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ฉลิมพระเกียรติ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<sst xmlns="http://schemas.openxmlformats.org/spreadsheetml/2006/main" count="38" uniqueCount="23">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</sst>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375"/>
          <c:w val="0.879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เฉลิมพระเกียรติ'!$B$5:$B$19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เฉลิมพระเกียรติ'!$C$5:$C$19</c:f>
              <c:numCache>
                <c:ptCount val="15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</c:v>
                </c:pt>
                <c:pt idx="11">
                  <c:v>1128.1</c:v>
                </c:pt>
                <c:pt idx="12">
                  <c:v>1476</c:v>
                </c:pt>
                <c:pt idx="13">
                  <c:v>1130</c:v>
                </c:pt>
                <c:pt idx="14">
                  <c:v>1107</c:v>
                </c:pt>
              </c:numCache>
            </c:numRef>
          </c:val>
        </c:ser>
        <c:gapWidth val="100"/>
        <c:axId val="27186267"/>
        <c:axId val="43349812"/>
      </c:barChart>
      <c:lineChart>
        <c:grouping val="standard"/>
        <c:varyColors val="0"/>
        <c:ser>
          <c:idx val="1"/>
          <c:order val="1"/>
          <c:tx>
            <c:v>ค่าเฉลี่ย  (2452 - 2566 )อยู่ระหว่างค่า+- SD 12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เฉลิมพระเกียรติ'!$F$5:$F$16</c:f>
              <c:numCache>
                <c:ptCount val="12"/>
                <c:pt idx="0">
                  <c:v>1025.688420836625</c:v>
                </c:pt>
                <c:pt idx="1">
                  <c:v>1025.688420836625</c:v>
                </c:pt>
                <c:pt idx="2">
                  <c:v>1025.688420836625</c:v>
                </c:pt>
                <c:pt idx="3">
                  <c:v>1025.688420836625</c:v>
                </c:pt>
                <c:pt idx="4">
                  <c:v>1025.688420836625</c:v>
                </c:pt>
                <c:pt idx="5">
                  <c:v>1025.688420836625</c:v>
                </c:pt>
                <c:pt idx="6">
                  <c:v>1025.688420836625</c:v>
                </c:pt>
                <c:pt idx="7">
                  <c:v>1025.688420836625</c:v>
                </c:pt>
                <c:pt idx="8">
                  <c:v>1025.688420836625</c:v>
                </c:pt>
                <c:pt idx="9">
                  <c:v>1025.688420836625</c:v>
                </c:pt>
                <c:pt idx="10">
                  <c:v>1025.688420836625</c:v>
                </c:pt>
                <c:pt idx="11">
                  <c:v>1025.688420836625</c:v>
                </c:pt>
              </c:numCache>
            </c:numRef>
          </c:cat>
          <c:val>
            <c:numRef>
              <c:f>'std. - เฉลิมพระเกียรติ'!$E$5:$E$18</c:f>
              <c:numCache>
                <c:ptCount val="14"/>
                <c:pt idx="0">
                  <c:v>1252.3857142857144</c:v>
                </c:pt>
                <c:pt idx="1">
                  <c:v>1252.3857142857144</c:v>
                </c:pt>
                <c:pt idx="2">
                  <c:v>1252.3857142857144</c:v>
                </c:pt>
                <c:pt idx="3">
                  <c:v>1252.3857142857144</c:v>
                </c:pt>
                <c:pt idx="4">
                  <c:v>1252.3857142857144</c:v>
                </c:pt>
                <c:pt idx="5">
                  <c:v>1252.3857142857144</c:v>
                </c:pt>
                <c:pt idx="6">
                  <c:v>1252.3857142857144</c:v>
                </c:pt>
                <c:pt idx="7">
                  <c:v>1252.3857142857144</c:v>
                </c:pt>
                <c:pt idx="8">
                  <c:v>1252.3857142857144</c:v>
                </c:pt>
                <c:pt idx="9">
                  <c:v>1252.3857142857144</c:v>
                </c:pt>
                <c:pt idx="10">
                  <c:v>1252.3857142857144</c:v>
                </c:pt>
                <c:pt idx="11">
                  <c:v>1252.3857142857144</c:v>
                </c:pt>
                <c:pt idx="12">
                  <c:v>1252.3857142857144</c:v>
                </c:pt>
                <c:pt idx="13">
                  <c:v>1252.3857142857144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เฉลิมพระเกียรติ'!$F$5:$F$16</c:f>
              <c:numCache>
                <c:ptCount val="12"/>
                <c:pt idx="0">
                  <c:v>1025.688420836625</c:v>
                </c:pt>
                <c:pt idx="1">
                  <c:v>1025.688420836625</c:v>
                </c:pt>
                <c:pt idx="2">
                  <c:v>1025.688420836625</c:v>
                </c:pt>
                <c:pt idx="3">
                  <c:v>1025.688420836625</c:v>
                </c:pt>
                <c:pt idx="4">
                  <c:v>1025.688420836625</c:v>
                </c:pt>
                <c:pt idx="5">
                  <c:v>1025.688420836625</c:v>
                </c:pt>
                <c:pt idx="6">
                  <c:v>1025.688420836625</c:v>
                </c:pt>
                <c:pt idx="7">
                  <c:v>1025.688420836625</c:v>
                </c:pt>
                <c:pt idx="8">
                  <c:v>1025.688420836625</c:v>
                </c:pt>
                <c:pt idx="9">
                  <c:v>1025.688420836625</c:v>
                </c:pt>
                <c:pt idx="10">
                  <c:v>1025.688420836625</c:v>
                </c:pt>
                <c:pt idx="11">
                  <c:v>1025.688420836625</c:v>
                </c:pt>
              </c:numCache>
            </c:numRef>
          </c:cat>
          <c:val>
            <c:numRef>
              <c:f>'std. - เฉลิมพระเกียรติ'!$H$5:$H$18</c:f>
              <c:numCache>
                <c:ptCount val="14"/>
                <c:pt idx="0">
                  <c:v>1479.0830077348037</c:v>
                </c:pt>
                <c:pt idx="1">
                  <c:v>1479.0830077348037</c:v>
                </c:pt>
                <c:pt idx="2">
                  <c:v>1479.0830077348037</c:v>
                </c:pt>
                <c:pt idx="3">
                  <c:v>1479.0830077348037</c:v>
                </c:pt>
                <c:pt idx="4">
                  <c:v>1479.0830077348037</c:v>
                </c:pt>
                <c:pt idx="5">
                  <c:v>1479.0830077348037</c:v>
                </c:pt>
                <c:pt idx="6">
                  <c:v>1479.0830077348037</c:v>
                </c:pt>
                <c:pt idx="7">
                  <c:v>1479.0830077348037</c:v>
                </c:pt>
                <c:pt idx="8">
                  <c:v>1479.0830077348037</c:v>
                </c:pt>
                <c:pt idx="9">
                  <c:v>1479.0830077348037</c:v>
                </c:pt>
                <c:pt idx="10">
                  <c:v>1479.0830077348037</c:v>
                </c:pt>
                <c:pt idx="11">
                  <c:v>1479.0830077348037</c:v>
                </c:pt>
                <c:pt idx="12">
                  <c:v>1479.0830077348037</c:v>
                </c:pt>
                <c:pt idx="13">
                  <c:v>1479.0830077348037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เฉลิมพระเกียรติ'!$F$5:$F$16</c:f>
              <c:numCache>
                <c:ptCount val="12"/>
                <c:pt idx="0">
                  <c:v>1025.688420836625</c:v>
                </c:pt>
                <c:pt idx="1">
                  <c:v>1025.688420836625</c:v>
                </c:pt>
                <c:pt idx="2">
                  <c:v>1025.688420836625</c:v>
                </c:pt>
                <c:pt idx="3">
                  <c:v>1025.688420836625</c:v>
                </c:pt>
                <c:pt idx="4">
                  <c:v>1025.688420836625</c:v>
                </c:pt>
                <c:pt idx="5">
                  <c:v>1025.688420836625</c:v>
                </c:pt>
                <c:pt idx="6">
                  <c:v>1025.688420836625</c:v>
                </c:pt>
                <c:pt idx="7">
                  <c:v>1025.688420836625</c:v>
                </c:pt>
                <c:pt idx="8">
                  <c:v>1025.688420836625</c:v>
                </c:pt>
                <c:pt idx="9">
                  <c:v>1025.688420836625</c:v>
                </c:pt>
                <c:pt idx="10">
                  <c:v>1025.688420836625</c:v>
                </c:pt>
                <c:pt idx="11">
                  <c:v>1025.688420836625</c:v>
                </c:pt>
              </c:numCache>
            </c:numRef>
          </c:cat>
          <c:val>
            <c:numRef>
              <c:f>'std. - เฉลิมพระเกียรติ'!$F$5:$F$18</c:f>
              <c:numCache>
                <c:ptCount val="14"/>
                <c:pt idx="0">
                  <c:v>1025.688420836625</c:v>
                </c:pt>
                <c:pt idx="1">
                  <c:v>1025.688420836625</c:v>
                </c:pt>
                <c:pt idx="2">
                  <c:v>1025.688420836625</c:v>
                </c:pt>
                <c:pt idx="3">
                  <c:v>1025.688420836625</c:v>
                </c:pt>
                <c:pt idx="4">
                  <c:v>1025.688420836625</c:v>
                </c:pt>
                <c:pt idx="5">
                  <c:v>1025.688420836625</c:v>
                </c:pt>
                <c:pt idx="6">
                  <c:v>1025.688420836625</c:v>
                </c:pt>
                <c:pt idx="7">
                  <c:v>1025.688420836625</c:v>
                </c:pt>
                <c:pt idx="8">
                  <c:v>1025.688420836625</c:v>
                </c:pt>
                <c:pt idx="9">
                  <c:v>1025.688420836625</c:v>
                </c:pt>
                <c:pt idx="10">
                  <c:v>1025.688420836625</c:v>
                </c:pt>
                <c:pt idx="11">
                  <c:v>1025.688420836625</c:v>
                </c:pt>
                <c:pt idx="12">
                  <c:v>1025.688420836625</c:v>
                </c:pt>
                <c:pt idx="13">
                  <c:v>1025.688420836625</c:v>
                </c:pt>
              </c:numCache>
            </c:numRef>
          </c:val>
          <c:smooth val="0"/>
        </c:ser>
        <c:axId val="27186267"/>
        <c:axId val="43349812"/>
      </c:line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349812"/>
        <c:crossesAt val="0"/>
        <c:auto val="1"/>
        <c:lblOffset val="100"/>
        <c:tickLblSkip val="1"/>
        <c:noMultiLvlLbl val="0"/>
      </c:catAx>
      <c:valAx>
        <c:axId val="4334981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18626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อ.เฉลิมพระเกีรติ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8375"/>
          <c:w val="0.87425"/>
          <c:h val="0.723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เฉลิมพระเกียรติ'!$B$5:$B$19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เฉลิมพระเกียรติ'!$C$5:$C$20</c:f>
              <c:numCache>
                <c:ptCount val="16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</c:v>
                </c:pt>
                <c:pt idx="11">
                  <c:v>1128.1</c:v>
                </c:pt>
                <c:pt idx="12">
                  <c:v>1476</c:v>
                </c:pt>
                <c:pt idx="13">
                  <c:v>1130</c:v>
                </c:pt>
                <c:pt idx="14">
                  <c:v>1107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(2452 - 2566 )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เฉลิมพระเกียรติ'!$B$5:$B$19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เฉลิมพระเกียรติ'!$E$5:$E$18</c:f>
              <c:numCache>
                <c:ptCount val="14"/>
                <c:pt idx="0">
                  <c:v>1252.3857142857144</c:v>
                </c:pt>
                <c:pt idx="1">
                  <c:v>1252.3857142857144</c:v>
                </c:pt>
                <c:pt idx="2">
                  <c:v>1252.3857142857144</c:v>
                </c:pt>
                <c:pt idx="3">
                  <c:v>1252.3857142857144</c:v>
                </c:pt>
                <c:pt idx="4">
                  <c:v>1252.3857142857144</c:v>
                </c:pt>
                <c:pt idx="5">
                  <c:v>1252.3857142857144</c:v>
                </c:pt>
                <c:pt idx="6">
                  <c:v>1252.3857142857144</c:v>
                </c:pt>
                <c:pt idx="7">
                  <c:v>1252.3857142857144</c:v>
                </c:pt>
                <c:pt idx="8">
                  <c:v>1252.3857142857144</c:v>
                </c:pt>
                <c:pt idx="9">
                  <c:v>1252.3857142857144</c:v>
                </c:pt>
                <c:pt idx="10">
                  <c:v>1252.3857142857144</c:v>
                </c:pt>
                <c:pt idx="11">
                  <c:v>1252.3857142857144</c:v>
                </c:pt>
                <c:pt idx="12">
                  <c:v>1252.3857142857144</c:v>
                </c:pt>
                <c:pt idx="13">
                  <c:v>1252.3857142857144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เฉลิมพระเกียรติ'!$B$5:$B$19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เฉลิมพระเกียรติ'!$D$5:$D$19</c:f>
              <c:numCache>
                <c:ptCount val="15"/>
                <c:pt idx="14">
                  <c:v>1107</c:v>
                </c:pt>
              </c:numCache>
            </c:numRef>
          </c:val>
          <c:smooth val="0"/>
        </c:ser>
        <c:marker val="1"/>
        <c:axId val="54603989"/>
        <c:axId val="21673854"/>
      </c:line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673854"/>
        <c:crossesAt val="0"/>
        <c:auto val="1"/>
        <c:lblOffset val="100"/>
        <c:tickLblSkip val="1"/>
        <c:noMultiLvlLbl val="0"/>
      </c:catAx>
      <c:valAx>
        <c:axId val="2167385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60398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0.51575</cdr:y>
    </cdr:from>
    <cdr:to>
      <cdr:x>0.3095</cdr:x>
      <cdr:y>0.55425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3286125"/>
          <a:ext cx="11715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1,252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0.588</cdr:x>
      <cdr:y>0.40275</cdr:y>
    </cdr:from>
    <cdr:to>
      <cdr:x>0.7275</cdr:x>
      <cdr:y>0.44</cdr:y>
    </cdr:to>
    <cdr:sp>
      <cdr:nvSpPr>
        <cdr:cNvPr id="2" name="TextBox 1"/>
        <cdr:cNvSpPr txBox="1">
          <a:spLocks noChangeArrowheads="1"/>
        </cdr:cNvSpPr>
      </cdr:nvSpPr>
      <cdr:spPr>
        <a:xfrm>
          <a:off x="5143500" y="2562225"/>
          <a:ext cx="12192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1,479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</cdr:x>
      <cdr:y>0.5725</cdr:y>
    </cdr:from>
    <cdr:to>
      <cdr:x>0.521</cdr:x>
      <cdr:y>0.60975</cdr:y>
    </cdr:to>
    <cdr:sp>
      <cdr:nvSpPr>
        <cdr:cNvPr id="3" name="TextBox 1"/>
        <cdr:cNvSpPr txBox="1">
          <a:spLocks noChangeArrowheads="1"/>
        </cdr:cNvSpPr>
      </cdr:nvSpPr>
      <cdr:spPr>
        <a:xfrm>
          <a:off x="3324225" y="3648075"/>
          <a:ext cx="12382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1,026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0.4125</cdr:y>
    </cdr:from>
    <cdr:to>
      <cdr:x>0.84175</cdr:x>
      <cdr:y>0.5425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77075" y="2628900"/>
          <a:ext cx="295275" cy="828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2">
      <selection activeCell="E19" sqref="E19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1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1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2552</v>
      </c>
      <c r="C5" s="71">
        <v>1204.9</v>
      </c>
      <c r="D5" s="72"/>
      <c r="E5" s="73">
        <f aca="true" t="shared" si="0" ref="E5:E19">$C$102</f>
        <v>1252.3857142857144</v>
      </c>
      <c r="F5" s="74">
        <f aca="true" t="shared" si="1" ref="F5:F19">+$C$105</f>
        <v>1025.688420836625</v>
      </c>
      <c r="G5" s="75">
        <f aca="true" t="shared" si="2" ref="G5:G19">$C$103</f>
        <v>226.69729344908927</v>
      </c>
      <c r="H5" s="76">
        <f aca="true" t="shared" si="3" ref="H5:H19">+$C$106</f>
        <v>1479.0830077348037</v>
      </c>
      <c r="I5" s="2">
        <v>1</v>
      </c>
    </row>
    <row r="6" spans="2:9" ht="11.25">
      <c r="B6" s="22">
        <v>2553</v>
      </c>
      <c r="C6" s="77">
        <v>1483.8</v>
      </c>
      <c r="D6" s="72"/>
      <c r="E6" s="78">
        <f t="shared" si="0"/>
        <v>1252.3857142857144</v>
      </c>
      <c r="F6" s="79">
        <f t="shared" si="1"/>
        <v>1025.688420836625</v>
      </c>
      <c r="G6" s="80">
        <f t="shared" si="2"/>
        <v>226.69729344908927</v>
      </c>
      <c r="H6" s="81">
        <f t="shared" si="3"/>
        <v>1479.0830077348037</v>
      </c>
      <c r="I6" s="2">
        <f aca="true" t="shared" si="4" ref="I6:I19">I5+1</f>
        <v>2</v>
      </c>
    </row>
    <row r="7" spans="2:9" ht="11.25">
      <c r="B7" s="22">
        <v>2554</v>
      </c>
      <c r="C7" s="77">
        <v>1596.3</v>
      </c>
      <c r="D7" s="72"/>
      <c r="E7" s="78">
        <f t="shared" si="0"/>
        <v>1252.3857142857144</v>
      </c>
      <c r="F7" s="79">
        <f t="shared" si="1"/>
        <v>1025.688420836625</v>
      </c>
      <c r="G7" s="80">
        <f t="shared" si="2"/>
        <v>226.69729344908927</v>
      </c>
      <c r="H7" s="81">
        <f t="shared" si="3"/>
        <v>1479.0830077348037</v>
      </c>
      <c r="I7" s="2">
        <f t="shared" si="4"/>
        <v>3</v>
      </c>
    </row>
    <row r="8" spans="2:9" ht="11.25">
      <c r="B8" s="22">
        <v>2555</v>
      </c>
      <c r="C8" s="77">
        <v>1083.2</v>
      </c>
      <c r="D8" s="72"/>
      <c r="E8" s="78">
        <f t="shared" si="0"/>
        <v>1252.3857142857144</v>
      </c>
      <c r="F8" s="79">
        <f t="shared" si="1"/>
        <v>1025.688420836625</v>
      </c>
      <c r="G8" s="80">
        <f t="shared" si="2"/>
        <v>226.69729344908927</v>
      </c>
      <c r="H8" s="81">
        <f t="shared" si="3"/>
        <v>1479.0830077348037</v>
      </c>
      <c r="I8" s="2">
        <f t="shared" si="4"/>
        <v>4</v>
      </c>
    </row>
    <row r="9" spans="2:9" ht="11.25">
      <c r="B9" s="22">
        <v>2556</v>
      </c>
      <c r="C9" s="77">
        <v>1122</v>
      </c>
      <c r="D9" s="72"/>
      <c r="E9" s="78">
        <f t="shared" si="0"/>
        <v>1252.3857142857144</v>
      </c>
      <c r="F9" s="79">
        <f t="shared" si="1"/>
        <v>1025.688420836625</v>
      </c>
      <c r="G9" s="80">
        <f t="shared" si="2"/>
        <v>226.69729344908927</v>
      </c>
      <c r="H9" s="81">
        <f t="shared" si="3"/>
        <v>1479.0830077348037</v>
      </c>
      <c r="I9" s="2">
        <f t="shared" si="4"/>
        <v>5</v>
      </c>
    </row>
    <row r="10" spans="2:9" ht="11.25">
      <c r="B10" s="22">
        <v>2557</v>
      </c>
      <c r="C10" s="77">
        <v>1471.9</v>
      </c>
      <c r="D10" s="72"/>
      <c r="E10" s="78">
        <f t="shared" si="0"/>
        <v>1252.3857142857144</v>
      </c>
      <c r="F10" s="79">
        <f t="shared" si="1"/>
        <v>1025.688420836625</v>
      </c>
      <c r="G10" s="80">
        <f t="shared" si="2"/>
        <v>226.69729344908927</v>
      </c>
      <c r="H10" s="81">
        <f t="shared" si="3"/>
        <v>1479.0830077348037</v>
      </c>
      <c r="I10" s="2">
        <f t="shared" si="4"/>
        <v>6</v>
      </c>
    </row>
    <row r="11" spans="2:9" ht="11.25">
      <c r="B11" s="22">
        <v>2558</v>
      </c>
      <c r="C11" s="77">
        <v>1070.2</v>
      </c>
      <c r="D11" s="72"/>
      <c r="E11" s="78">
        <f t="shared" si="0"/>
        <v>1252.3857142857144</v>
      </c>
      <c r="F11" s="79">
        <f t="shared" si="1"/>
        <v>1025.688420836625</v>
      </c>
      <c r="G11" s="80">
        <f t="shared" si="2"/>
        <v>226.69729344908927</v>
      </c>
      <c r="H11" s="81">
        <f t="shared" si="3"/>
        <v>1479.0830077348037</v>
      </c>
      <c r="I11" s="2">
        <f t="shared" si="4"/>
        <v>7</v>
      </c>
    </row>
    <row r="12" spans="2:9" ht="11.25">
      <c r="B12" s="22">
        <v>2559</v>
      </c>
      <c r="C12" s="77">
        <v>1033.5</v>
      </c>
      <c r="D12" s="72"/>
      <c r="E12" s="78">
        <f t="shared" si="0"/>
        <v>1252.3857142857144</v>
      </c>
      <c r="F12" s="79">
        <f t="shared" si="1"/>
        <v>1025.688420836625</v>
      </c>
      <c r="G12" s="80">
        <f t="shared" si="2"/>
        <v>226.69729344908927</v>
      </c>
      <c r="H12" s="81">
        <f t="shared" si="3"/>
        <v>1479.0830077348037</v>
      </c>
      <c r="I12" s="2">
        <f t="shared" si="4"/>
        <v>8</v>
      </c>
    </row>
    <row r="13" spans="2:9" ht="11.25">
      <c r="B13" s="22">
        <v>2560</v>
      </c>
      <c r="C13" s="77">
        <v>1448.1</v>
      </c>
      <c r="D13" s="72"/>
      <c r="E13" s="78">
        <f t="shared" si="0"/>
        <v>1252.3857142857144</v>
      </c>
      <c r="F13" s="79">
        <f t="shared" si="1"/>
        <v>1025.688420836625</v>
      </c>
      <c r="G13" s="80">
        <f t="shared" si="2"/>
        <v>226.69729344908927</v>
      </c>
      <c r="H13" s="81">
        <f t="shared" si="3"/>
        <v>1479.0830077348037</v>
      </c>
      <c r="I13" s="2">
        <f t="shared" si="4"/>
        <v>9</v>
      </c>
    </row>
    <row r="14" spans="2:9" ht="11.25">
      <c r="B14" s="22">
        <v>2561</v>
      </c>
      <c r="C14" s="77">
        <v>1439.6</v>
      </c>
      <c r="D14" s="72"/>
      <c r="E14" s="78">
        <f t="shared" si="0"/>
        <v>1252.3857142857144</v>
      </c>
      <c r="F14" s="79">
        <f t="shared" si="1"/>
        <v>1025.688420836625</v>
      </c>
      <c r="G14" s="80">
        <f t="shared" si="2"/>
        <v>226.69729344908927</v>
      </c>
      <c r="H14" s="81">
        <f t="shared" si="3"/>
        <v>1479.0830077348037</v>
      </c>
      <c r="I14" s="2">
        <f t="shared" si="4"/>
        <v>10</v>
      </c>
    </row>
    <row r="15" spans="2:9" ht="11.25">
      <c r="B15" s="22">
        <v>2562</v>
      </c>
      <c r="C15" s="77">
        <v>845.8</v>
      </c>
      <c r="E15" s="78">
        <f t="shared" si="0"/>
        <v>1252.3857142857144</v>
      </c>
      <c r="F15" s="79">
        <f t="shared" si="1"/>
        <v>1025.688420836625</v>
      </c>
      <c r="G15" s="80">
        <f t="shared" si="2"/>
        <v>226.69729344908927</v>
      </c>
      <c r="H15" s="81">
        <f t="shared" si="3"/>
        <v>1479.0830077348037</v>
      </c>
      <c r="I15" s="2">
        <f t="shared" si="4"/>
        <v>11</v>
      </c>
    </row>
    <row r="16" spans="2:9" ht="11.25">
      <c r="B16" s="22">
        <v>2563</v>
      </c>
      <c r="C16" s="77">
        <v>1128.1</v>
      </c>
      <c r="D16" s="102"/>
      <c r="E16" s="78">
        <f t="shared" si="0"/>
        <v>1252.3857142857144</v>
      </c>
      <c r="F16" s="79">
        <f t="shared" si="1"/>
        <v>1025.688420836625</v>
      </c>
      <c r="G16" s="80">
        <f t="shared" si="2"/>
        <v>226.69729344908927</v>
      </c>
      <c r="H16" s="81">
        <f t="shared" si="3"/>
        <v>1479.0830077348037</v>
      </c>
      <c r="I16" s="2">
        <f t="shared" si="4"/>
        <v>12</v>
      </c>
    </row>
    <row r="17" spans="2:9" ht="11.25">
      <c r="B17" s="103">
        <v>2564</v>
      </c>
      <c r="C17" s="104">
        <v>1476</v>
      </c>
      <c r="D17" s="105"/>
      <c r="E17" s="78">
        <f t="shared" si="0"/>
        <v>1252.3857142857144</v>
      </c>
      <c r="F17" s="79">
        <f t="shared" si="1"/>
        <v>1025.688420836625</v>
      </c>
      <c r="G17" s="80">
        <f t="shared" si="2"/>
        <v>226.69729344908927</v>
      </c>
      <c r="H17" s="81">
        <f t="shared" si="3"/>
        <v>1479.0830077348037</v>
      </c>
      <c r="I17" s="2">
        <f t="shared" si="4"/>
        <v>13</v>
      </c>
    </row>
    <row r="18" spans="2:14" ht="11.25">
      <c r="B18" s="22">
        <v>2565</v>
      </c>
      <c r="C18" s="77">
        <v>1130</v>
      </c>
      <c r="D18" s="72"/>
      <c r="E18" s="78">
        <f t="shared" si="0"/>
        <v>1252.3857142857144</v>
      </c>
      <c r="F18" s="79">
        <f t="shared" si="1"/>
        <v>1025.688420836625</v>
      </c>
      <c r="G18" s="80">
        <f t="shared" si="2"/>
        <v>226.69729344908927</v>
      </c>
      <c r="H18" s="81">
        <f t="shared" si="3"/>
        <v>1479.0830077348037</v>
      </c>
      <c r="I18" s="2">
        <f t="shared" si="4"/>
        <v>14</v>
      </c>
      <c r="K18" s="112" t="str">
        <f>'[1]std. - ชป.น่าน'!$K$20:$N$20</f>
        <v>ปีน้ำ2566 ปริมาณฝนสะสม 1 เม.ย.66 - 31 มี.ค.67</v>
      </c>
      <c r="L18" s="112"/>
      <c r="M18" s="112"/>
      <c r="N18" s="112"/>
    </row>
    <row r="19" spans="2:9" ht="11.25">
      <c r="B19" s="106">
        <v>2566</v>
      </c>
      <c r="C19" s="107">
        <v>1107</v>
      </c>
      <c r="D19" s="108">
        <f>C19</f>
        <v>1107</v>
      </c>
      <c r="E19" s="78">
        <f t="shared" si="0"/>
        <v>1252.3857142857144</v>
      </c>
      <c r="F19" s="79">
        <f t="shared" si="1"/>
        <v>1025.688420836625</v>
      </c>
      <c r="G19" s="80">
        <f t="shared" si="2"/>
        <v>226.69729344908927</v>
      </c>
      <c r="H19" s="81">
        <f t="shared" si="3"/>
        <v>1479.0830077348037</v>
      </c>
      <c r="I19" s="2">
        <f t="shared" si="4"/>
        <v>15</v>
      </c>
    </row>
    <row r="20" spans="2:8" ht="11.25">
      <c r="B20" s="22"/>
      <c r="C20" s="82"/>
      <c r="D20" s="72"/>
      <c r="E20" s="78"/>
      <c r="F20" s="79"/>
      <c r="G20" s="80"/>
      <c r="H20" s="81"/>
    </row>
    <row r="21" spans="2:8" ht="11.25">
      <c r="B21" s="22"/>
      <c r="C21" s="82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16" ht="12.75">
      <c r="B29" s="22"/>
      <c r="C29" s="82"/>
      <c r="D29" s="72"/>
      <c r="E29" s="78"/>
      <c r="F29" s="79"/>
      <c r="G29" s="80"/>
      <c r="H29" s="81"/>
      <c r="P29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13" ht="11.25">
      <c r="B42" s="22"/>
      <c r="C42" s="82"/>
      <c r="D42" s="72"/>
      <c r="E42" s="78"/>
      <c r="F42" s="79"/>
      <c r="G42" s="80"/>
      <c r="H42" s="81"/>
      <c r="M42" s="92"/>
    </row>
    <row r="43" spans="2:13" ht="11.25">
      <c r="B43" s="22"/>
      <c r="C43" s="77"/>
      <c r="D43" s="72"/>
      <c r="E43" s="78"/>
      <c r="F43" s="79"/>
      <c r="G43" s="80"/>
      <c r="H43" s="81"/>
      <c r="K43" s="92"/>
      <c r="M43" s="93"/>
    </row>
    <row r="44" spans="2:13" ht="11.25">
      <c r="B44" s="22"/>
      <c r="C44" s="82"/>
      <c r="D44" s="72"/>
      <c r="E44" s="78"/>
      <c r="F44" s="79"/>
      <c r="G44" s="80"/>
      <c r="H44" s="81"/>
      <c r="M44" s="94"/>
    </row>
    <row r="45" spans="2:14" ht="11.25">
      <c r="B45" s="22"/>
      <c r="C45" s="87"/>
      <c r="D45" s="72"/>
      <c r="E45" s="78"/>
      <c r="F45" s="79"/>
      <c r="G45" s="80"/>
      <c r="H45" s="81"/>
      <c r="J45" s="30"/>
      <c r="K45" s="30"/>
      <c r="L45" s="30"/>
      <c r="M45" s="30"/>
      <c r="N45" s="23"/>
    </row>
    <row r="46" spans="2:14" ht="11.25">
      <c r="B46" s="22"/>
      <c r="C46" s="87"/>
      <c r="D46" s="72"/>
      <c r="E46" s="78"/>
      <c r="F46" s="79"/>
      <c r="G46" s="80"/>
      <c r="H46" s="81"/>
      <c r="J46" s="31"/>
      <c r="K46" s="28"/>
      <c r="L46" s="31"/>
      <c r="M46" s="32"/>
      <c r="N46" s="23"/>
    </row>
    <row r="47" spans="2:13" ht="11.25">
      <c r="B47" s="22"/>
      <c r="C47" s="82"/>
      <c r="D47" s="72"/>
      <c r="E47" s="78"/>
      <c r="F47" s="79"/>
      <c r="G47" s="80"/>
      <c r="H47" s="81"/>
      <c r="J47" s="33"/>
      <c r="K47" s="34"/>
      <c r="L47" s="33"/>
      <c r="M47" s="35"/>
    </row>
    <row r="48" spans="2:13" ht="11.25">
      <c r="B48" s="22"/>
      <c r="C48" s="82"/>
      <c r="D48" s="72"/>
      <c r="E48" s="78"/>
      <c r="F48" s="79"/>
      <c r="G48" s="80"/>
      <c r="H48" s="81"/>
      <c r="J48" s="33"/>
      <c r="K48" s="34"/>
      <c r="L48" s="33"/>
      <c r="M48" s="35"/>
    </row>
    <row r="49" spans="2:13" ht="11.25">
      <c r="B49" s="22"/>
      <c r="C49" s="82"/>
      <c r="D49" s="72"/>
      <c r="E49" s="78"/>
      <c r="F49" s="79"/>
      <c r="G49" s="80"/>
      <c r="H49" s="81"/>
      <c r="J49" s="33"/>
      <c r="K49" s="34"/>
      <c r="L49" s="33"/>
      <c r="M49" s="35"/>
    </row>
    <row r="50" spans="2:13" ht="11.25">
      <c r="B50" s="22"/>
      <c r="C50" s="82"/>
      <c r="D50" s="72"/>
      <c r="E50" s="78"/>
      <c r="F50" s="79"/>
      <c r="G50" s="80"/>
      <c r="H50" s="81"/>
      <c r="J50" s="33"/>
      <c r="K50" s="34"/>
      <c r="L50" s="33"/>
      <c r="M50" s="35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95"/>
      <c r="L57" s="95"/>
      <c r="M57" s="9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M58" s="35"/>
    </row>
    <row r="59" spans="2:10" ht="11.25">
      <c r="B59" s="22"/>
      <c r="C59" s="77"/>
      <c r="D59" s="72"/>
      <c r="E59" s="78"/>
      <c r="F59" s="79"/>
      <c r="G59" s="80"/>
      <c r="H59" s="81"/>
      <c r="J59" s="33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77"/>
      <c r="D61" s="72"/>
      <c r="E61" s="78"/>
      <c r="F61" s="79"/>
      <c r="G61" s="80"/>
      <c r="H61" s="81"/>
      <c r="J61" s="33"/>
      <c r="L61" s="97"/>
      <c r="M61" s="98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78"/>
      <c r="F66" s="79"/>
      <c r="G66" s="80"/>
      <c r="H66" s="81"/>
      <c r="J66" s="33"/>
      <c r="K66" s="34"/>
      <c r="L66" s="33"/>
      <c r="M66" s="35"/>
    </row>
    <row r="67" spans="2:13" ht="11.25">
      <c r="B67" s="22"/>
      <c r="C67" s="82"/>
      <c r="D67" s="72"/>
      <c r="E67" s="78"/>
      <c r="F67" s="79"/>
      <c r="G67" s="80"/>
      <c r="H67" s="81"/>
      <c r="J67" s="33"/>
      <c r="K67" s="34"/>
      <c r="L67" s="33"/>
      <c r="M67" s="35"/>
    </row>
    <row r="68" spans="2:13" ht="11.25">
      <c r="B68" s="22"/>
      <c r="C68" s="82"/>
      <c r="D68" s="72"/>
      <c r="E68" s="78"/>
      <c r="F68" s="79"/>
      <c r="G68" s="80"/>
      <c r="H68" s="81"/>
      <c r="J68" s="33"/>
      <c r="K68" s="34"/>
      <c r="L68" s="33"/>
      <c r="M68" s="35"/>
    </row>
    <row r="69" spans="2:13" ht="11.25">
      <c r="B69" s="101"/>
      <c r="C69" s="82"/>
      <c r="D69" s="72"/>
      <c r="E69" s="78"/>
      <c r="F69" s="79"/>
      <c r="G69" s="80"/>
      <c r="H69" s="81"/>
      <c r="J69" s="33"/>
      <c r="K69" s="92"/>
      <c r="L69" s="99"/>
      <c r="M69" s="98"/>
    </row>
    <row r="70" spans="2:10" ht="11.25">
      <c r="B70" s="22"/>
      <c r="C70" s="77"/>
      <c r="D70" s="72"/>
      <c r="E70" s="78"/>
      <c r="F70" s="79"/>
      <c r="G70" s="80"/>
      <c r="H70" s="81"/>
      <c r="J70" s="33"/>
    </row>
    <row r="71" spans="2:10" ht="11.25">
      <c r="B71" s="22"/>
      <c r="C71" s="77"/>
      <c r="D71" s="72"/>
      <c r="E71" s="78"/>
      <c r="F71" s="79"/>
      <c r="G71" s="80"/>
      <c r="H71" s="81"/>
      <c r="J71" s="33"/>
    </row>
    <row r="72" spans="2:14" ht="11.25">
      <c r="B72" s="100"/>
      <c r="C72" s="90"/>
      <c r="D72" s="102"/>
      <c r="E72" s="78"/>
      <c r="F72" s="79"/>
      <c r="G72" s="80"/>
      <c r="H72" s="81"/>
      <c r="J72" s="33"/>
      <c r="K72" s="95"/>
      <c r="L72" s="95"/>
      <c r="M72" s="95"/>
      <c r="N72" s="9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AVERAGE(C5:C18)</f>
        <v>1252.3857142857144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STDEV(C5:C18)</f>
        <v>226.69729344908927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0.18101235974125096</v>
      </c>
      <c r="D104" s="48"/>
      <c r="E104" s="59">
        <f>C104*100</f>
        <v>18.101235974125096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12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1025.688420836625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2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1479.0830077348037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1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15</v>
      </c>
    </row>
    <row r="111" ht="11.25">
      <c r="C111" s="89">
        <f>COUNTIF(C5:C17,"&gt;1478")</f>
        <v>2</v>
      </c>
    </row>
    <row r="112" ht="11.25">
      <c r="C112" s="89">
        <f>COUNTIF(C5:C17,"&lt;1010")</f>
        <v>1</v>
      </c>
    </row>
    <row r="116" ht="11.25">
      <c r="C116" s="96"/>
    </row>
    <row r="117" ht="11.25">
      <c r="C117" s="96">
        <f>MIN(C5:C98)</f>
        <v>845.8</v>
      </c>
    </row>
  </sheetData>
  <sheetProtection/>
  <mergeCells count="2">
    <mergeCell ref="B2:B4"/>
    <mergeCell ref="K18:N1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2024-05-13T02:39:14Z</dcterms:modified>
  <cp:category/>
  <cp:version/>
  <cp:contentType/>
  <cp:contentStatus/>
</cp:coreProperties>
</file>