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65" sheetId="1" r:id="rId1"/>
    <sheet name="Y.65-H.05" sheetId="2" r:id="rId2"/>
  </sheets>
  <definedNames>
    <definedName name="_Regression_Int" localSheetId="1" hidden="1">1</definedName>
    <definedName name="Print_Area_MI">'Y.65-H.05'!$A$1:$N$16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<sst xmlns="http://schemas.openxmlformats.org/spreadsheetml/2006/main" count="30" uniqueCount="25">
  <si>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</si>
  <si>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</si>
  <si>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</si>
  <si>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</si>
  <si>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</si>
  <si>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</si>
  <si>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</si>
  <si>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</si>
  <si>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</si>
  <si>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</si>
  <si>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</si>
  <si>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</si>
  <si>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</si>
  <si>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</si>
  <si>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</si>
  <si>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</si>
  <si>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</si>
  <si>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</si>
  <si>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</si>
  <si>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</si>
  <si>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</si>
  <si>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น้ำปี้ (Y.65)</t>
  </si>
  <si>
    <t xml:space="preserve"> พี้นที่รับน้ำ    124    ตร.กม. </t>
  </si>
  <si>
    <t>เปิดสำรวจปริมาณน้ำ เมื่อ ปี2561</t>
  </si>
  <si>
    <t>สถานี Y.65  :  น้ำปี้  บ้านรพี้ใต้ อ.บ้านหลวง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</si>
</sst>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1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-0.024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"/>
          <c:y val="0.2265"/>
          <c:w val="0.864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'Y.65-H.05'!$A$7:$A$13</c:f>
              <c:numCache>
                <c:ptCount val="7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  <c:pt idx="6">
                  <c:v>2567</c:v>
                </c:pt>
              </c:numCache>
            </c:numRef>
          </c:cat>
          <c:val>
            <c:numRef>
              <c:f>'Y.65-H.05'!$N$7:$N$13</c:f>
              <c:numCache>
                <c:ptCount val="7"/>
                <c:pt idx="0">
                  <c:v>43.74999999999999</c:v>
                </c:pt>
                <c:pt idx="1">
                  <c:v>44.99999999999999</c:v>
                </c:pt>
                <c:pt idx="2">
                  <c:v>17.240000000000002</c:v>
                </c:pt>
                <c:pt idx="3">
                  <c:v>25.801804800000006</c:v>
                </c:pt>
                <c:pt idx="4">
                  <c:v>35.034336</c:v>
                </c:pt>
                <c:pt idx="5">
                  <c:v>20.051971200000015</c:v>
                </c:pt>
                <c:pt idx="6">
                  <c:v>0.23958720000000017</c:v>
                </c:pt>
              </c:numCache>
            </c:numRef>
          </c:val>
        </c:ser>
        <c:gapWidth val="100"/>
        <c:axId val="5592612"/>
        <c:axId val="50333509"/>
      </c:barChart>
      <c:lineChart>
        <c:grouping val="standard"/>
        <c:varyColors val="0"/>
        <c:ser>
          <c:idx val="1"/>
          <c:order val="1"/>
          <c:tx>
            <c:v>ค่าเฉลี่ย 31.1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'Y.65-H.05'!$A$7:$A$12</c:f>
              <c:numCache>
                <c:ptCount val="6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'Y.65-H.05'!$P$7:$P$12</c:f>
              <c:numCache>
                <c:ptCount val="6"/>
                <c:pt idx="0">
                  <c:v>31.146352000000004</c:v>
                </c:pt>
                <c:pt idx="1">
                  <c:v>31.146352000000004</c:v>
                </c:pt>
                <c:pt idx="2">
                  <c:v>31.146352000000004</c:v>
                </c:pt>
                <c:pt idx="3">
                  <c:v>31.146352000000004</c:v>
                </c:pt>
                <c:pt idx="4">
                  <c:v>31.146352000000004</c:v>
                </c:pt>
                <c:pt idx="5">
                  <c:v>31.146352000000004</c:v>
                </c:pt>
              </c:numCache>
            </c:numRef>
          </c:val>
          <c:smooth val="0"/>
        </c:ser>
        <c:axId val="5592612"/>
        <c:axId val="5033350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333509"/>
        <c:crossesAt val="0"/>
        <c:auto val="1"/>
        <c:lblOffset val="100"/>
        <c:tickLblSkip val="1"/>
        <c:noMultiLvlLbl val="0"/>
      </c:catAx>
      <c:valAx>
        <c:axId val="503335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8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7"/>
  <sheetViews>
    <sheetView showGridLines="0" zoomScalePageLayoutView="0" workbookViewId="0" topLeftCell="A4">
      <selection activeCell="S19" sqref="S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2561</v>
      </c>
      <c r="B7" s="34">
        <v>2.29</v>
      </c>
      <c r="C7" s="34">
        <v>2.52</v>
      </c>
      <c r="D7" s="34">
        <v>2.91</v>
      </c>
      <c r="E7" s="34">
        <v>6.18</v>
      </c>
      <c r="F7" s="34">
        <v>14.37</v>
      </c>
      <c r="G7" s="34">
        <v>2.6</v>
      </c>
      <c r="H7" s="34">
        <v>5.97</v>
      </c>
      <c r="I7" s="34">
        <v>2.47</v>
      </c>
      <c r="J7" s="34">
        <v>1.58</v>
      </c>
      <c r="K7" s="34">
        <v>1.23</v>
      </c>
      <c r="L7" s="34">
        <v>0.8</v>
      </c>
      <c r="M7" s="34">
        <v>0.83</v>
      </c>
      <c r="N7" s="35">
        <f aca="true" t="shared" si="0" ref="N7:N12">SUM(B7:M7)</f>
        <v>43.74999999999999</v>
      </c>
      <c r="O7" s="36">
        <f aca="true" t="shared" si="1" ref="O7:O13">+N7*1000000/(365*86400)</f>
        <v>1.3873033992897004</v>
      </c>
      <c r="P7" s="37">
        <f>$N$18</f>
        <v>31.146352000000004</v>
      </c>
    </row>
    <row r="8" spans="1:16" ht="15" customHeight="1">
      <c r="A8" s="32">
        <v>2562</v>
      </c>
      <c r="B8" s="34">
        <v>0.18</v>
      </c>
      <c r="C8" s="34">
        <v>0.38</v>
      </c>
      <c r="D8" s="34">
        <v>0.74</v>
      </c>
      <c r="E8" s="34">
        <v>2.46</v>
      </c>
      <c r="F8" s="34">
        <v>21.66</v>
      </c>
      <c r="G8" s="34">
        <v>13.65</v>
      </c>
      <c r="H8" s="34">
        <v>2.34</v>
      </c>
      <c r="I8" s="34">
        <v>1.68</v>
      </c>
      <c r="J8" s="34">
        <v>1.04</v>
      </c>
      <c r="K8" s="34">
        <v>0.38</v>
      </c>
      <c r="L8" s="34">
        <v>0.26</v>
      </c>
      <c r="M8" s="34">
        <v>0.23</v>
      </c>
      <c r="N8" s="35">
        <f t="shared" si="0"/>
        <v>44.99999999999999</v>
      </c>
      <c r="O8" s="36">
        <f t="shared" si="1"/>
        <v>1.4269406392694062</v>
      </c>
      <c r="P8" s="37">
        <f>$N$18</f>
        <v>31.146352000000004</v>
      </c>
    </row>
    <row r="9" spans="1:16" ht="15" customHeight="1">
      <c r="A9" s="32">
        <v>2563</v>
      </c>
      <c r="B9" s="34">
        <v>0.11</v>
      </c>
      <c r="C9" s="34">
        <v>0.24</v>
      </c>
      <c r="D9" s="34">
        <v>1.61</v>
      </c>
      <c r="E9" s="34">
        <v>0.92</v>
      </c>
      <c r="F9" s="34">
        <v>6.83</v>
      </c>
      <c r="G9" s="34">
        <v>3.07</v>
      </c>
      <c r="H9" s="34">
        <v>1.46</v>
      </c>
      <c r="I9" s="34">
        <v>1.54</v>
      </c>
      <c r="J9" s="34">
        <v>0.66</v>
      </c>
      <c r="K9" s="34">
        <v>0.43</v>
      </c>
      <c r="L9" s="34">
        <v>0.3</v>
      </c>
      <c r="M9" s="34">
        <v>0.07</v>
      </c>
      <c r="N9" s="35">
        <f t="shared" si="0"/>
        <v>17.240000000000002</v>
      </c>
      <c r="O9" s="36">
        <f t="shared" si="1"/>
        <v>0.5466768138001016</v>
      </c>
      <c r="P9" s="37">
        <f>$N$18</f>
        <v>31.146352000000004</v>
      </c>
    </row>
    <row r="10" spans="1:16" ht="15" customHeight="1">
      <c r="A10" s="32">
        <v>2564</v>
      </c>
      <c r="B10" s="34">
        <v>0.4062528000000002</v>
      </c>
      <c r="C10" s="34">
        <v>2.636928000000001</v>
      </c>
      <c r="D10" s="34">
        <v>5.980608000000001</v>
      </c>
      <c r="E10" s="34">
        <v>1.8429120000000005</v>
      </c>
      <c r="F10" s="34">
        <v>2.0165760000000006</v>
      </c>
      <c r="G10" s="34">
        <v>4.062528000000001</v>
      </c>
      <c r="H10" s="34">
        <v>4.593887999999999</v>
      </c>
      <c r="I10" s="34">
        <v>2.489184000000001</v>
      </c>
      <c r="J10" s="34">
        <v>0</v>
      </c>
      <c r="K10" s="34">
        <v>0</v>
      </c>
      <c r="L10" s="34">
        <v>0.465696</v>
      </c>
      <c r="M10" s="34">
        <v>1.3072320000000004</v>
      </c>
      <c r="N10" s="35">
        <f t="shared" si="0"/>
        <v>25.801804800000006</v>
      </c>
      <c r="O10" s="36">
        <f t="shared" si="1"/>
        <v>0.8181698630136989</v>
      </c>
      <c r="P10" s="37">
        <f>$N$18</f>
        <v>31.146352000000004</v>
      </c>
    </row>
    <row r="11" spans="1:16" ht="15" customHeight="1">
      <c r="A11" s="32">
        <v>2565</v>
      </c>
      <c r="B11" s="34">
        <v>0.8925119999999999</v>
      </c>
      <c r="C11" s="34">
        <v>2.841696</v>
      </c>
      <c r="D11" s="34">
        <v>0.7559999999999998</v>
      </c>
      <c r="E11" s="34">
        <v>5.0777280000000005</v>
      </c>
      <c r="F11" s="34">
        <v>11.42424</v>
      </c>
      <c r="G11" s="34">
        <v>6.232464000000002</v>
      </c>
      <c r="H11" s="34">
        <v>3.9242879999999984</v>
      </c>
      <c r="I11" s="34">
        <v>1.368576000000001</v>
      </c>
      <c r="J11" s="34">
        <v>0.9542880000000005</v>
      </c>
      <c r="K11" s="34">
        <v>0.6929280000000004</v>
      </c>
      <c r="L11" s="34">
        <v>0.4730400000000004</v>
      </c>
      <c r="M11" s="34">
        <v>0.39657600000000015</v>
      </c>
      <c r="N11" s="35">
        <f t="shared" si="0"/>
        <v>35.034336</v>
      </c>
      <c r="O11" s="36">
        <f t="shared" si="1"/>
        <v>1.110931506849315</v>
      </c>
      <c r="P11" s="37">
        <f>$N$18</f>
        <v>31.146352000000004</v>
      </c>
    </row>
    <row r="12" spans="1:16" ht="15" customHeight="1">
      <c r="A12" s="32">
        <v>2566</v>
      </c>
      <c r="B12" s="34">
        <v>0.09970560000000006</v>
      </c>
      <c r="C12" s="34">
        <v>0.5750784000000007</v>
      </c>
      <c r="D12" s="34">
        <v>1.6005600000000009</v>
      </c>
      <c r="E12" s="34">
        <v>0.9102240000000007</v>
      </c>
      <c r="F12" s="34">
        <v>2.6291520000000017</v>
      </c>
      <c r="G12" s="34">
        <v>6.859296000000001</v>
      </c>
      <c r="H12" s="34">
        <v>3.7869120000000027</v>
      </c>
      <c r="I12" s="34">
        <v>1.7159040000000012</v>
      </c>
      <c r="J12" s="34">
        <v>0.7326720000000005</v>
      </c>
      <c r="K12" s="34">
        <v>0.5870880000000004</v>
      </c>
      <c r="L12" s="34">
        <v>0.34473600000000015</v>
      </c>
      <c r="M12" s="34">
        <v>0.21064320000000006</v>
      </c>
      <c r="N12" s="35">
        <f t="shared" si="0"/>
        <v>20.051971200000015</v>
      </c>
      <c r="O12" s="36">
        <f t="shared" si="1"/>
        <v>0.6358438356164388</v>
      </c>
      <c r="P12" s="37">
        <f>$N$18</f>
        <v>31.146352000000004</v>
      </c>
    </row>
    <row r="13" spans="1:16" ht="15" customHeight="1">
      <c r="A13" s="40">
        <v>2567</v>
      </c>
      <c r="B13" s="41">
        <v>0.23958720000000017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>
        <f>SUM(B13:M13)</f>
        <v>0.23958720000000017</v>
      </c>
      <c r="O13" s="43">
        <f t="shared" si="1"/>
        <v>0.007597260273972607</v>
      </c>
      <c r="P13" s="37"/>
    </row>
    <row r="14" spans="1:16" ht="15" customHeight="1">
      <c r="A14" s="3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</row>
    <row r="15" spans="1:16" ht="15" customHeight="1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</row>
    <row r="16" spans="1:16" ht="15" customHeight="1">
      <c r="A16" s="3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P16" s="37"/>
    </row>
    <row r="17" spans="1:16" ht="15" customHeight="1">
      <c r="A17" s="33" t="s">
        <v>19</v>
      </c>
      <c r="B17" s="38">
        <f>MAX(B7:B12)</f>
        <v>2.29</v>
      </c>
      <c r="C17" s="38">
        <f aca="true" t="shared" si="2" ref="C17:M17">MAX(C7:C12)</f>
        <v>2.841696</v>
      </c>
      <c r="D17" s="38">
        <f t="shared" si="2"/>
        <v>5.980608000000001</v>
      </c>
      <c r="E17" s="38">
        <f t="shared" si="2"/>
        <v>6.18</v>
      </c>
      <c r="F17" s="38">
        <f t="shared" si="2"/>
        <v>21.66</v>
      </c>
      <c r="G17" s="38">
        <f t="shared" si="2"/>
        <v>13.65</v>
      </c>
      <c r="H17" s="38">
        <f t="shared" si="2"/>
        <v>5.97</v>
      </c>
      <c r="I17" s="38">
        <f t="shared" si="2"/>
        <v>2.489184000000001</v>
      </c>
      <c r="J17" s="38">
        <f t="shared" si="2"/>
        <v>1.58</v>
      </c>
      <c r="K17" s="38">
        <f t="shared" si="2"/>
        <v>1.23</v>
      </c>
      <c r="L17" s="38">
        <f t="shared" si="2"/>
        <v>0.8</v>
      </c>
      <c r="M17" s="38">
        <f t="shared" si="2"/>
        <v>1.3072320000000004</v>
      </c>
      <c r="N17" s="38">
        <f>MAX(N7:N12)</f>
        <v>44.99999999999999</v>
      </c>
      <c r="O17" s="36">
        <f>+N17*1000000/(365*86400)</f>
        <v>1.4269406392694062</v>
      </c>
      <c r="P17" s="39"/>
    </row>
    <row r="18" spans="1:16" ht="15" customHeight="1">
      <c r="A18" s="33" t="s">
        <v>16</v>
      </c>
      <c r="B18" s="38">
        <f>AVERAGE(B7:B12)</f>
        <v>0.6630784000000001</v>
      </c>
      <c r="C18" s="38">
        <f aca="true" t="shared" si="3" ref="C18:M18">AVERAGE(C7:C12)</f>
        <v>1.5322837333333335</v>
      </c>
      <c r="D18" s="38">
        <f t="shared" si="3"/>
        <v>2.2661946666666672</v>
      </c>
      <c r="E18" s="38">
        <f t="shared" si="3"/>
        <v>2.8984773333333336</v>
      </c>
      <c r="F18" s="38">
        <f t="shared" si="3"/>
        <v>9.821661333333333</v>
      </c>
      <c r="G18" s="38">
        <f t="shared" si="3"/>
        <v>6.079048</v>
      </c>
      <c r="H18" s="38">
        <f t="shared" si="3"/>
        <v>3.6791813333333336</v>
      </c>
      <c r="I18" s="38">
        <f t="shared" si="3"/>
        <v>1.877277333333334</v>
      </c>
      <c r="J18" s="38">
        <f t="shared" si="3"/>
        <v>0.827826666666667</v>
      </c>
      <c r="K18" s="38">
        <f t="shared" si="3"/>
        <v>0.5533360000000002</v>
      </c>
      <c r="L18" s="38">
        <f t="shared" si="3"/>
        <v>0.44057866666666684</v>
      </c>
      <c r="M18" s="38">
        <f t="shared" si="3"/>
        <v>0.5074085333333335</v>
      </c>
      <c r="N18" s="38">
        <f>SUM(B18:M18)</f>
        <v>31.146352000000004</v>
      </c>
      <c r="O18" s="36">
        <f>+N18*1000000/(365*86400)</f>
        <v>0.9876443429731102</v>
      </c>
      <c r="P18" s="39"/>
    </row>
    <row r="19" spans="1:16" ht="15" customHeight="1">
      <c r="A19" s="33" t="s">
        <v>20</v>
      </c>
      <c r="B19" s="38">
        <f>MIN(B7:B12)</f>
        <v>0.09970560000000006</v>
      </c>
      <c r="C19" s="38">
        <f aca="true" t="shared" si="4" ref="C19:M19">MIN(C7:C12)</f>
        <v>0.24</v>
      </c>
      <c r="D19" s="38">
        <f t="shared" si="4"/>
        <v>0.74</v>
      </c>
      <c r="E19" s="38">
        <f t="shared" si="4"/>
        <v>0.9102240000000007</v>
      </c>
      <c r="F19" s="38">
        <f t="shared" si="4"/>
        <v>2.0165760000000006</v>
      </c>
      <c r="G19" s="38">
        <f t="shared" si="4"/>
        <v>2.6</v>
      </c>
      <c r="H19" s="38">
        <f t="shared" si="4"/>
        <v>1.46</v>
      </c>
      <c r="I19" s="38">
        <f t="shared" si="4"/>
        <v>1.368576000000001</v>
      </c>
      <c r="J19" s="38">
        <f t="shared" si="4"/>
        <v>0</v>
      </c>
      <c r="K19" s="38">
        <f t="shared" si="4"/>
        <v>0</v>
      </c>
      <c r="L19" s="38">
        <f t="shared" si="4"/>
        <v>0.26</v>
      </c>
      <c r="M19" s="38">
        <f t="shared" si="4"/>
        <v>0.07</v>
      </c>
      <c r="N19" s="38">
        <f>MIN(N7:N12)</f>
        <v>17.240000000000002</v>
      </c>
      <c r="O19" s="36">
        <f>+N19*1000000/(365*86400)</f>
        <v>0.5466768138001016</v>
      </c>
      <c r="P19" s="39"/>
    </row>
    <row r="20" spans="1:15" ht="21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</row>
    <row r="21" spans="1:15" ht="18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5"/>
    </row>
    <row r="22" spans="1:15" ht="18" customHeight="1">
      <c r="A22" s="22"/>
      <c r="B22" s="23"/>
      <c r="C22" s="47" t="s">
        <v>23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23"/>
      <c r="O22" s="23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4.75" customHeight="1">
      <c r="A28" s="26"/>
      <c r="B28" s="27"/>
      <c r="C28" s="28"/>
      <c r="D28" s="25"/>
      <c r="E28" s="27"/>
      <c r="F28" s="27"/>
      <c r="G28" s="27"/>
      <c r="H28" s="27"/>
      <c r="I28" s="27"/>
      <c r="J28" s="27"/>
      <c r="K28" s="27"/>
      <c r="L28" s="27"/>
      <c r="M28" s="27"/>
      <c r="N28" s="29"/>
      <c r="O28" s="25"/>
    </row>
    <row r="29" spans="1:15" ht="24.75" customHeight="1">
      <c r="A29" s="26"/>
      <c r="B29" s="27"/>
      <c r="C29" s="27"/>
      <c r="D29" s="27"/>
      <c r="E29" s="25"/>
      <c r="F29" s="27"/>
      <c r="G29" s="27"/>
      <c r="H29" s="27"/>
      <c r="I29" s="27"/>
      <c r="J29" s="27"/>
      <c r="K29" s="27"/>
      <c r="L29" s="27"/>
      <c r="M29" s="27"/>
      <c r="N29" s="29"/>
      <c r="O29" s="25"/>
    </row>
    <row r="30" spans="1:15" ht="24.75" customHeight="1">
      <c r="A30" s="26"/>
      <c r="B30" s="27"/>
      <c r="C30" s="27"/>
      <c r="D30" s="27"/>
      <c r="E30" s="25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ht="18" customHeight="1">
      <c r="A33" s="30"/>
    </row>
    <row r="34" ht="18" customHeight="1">
      <c r="A34" s="30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/>
    <row r="49" ht="18" customHeight="1"/>
    <row r="50" ht="18" customHeight="1"/>
    <row r="51" ht="18" customHeight="1"/>
    <row r="52" ht="18" customHeight="1"/>
  </sheetData>
  <sheetProtection/>
  <mergeCells count="4">
    <mergeCell ref="A2:O2"/>
    <mergeCell ref="L3:O3"/>
    <mergeCell ref="A3:D3"/>
    <mergeCell ref="C22:M2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2024-05-27T07:45:40Z</dcterms:modified>
  <cp:category/>
  <cp:version/>
  <cp:contentType/>
  <cp:contentStatus/>
</cp:coreProperties>
</file>