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705" activeTab="0"/>
  </bookViews>
  <sheets>
    <sheet name="H41y38" sheetId="1" r:id="rId1"/>
    <sheet name="Y.38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<sst xmlns="http://schemas.openxmlformats.org/spreadsheetml/2006/main" count="53" uniqueCount="28">
  <si>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</si>
  <si>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</si>
  <si>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</si>
  <si>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</si>
  <si>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</si>
  <si>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</si>
  <si>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</si>
  <si>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</si>
  <si>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</si>
  <si>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</si>
  <si>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</si>
  <si>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</si>
  <si>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</si>
  <si>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</si>
  <si>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</si>
  <si>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</si>
  <si>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</si>
  <si>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</si>
  <si>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</si>
  <si>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</si>
  <si>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</si>
  <si>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</si>
  <si>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</si>
  <si>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</si>
  <si>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</si>
  <si>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</si>
  <si>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425   ตร.กม.</t>
  </si>
  <si>
    <t>ตลิ่งฝั่งซ้าย  179.78 ม.(ร.ท.ก.) ตลิ่งฝั่งขวา  179.80 ม.(ร.ท.ก.)ท้องน้ำ  ม.(ร.ท.ก.) ศูนย์เสาระดับน้ำ  170.100 ม.(ร.ท.ก.)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</si>
</sst>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_)"/>
    <numFmt numFmtId="179" formatCode="0_);\(0\)"/>
    <numFmt numFmtId="180" formatCode="0.000_)"/>
    <numFmt numFmtId="181" formatCode="#,##0_ ;\-#,##0\ "/>
    <numFmt numFmtId="182" formatCode="#,##0.00_ ;\-#,##0.00\ "/>
    <numFmt numFmtId="183" formatCode="bbbb"/>
    <numFmt numFmtId="184" formatCode="mmm\-yyyy"/>
    <numFmt numFmtId="185" formatCode="[$-41E]d\ mmmm\ yyyy"/>
    <numFmt numFmtId="186" formatCode="[$-107041E]d\ mmm\ yy;@"/>
    <numFmt numFmtId="187" formatCode="0.000"/>
    <numFmt numFmtId="188" formatCode="0.0"/>
  </numFmts>
  <fonts count="5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center"/>
    </xf>
    <xf numFmtId="18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6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6" fontId="11" fillId="0" borderId="12" xfId="0" applyNumberFormat="1" applyFont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10" fillId="0" borderId="11" xfId="0" applyNumberFormat="1" applyFont="1" applyBorder="1" applyAlignment="1">
      <alignment horizontal="centerContinuous"/>
    </xf>
    <xf numFmtId="176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6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6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6" fontId="11" fillId="0" borderId="17" xfId="0" applyNumberFormat="1" applyFont="1" applyBorder="1" applyAlignment="1">
      <alignment horizontal="right"/>
    </xf>
    <xf numFmtId="176" fontId="11" fillId="0" borderId="17" xfId="0" applyNumberFormat="1" applyFont="1" applyBorder="1" applyAlignment="1">
      <alignment horizontal="center"/>
    </xf>
    <xf numFmtId="176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177" fontId="7" fillId="0" borderId="27" xfId="0" applyNumberFormat="1" applyFont="1" applyBorder="1" applyAlignment="1">
      <alignment horizontal="right"/>
    </xf>
    <xf numFmtId="2" fontId="7" fillId="0" borderId="22" xfId="0" applyNumberFormat="1" applyFont="1" applyFill="1" applyBorder="1" applyAlignment="1">
      <alignment horizontal="right"/>
    </xf>
    <xf numFmtId="2" fontId="7" fillId="0" borderId="27" xfId="0" applyNumberFormat="1" applyFont="1" applyBorder="1" applyAlignment="1">
      <alignment/>
    </xf>
    <xf numFmtId="177" fontId="7" fillId="0" borderId="27" xfId="0" applyNumberFormat="1" applyFont="1" applyBorder="1" applyAlignment="1">
      <alignment/>
    </xf>
    <xf numFmtId="2" fontId="7" fillId="33" borderId="21" xfId="0" applyNumberFormat="1" applyFont="1" applyFill="1" applyBorder="1" applyAlignment="1">
      <alignment horizontal="right"/>
    </xf>
    <xf numFmtId="2" fontId="7" fillId="33" borderId="22" xfId="0" applyNumberFormat="1" applyFont="1" applyFill="1" applyBorder="1" applyAlignment="1">
      <alignment horizontal="right"/>
    </xf>
    <xf numFmtId="2" fontId="1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0" fillId="0" borderId="16" xfId="0" applyFont="1" applyBorder="1" applyAlignment="1">
      <alignment/>
    </xf>
    <xf numFmtId="177" fontId="7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2" fontId="7" fillId="34" borderId="29" xfId="0" applyNumberFormat="1" applyFont="1" applyFill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2" fontId="7" fillId="34" borderId="30" xfId="0" applyNumberFormat="1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7" fillId="34" borderId="29" xfId="0" applyFont="1" applyFill="1" applyBorder="1" applyAlignment="1">
      <alignment horizontal="center"/>
    </xf>
    <xf numFmtId="178" fontId="7" fillId="35" borderId="29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78" fontId="7" fillId="35" borderId="30" xfId="0" applyNumberFormat="1" applyFont="1" applyFill="1" applyBorder="1" applyAlignment="1">
      <alignment horizontal="center"/>
    </xf>
    <xf numFmtId="0" fontId="7" fillId="35" borderId="29" xfId="0" applyFont="1" applyFill="1" applyBorder="1" applyAlignment="1">
      <alignment horizontal="right"/>
    </xf>
    <xf numFmtId="2" fontId="7" fillId="34" borderId="19" xfId="0" applyNumberFormat="1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4" borderId="19" xfId="0" applyFont="1" applyFill="1" applyBorder="1" applyAlignment="1">
      <alignment horizontal="center"/>
    </xf>
    <xf numFmtId="178" fontId="7" fillId="35" borderId="19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center"/>
    </xf>
    <xf numFmtId="178" fontId="7" fillId="35" borderId="31" xfId="0" applyNumberFormat="1" applyFont="1" applyFill="1" applyBorder="1" applyAlignment="1">
      <alignment horizontal="center"/>
    </xf>
    <xf numFmtId="178" fontId="7" fillId="35" borderId="32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>
      <alignment horizontal="right"/>
    </xf>
    <xf numFmtId="0" fontId="7" fillId="35" borderId="29" xfId="0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1" fontId="7" fillId="36" borderId="33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3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34" xfId="0" applyNumberFormat="1" applyFont="1" applyBorder="1" applyAlignment="1">
      <alignment horizontal="right"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5263380"/>
        <c:axId val="4893496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7761502"/>
        <c:axId val="4309199"/>
      </c:lineChart>
      <c:catAx>
        <c:axId val="352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934965"/>
        <c:crossesAt val="-0.8"/>
        <c:auto val="0"/>
        <c:lblOffset val="100"/>
        <c:tickLblSkip val="4"/>
        <c:noMultiLvlLbl val="0"/>
      </c:catAx>
      <c:valAx>
        <c:axId val="4893496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263380"/>
        <c:crossesAt val="1"/>
        <c:crossBetween val="midCat"/>
        <c:dispUnits/>
        <c:majorUnit val="0.1"/>
        <c:minorUnit val="0.02"/>
      </c:valAx>
      <c:catAx>
        <c:axId val="37761502"/>
        <c:scaling>
          <c:orientation val="minMax"/>
        </c:scaling>
        <c:axPos val="b"/>
        <c:delete val="1"/>
        <c:majorTickMark val="out"/>
        <c:minorTickMark val="none"/>
        <c:tickLblPos val="nextTo"/>
        <c:crossAx val="4309199"/>
        <c:crosses val="autoZero"/>
        <c:auto val="0"/>
        <c:lblOffset val="100"/>
        <c:tickLblSkip val="1"/>
        <c:noMultiLvlLbl val="0"/>
      </c:catAx>
      <c:valAx>
        <c:axId val="4309199"/>
        <c:scaling>
          <c:orientation val="minMax"/>
        </c:scaling>
        <c:axPos val="l"/>
        <c:delete val="1"/>
        <c:majorTickMark val="out"/>
        <c:minorTickMark val="none"/>
        <c:tickLblPos val="nextTo"/>
        <c:crossAx val="3776150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น้ำแม่คำมี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Y.38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บ้านแม่คำมี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หนองม่วงไข่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08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68"/>
          <c:w val="0.841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'Y.38'!$X$5:$X$29</c:f>
              <c:numCache/>
            </c:numRef>
          </c:cat>
          <c:val>
            <c:numRef>
              <c:f>'Y.38'!$Y$5:$Y$29</c:f>
              <c:numCache/>
            </c:numRef>
          </c:val>
        </c:ser>
        <c:axId val="38782792"/>
        <c:axId val="13500809"/>
      </c:barChart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3500809"/>
        <c:crossesAt val="170"/>
        <c:auto val="1"/>
        <c:lblOffset val="100"/>
        <c:tickLblSkip val="1"/>
        <c:noMultiLvlLbl val="0"/>
      </c:catAx>
      <c:valAx>
        <c:axId val="13500809"/>
        <c:scaling>
          <c:orientation val="minMax"/>
          <c:max val="180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78279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น้ำแม่คำมี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Y.38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บ้านแม่คำมี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หนองม่วงไข่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5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88"/>
          <c:w val="0.824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'Y.38'!$X$5:$X$29</c:f>
              <c:numCache/>
            </c:numRef>
          </c:cat>
          <c:val>
            <c:numRef>
              <c:f>'Y.38'!$Z$5:$Z$29</c:f>
              <c:numCache/>
            </c:numRef>
          </c:val>
        </c:ser>
        <c:axId val="54398418"/>
        <c:axId val="19823715"/>
      </c:barChart>
      <c:cat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39841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430000" y="1971675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PageLayoutView="0" workbookViewId="0" topLeftCell="A25">
      <selection activeCell="AA33" sqref="AA33"/>
    </sheetView>
  </sheetViews>
  <sheetFormatPr defaultColWidth="7.28125" defaultRowHeight="21.75"/>
  <cols>
    <col min="1" max="1" width="7.28125" style="1" customWidth="1"/>
    <col min="2" max="3" width="7.28125" style="6" customWidth="1"/>
    <col min="4" max="4" width="7.28125" style="11" customWidth="1"/>
    <col min="5" max="5" width="7.28125" style="1" customWidth="1"/>
    <col min="6" max="6" width="7.28125" style="6" customWidth="1"/>
    <col min="7" max="7" width="7.28125" style="11" customWidth="1"/>
    <col min="8" max="9" width="7.28125" style="6" customWidth="1"/>
    <col min="10" max="10" width="7.28125" style="11" customWidth="1"/>
    <col min="11" max="12" width="7.28125" style="6" customWidth="1"/>
    <col min="13" max="13" width="7.28125" style="11" customWidth="1"/>
    <col min="14" max="14" width="7.28125" style="1" customWidth="1"/>
    <col min="15" max="16" width="7.28125" style="6" customWidth="1"/>
    <col min="17" max="16384" width="7.281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6"/>
      <c r="N3" s="13"/>
      <c r="O3" s="13"/>
      <c r="P3" s="13"/>
      <c r="AN3" s="19"/>
      <c r="AO3" s="20"/>
    </row>
    <row r="4" spans="1:41" ht="22.5" customHeight="1">
      <c r="A4" s="21" t="s">
        <v>27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Q5" s="6">
        <v>170.1</v>
      </c>
      <c r="AN5" s="19"/>
      <c r="AO5" s="20"/>
    </row>
    <row r="6" spans="1:41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18.75">
      <c r="A7" s="46" t="s">
        <v>9</v>
      </c>
      <c r="B7" s="47" t="s">
        <v>10</v>
      </c>
      <c r="C7" s="47" t="s">
        <v>11</v>
      </c>
      <c r="D7" s="48" t="s">
        <v>12</v>
      </c>
      <c r="E7" s="49" t="s">
        <v>10</v>
      </c>
      <c r="F7" s="47" t="s">
        <v>11</v>
      </c>
      <c r="G7" s="48" t="s">
        <v>12</v>
      </c>
      <c r="H7" s="47" t="s">
        <v>10</v>
      </c>
      <c r="I7" s="49" t="s">
        <v>11</v>
      </c>
      <c r="J7" s="48" t="s">
        <v>12</v>
      </c>
      <c r="K7" s="50" t="s">
        <v>10</v>
      </c>
      <c r="L7" s="50" t="s">
        <v>11</v>
      </c>
      <c r="M7" s="51" t="s">
        <v>12</v>
      </c>
      <c r="N7" s="50" t="s">
        <v>11</v>
      </c>
      <c r="O7" s="50" t="s">
        <v>13</v>
      </c>
      <c r="P7" s="52"/>
      <c r="AN7" s="19"/>
      <c r="AO7" s="20"/>
    </row>
    <row r="8" spans="1:41" ht="18.75">
      <c r="A8" s="53"/>
      <c r="B8" s="54" t="s">
        <v>14</v>
      </c>
      <c r="C8" s="55" t="s">
        <v>15</v>
      </c>
      <c r="D8" s="56"/>
      <c r="E8" s="54" t="s">
        <v>14</v>
      </c>
      <c r="F8" s="55" t="s">
        <v>15</v>
      </c>
      <c r="G8" s="56"/>
      <c r="H8" s="54" t="s">
        <v>14</v>
      </c>
      <c r="I8" s="55" t="s">
        <v>15</v>
      </c>
      <c r="J8" s="57"/>
      <c r="K8" s="54" t="s">
        <v>14</v>
      </c>
      <c r="L8" s="55" t="s">
        <v>15</v>
      </c>
      <c r="M8" s="58"/>
      <c r="N8" s="55" t="s">
        <v>16</v>
      </c>
      <c r="O8" s="54" t="s">
        <v>15</v>
      </c>
      <c r="P8" s="59"/>
      <c r="AN8" s="19"/>
      <c r="AO8" s="20"/>
    </row>
    <row r="9" spans="1:41" ht="18.75">
      <c r="A9" s="60">
        <v>2542</v>
      </c>
      <c r="B9" s="61">
        <f aca="true" t="shared" si="0" ref="B9:B14">$Q$5+Q9</f>
        <v>173.13</v>
      </c>
      <c r="C9" s="62">
        <v>29.7</v>
      </c>
      <c r="D9" s="63">
        <v>37152</v>
      </c>
      <c r="E9" s="64">
        <f aca="true" t="shared" si="1" ref="E9:E14">$Q$5+R9</f>
        <v>173.04999999999998</v>
      </c>
      <c r="F9" s="65">
        <v>27.4</v>
      </c>
      <c r="G9" s="66">
        <v>37152</v>
      </c>
      <c r="H9" s="61">
        <f aca="true" t="shared" si="2" ref="H9:H14">$Q$5+T9</f>
        <v>171.53</v>
      </c>
      <c r="I9" s="62">
        <v>0.13</v>
      </c>
      <c r="J9" s="63">
        <v>36986</v>
      </c>
      <c r="K9" s="64">
        <f aca="true" t="shared" si="3" ref="K9:K14">$Q$5+U9</f>
        <v>171.53</v>
      </c>
      <c r="L9" s="65">
        <v>0.13</v>
      </c>
      <c r="M9" s="66">
        <v>36986</v>
      </c>
      <c r="N9" s="61">
        <v>58.55</v>
      </c>
      <c r="O9" s="67">
        <v>1.85</v>
      </c>
      <c r="P9" s="59"/>
      <c r="Q9" s="6">
        <v>3.03</v>
      </c>
      <c r="R9" s="6">
        <v>2.95</v>
      </c>
      <c r="T9" s="6">
        <v>1.43</v>
      </c>
      <c r="U9" s="6">
        <v>1.43</v>
      </c>
      <c r="AN9" s="19"/>
      <c r="AO9" s="20"/>
    </row>
    <row r="10" spans="1:41" ht="18.75">
      <c r="A10" s="68">
        <v>2543</v>
      </c>
      <c r="B10" s="61">
        <f t="shared" si="0"/>
        <v>174.23999999999998</v>
      </c>
      <c r="C10" s="62">
        <v>69.8</v>
      </c>
      <c r="D10" s="63">
        <v>37147</v>
      </c>
      <c r="E10" s="69">
        <f t="shared" si="1"/>
        <v>174.12</v>
      </c>
      <c r="F10" s="62">
        <v>74</v>
      </c>
      <c r="G10" s="70">
        <v>37147</v>
      </c>
      <c r="H10" s="61">
        <f t="shared" si="2"/>
        <v>171.64</v>
      </c>
      <c r="I10" s="62">
        <v>0.416</v>
      </c>
      <c r="J10" s="63">
        <v>37001</v>
      </c>
      <c r="K10" s="69">
        <f t="shared" si="3"/>
        <v>171.64</v>
      </c>
      <c r="L10" s="62">
        <v>0.416</v>
      </c>
      <c r="M10" s="70">
        <v>36991</v>
      </c>
      <c r="N10" s="61">
        <v>79.785</v>
      </c>
      <c r="O10" s="67">
        <v>2.53</v>
      </c>
      <c r="P10" s="59"/>
      <c r="Q10" s="6">
        <v>4.14</v>
      </c>
      <c r="R10" s="6">
        <v>4.02</v>
      </c>
      <c r="T10" s="6">
        <v>1.54</v>
      </c>
      <c r="U10" s="6">
        <v>1.54</v>
      </c>
      <c r="AN10" s="19"/>
      <c r="AO10" s="20"/>
    </row>
    <row r="11" spans="1:41" ht="18.75">
      <c r="A11" s="68">
        <v>2544</v>
      </c>
      <c r="B11" s="61">
        <f t="shared" si="0"/>
        <v>176.6</v>
      </c>
      <c r="C11" s="71">
        <v>364.5</v>
      </c>
      <c r="D11" s="63">
        <v>37480</v>
      </c>
      <c r="E11" s="69">
        <f t="shared" si="1"/>
        <v>176.19</v>
      </c>
      <c r="F11" s="62">
        <v>286.8</v>
      </c>
      <c r="G11" s="70">
        <v>37480</v>
      </c>
      <c r="H11" s="61">
        <f t="shared" si="2"/>
        <v>172.1</v>
      </c>
      <c r="I11" s="62">
        <v>0.01</v>
      </c>
      <c r="J11" s="63">
        <v>37343</v>
      </c>
      <c r="K11" s="69">
        <f t="shared" si="3"/>
        <v>172.12</v>
      </c>
      <c r="L11" s="62">
        <v>0.12</v>
      </c>
      <c r="M11" s="70">
        <v>37343</v>
      </c>
      <c r="N11" s="61">
        <v>173.182</v>
      </c>
      <c r="O11" s="67">
        <v>5.49</v>
      </c>
      <c r="P11" s="59"/>
      <c r="Q11" s="6">
        <v>6.5</v>
      </c>
      <c r="R11" s="6">
        <v>6.09</v>
      </c>
      <c r="T11" s="6">
        <v>2</v>
      </c>
      <c r="U11" s="6">
        <v>2.02</v>
      </c>
      <c r="AN11" s="19"/>
      <c r="AO11" s="20"/>
    </row>
    <row r="12" spans="1:41" ht="18.75">
      <c r="A12" s="68">
        <v>2545</v>
      </c>
      <c r="B12" s="61">
        <f t="shared" si="0"/>
        <v>174.59</v>
      </c>
      <c r="C12" s="62">
        <v>106.07</v>
      </c>
      <c r="D12" s="63">
        <v>37507</v>
      </c>
      <c r="E12" s="69">
        <f t="shared" si="1"/>
        <v>174.29999999999998</v>
      </c>
      <c r="F12" s="62">
        <v>91</v>
      </c>
      <c r="G12" s="70">
        <v>37507</v>
      </c>
      <c r="H12" s="61">
        <f t="shared" si="2"/>
        <v>172.13</v>
      </c>
      <c r="I12" s="62">
        <v>0.22</v>
      </c>
      <c r="J12" s="63">
        <v>37337</v>
      </c>
      <c r="K12" s="69">
        <f t="shared" si="3"/>
        <v>172.13</v>
      </c>
      <c r="L12" s="62">
        <v>0.22</v>
      </c>
      <c r="M12" s="70">
        <v>37322</v>
      </c>
      <c r="N12" s="61">
        <v>143.437</v>
      </c>
      <c r="O12" s="72">
        <v>4.5483442389</v>
      </c>
      <c r="P12" s="59"/>
      <c r="Q12" s="6">
        <v>4.49</v>
      </c>
      <c r="R12" s="6">
        <v>4.2</v>
      </c>
      <c r="T12" s="6">
        <v>2.03</v>
      </c>
      <c r="U12" s="6">
        <v>2.03</v>
      </c>
      <c r="AN12" s="19"/>
      <c r="AO12" s="20"/>
    </row>
    <row r="13" spans="1:41" ht="18.75">
      <c r="A13" s="68">
        <v>2546</v>
      </c>
      <c r="B13" s="61">
        <f t="shared" si="0"/>
        <v>174.16</v>
      </c>
      <c r="C13" s="62">
        <v>81.74</v>
      </c>
      <c r="D13" s="63">
        <v>38608</v>
      </c>
      <c r="E13" s="69">
        <f t="shared" si="1"/>
        <v>174.04</v>
      </c>
      <c r="F13" s="62">
        <v>75.2</v>
      </c>
      <c r="G13" s="70">
        <v>38638</v>
      </c>
      <c r="H13" s="61">
        <f t="shared" si="2"/>
        <v>172.1</v>
      </c>
      <c r="I13" s="62">
        <v>0.1</v>
      </c>
      <c r="J13" s="73">
        <v>38461</v>
      </c>
      <c r="K13" s="69">
        <f t="shared" si="3"/>
        <v>172.1</v>
      </c>
      <c r="L13" s="62">
        <v>0.1</v>
      </c>
      <c r="M13" s="73">
        <v>38461</v>
      </c>
      <c r="N13" s="61">
        <v>73.879</v>
      </c>
      <c r="O13" s="72">
        <v>2.34</v>
      </c>
      <c r="P13" s="59"/>
      <c r="Q13" s="6">
        <v>4.06</v>
      </c>
      <c r="R13" s="6">
        <v>3.94</v>
      </c>
      <c r="T13" s="6">
        <v>2</v>
      </c>
      <c r="U13" s="6">
        <v>2</v>
      </c>
      <c r="AN13" s="19"/>
      <c r="AO13" s="20"/>
    </row>
    <row r="14" spans="1:41" ht="18.75">
      <c r="A14" s="68">
        <v>2547</v>
      </c>
      <c r="B14" s="74">
        <f t="shared" si="0"/>
        <v>177.79999999999998</v>
      </c>
      <c r="C14" s="75">
        <v>500</v>
      </c>
      <c r="D14" s="63">
        <v>38154</v>
      </c>
      <c r="E14" s="69">
        <f t="shared" si="1"/>
        <v>176.56</v>
      </c>
      <c r="F14" s="62">
        <v>330</v>
      </c>
      <c r="G14" s="70">
        <v>38154</v>
      </c>
      <c r="H14" s="61">
        <f t="shared" si="2"/>
        <v>172.03</v>
      </c>
      <c r="I14" s="62">
        <v>0.15</v>
      </c>
      <c r="J14" s="73">
        <v>38177</v>
      </c>
      <c r="K14" s="69">
        <f t="shared" si="3"/>
        <v>172.03</v>
      </c>
      <c r="L14" s="62">
        <v>0.15</v>
      </c>
      <c r="M14" s="73">
        <v>38177</v>
      </c>
      <c r="N14" s="61">
        <v>155.97</v>
      </c>
      <c r="O14" s="72">
        <v>4.95</v>
      </c>
      <c r="P14" s="59"/>
      <c r="Q14" s="76">
        <v>7.7</v>
      </c>
      <c r="R14" s="6">
        <v>6.460000000000008</v>
      </c>
      <c r="T14" s="6">
        <v>1.9300000000000068</v>
      </c>
      <c r="U14" s="6">
        <v>1.9300000000000068</v>
      </c>
      <c r="AN14" s="19"/>
      <c r="AO14" s="77"/>
    </row>
    <row r="15" spans="1:20" ht="18.75">
      <c r="A15" s="68">
        <v>2548</v>
      </c>
      <c r="B15" s="61">
        <v>176.1</v>
      </c>
      <c r="C15" s="62">
        <v>315</v>
      </c>
      <c r="D15" s="63">
        <v>38614</v>
      </c>
      <c r="E15" s="69">
        <v>174.52</v>
      </c>
      <c r="F15" s="62">
        <v>132</v>
      </c>
      <c r="G15" s="70">
        <v>38614</v>
      </c>
      <c r="H15" s="69">
        <v>172.05</v>
      </c>
      <c r="I15" s="62">
        <v>0.75</v>
      </c>
      <c r="J15" s="70">
        <v>38785</v>
      </c>
      <c r="K15" s="69">
        <v>172.05</v>
      </c>
      <c r="L15" s="62">
        <v>0.75</v>
      </c>
      <c r="M15" s="70">
        <v>38785</v>
      </c>
      <c r="N15" s="61">
        <v>172.72655999999998</v>
      </c>
      <c r="O15" s="67">
        <v>5.477123287671225</v>
      </c>
      <c r="P15" s="59"/>
      <c r="Q15" s="6">
        <f aca="true" t="shared" si="4" ref="Q15:Q33">B15-$Q$5</f>
        <v>6</v>
      </c>
      <c r="T15" s="6">
        <f aca="true" t="shared" si="5" ref="T15:T33">H15-$Q$5</f>
        <v>1.950000000000017</v>
      </c>
    </row>
    <row r="16" spans="1:20" ht="18.75">
      <c r="A16" s="68">
        <v>2549</v>
      </c>
      <c r="B16" s="61">
        <f>6.36+Q5</f>
        <v>176.46</v>
      </c>
      <c r="C16" s="62">
        <v>359</v>
      </c>
      <c r="D16" s="70">
        <v>38595</v>
      </c>
      <c r="E16" s="69">
        <f>4.05+Q5</f>
        <v>174.15</v>
      </c>
      <c r="F16" s="62">
        <v>136</v>
      </c>
      <c r="G16" s="70">
        <v>38595</v>
      </c>
      <c r="H16" s="61">
        <f>1.95+Q5</f>
        <v>172.04999999999998</v>
      </c>
      <c r="I16" s="62">
        <v>0.38</v>
      </c>
      <c r="J16" s="63">
        <v>56</v>
      </c>
      <c r="K16" s="69">
        <f>1.95+Q5</f>
        <v>172.04999999999998</v>
      </c>
      <c r="L16" s="62">
        <v>0.38</v>
      </c>
      <c r="M16" s="63">
        <v>56</v>
      </c>
      <c r="N16" s="69">
        <v>236.19772800000004</v>
      </c>
      <c r="O16" s="67">
        <v>7.489759095561602</v>
      </c>
      <c r="P16" s="59"/>
      <c r="Q16" s="6">
        <f t="shared" si="4"/>
        <v>6.360000000000014</v>
      </c>
      <c r="T16" s="6">
        <f t="shared" si="5"/>
        <v>1.9499999999999886</v>
      </c>
    </row>
    <row r="17" spans="1:20" ht="18.75">
      <c r="A17" s="68">
        <v>2550</v>
      </c>
      <c r="B17" s="61">
        <f>Q5+2.8</f>
        <v>172.9</v>
      </c>
      <c r="C17" s="62">
        <v>23.2</v>
      </c>
      <c r="D17" s="70">
        <v>38599</v>
      </c>
      <c r="E17" s="69">
        <v>172.79</v>
      </c>
      <c r="F17" s="62">
        <v>18.81</v>
      </c>
      <c r="G17" s="70">
        <v>38599</v>
      </c>
      <c r="H17" s="61">
        <f>Q5+1.95</f>
        <v>172.04999999999998</v>
      </c>
      <c r="I17" s="62">
        <v>0.3</v>
      </c>
      <c r="J17" s="63">
        <v>31</v>
      </c>
      <c r="K17" s="69">
        <v>172.05</v>
      </c>
      <c r="L17" s="62">
        <v>0.3</v>
      </c>
      <c r="M17" s="63">
        <v>31</v>
      </c>
      <c r="N17" s="69">
        <v>79.37</v>
      </c>
      <c r="O17" s="67">
        <f aca="true" t="shared" si="6" ref="O17:O33">N17*0.0317097</f>
        <v>2.5167988890000004</v>
      </c>
      <c r="P17" s="59"/>
      <c r="Q17" s="6">
        <f t="shared" si="4"/>
        <v>2.8000000000000114</v>
      </c>
      <c r="T17" s="6">
        <f t="shared" si="5"/>
        <v>1.9499999999999886</v>
      </c>
    </row>
    <row r="18" spans="1:20" ht="18.75">
      <c r="A18" s="68">
        <v>2551</v>
      </c>
      <c r="B18" s="61">
        <v>173.4</v>
      </c>
      <c r="C18" s="62">
        <v>48.7</v>
      </c>
      <c r="D18" s="70">
        <v>38557</v>
      </c>
      <c r="E18" s="69">
        <v>173.22</v>
      </c>
      <c r="F18" s="62">
        <v>38.84</v>
      </c>
      <c r="G18" s="70">
        <v>38557</v>
      </c>
      <c r="H18" s="61">
        <v>172.07</v>
      </c>
      <c r="I18" s="62">
        <v>0.28</v>
      </c>
      <c r="J18" s="63">
        <v>92</v>
      </c>
      <c r="K18" s="69">
        <v>172.07</v>
      </c>
      <c r="L18" s="62">
        <v>0.28</v>
      </c>
      <c r="M18" s="70">
        <v>92</v>
      </c>
      <c r="N18" s="61">
        <v>122.73</v>
      </c>
      <c r="O18" s="67">
        <f t="shared" si="6"/>
        <v>3.8917314810000003</v>
      </c>
      <c r="P18" s="59"/>
      <c r="Q18" s="6">
        <f t="shared" si="4"/>
        <v>3.3000000000000114</v>
      </c>
      <c r="T18" s="6">
        <f t="shared" si="5"/>
        <v>1.9699999999999989</v>
      </c>
    </row>
    <row r="19" spans="1:20" ht="18.75">
      <c r="A19" s="68">
        <v>2552</v>
      </c>
      <c r="B19" s="61">
        <v>172.8</v>
      </c>
      <c r="C19" s="62">
        <v>25</v>
      </c>
      <c r="D19" s="70">
        <v>38596</v>
      </c>
      <c r="E19" s="69">
        <v>172.78</v>
      </c>
      <c r="F19" s="62">
        <v>24</v>
      </c>
      <c r="G19" s="70">
        <v>38597</v>
      </c>
      <c r="H19" s="61">
        <v>171.8</v>
      </c>
      <c r="I19" s="62">
        <v>0</v>
      </c>
      <c r="J19" s="63">
        <v>88</v>
      </c>
      <c r="K19" s="69">
        <v>171.8</v>
      </c>
      <c r="L19" s="62">
        <v>0</v>
      </c>
      <c r="M19" s="70">
        <v>88</v>
      </c>
      <c r="N19" s="61">
        <v>159.45</v>
      </c>
      <c r="O19" s="67">
        <f t="shared" si="6"/>
        <v>5.0561116649999995</v>
      </c>
      <c r="P19" s="59"/>
      <c r="Q19" s="6">
        <f t="shared" si="4"/>
        <v>2.700000000000017</v>
      </c>
      <c r="T19" s="6">
        <f t="shared" si="5"/>
        <v>1.700000000000017</v>
      </c>
    </row>
    <row r="20" spans="1:20" ht="18.75">
      <c r="A20" s="68">
        <v>2553</v>
      </c>
      <c r="B20" s="61">
        <v>176.5</v>
      </c>
      <c r="C20" s="62">
        <v>347.75</v>
      </c>
      <c r="D20" s="70">
        <v>38592</v>
      </c>
      <c r="E20" s="69">
        <v>175.56</v>
      </c>
      <c r="F20" s="62">
        <v>240.6</v>
      </c>
      <c r="G20" s="70">
        <v>38593</v>
      </c>
      <c r="H20" s="61">
        <v>171.5</v>
      </c>
      <c r="I20" s="62">
        <v>0</v>
      </c>
      <c r="J20" s="63">
        <v>40319</v>
      </c>
      <c r="K20" s="69">
        <v>171.5</v>
      </c>
      <c r="L20" s="62">
        <v>0</v>
      </c>
      <c r="M20" s="70">
        <v>40320</v>
      </c>
      <c r="N20" s="61">
        <v>114.59</v>
      </c>
      <c r="O20" s="67">
        <f t="shared" si="6"/>
        <v>3.6336145230000003</v>
      </c>
      <c r="P20" s="59"/>
      <c r="Q20" s="6">
        <f t="shared" si="4"/>
        <v>6.400000000000006</v>
      </c>
      <c r="T20" s="76">
        <f t="shared" si="5"/>
        <v>1.4000000000000057</v>
      </c>
    </row>
    <row r="21" spans="1:20" ht="18.75">
      <c r="A21" s="68">
        <v>2554</v>
      </c>
      <c r="B21" s="61">
        <v>177.2</v>
      </c>
      <c r="C21" s="62">
        <v>420</v>
      </c>
      <c r="D21" s="70">
        <v>40755</v>
      </c>
      <c r="E21" s="69">
        <v>174.949</v>
      </c>
      <c r="F21" s="62">
        <v>172</v>
      </c>
      <c r="G21" s="70">
        <v>40755</v>
      </c>
      <c r="H21" s="61">
        <v>171.659</v>
      </c>
      <c r="I21" s="62">
        <v>0.65</v>
      </c>
      <c r="J21" s="63">
        <v>40544</v>
      </c>
      <c r="K21" s="69">
        <v>171.66</v>
      </c>
      <c r="L21" s="62">
        <v>0.65</v>
      </c>
      <c r="M21" s="70">
        <v>40544</v>
      </c>
      <c r="N21" s="61">
        <v>346.65</v>
      </c>
      <c r="O21" s="67">
        <f t="shared" si="6"/>
        <v>10.992167505</v>
      </c>
      <c r="P21" s="59"/>
      <c r="Q21" s="6">
        <f t="shared" si="4"/>
        <v>7.099999999999994</v>
      </c>
      <c r="T21" s="6">
        <f t="shared" si="5"/>
        <v>1.5589999999999975</v>
      </c>
    </row>
    <row r="22" spans="1:20" ht="18.75">
      <c r="A22" s="68">
        <v>2555</v>
      </c>
      <c r="B22" s="61">
        <v>173.7</v>
      </c>
      <c r="C22" s="62">
        <v>185</v>
      </c>
      <c r="D22" s="70">
        <v>41117</v>
      </c>
      <c r="E22" s="69">
        <v>173.09</v>
      </c>
      <c r="F22" s="62">
        <v>71.8</v>
      </c>
      <c r="G22" s="70">
        <v>41148</v>
      </c>
      <c r="H22" s="61">
        <v>171.7</v>
      </c>
      <c r="I22" s="62">
        <v>0.4</v>
      </c>
      <c r="J22" s="63">
        <v>40974</v>
      </c>
      <c r="K22" s="69">
        <v>171.7</v>
      </c>
      <c r="L22" s="62">
        <v>0.4</v>
      </c>
      <c r="M22" s="70">
        <v>40974</v>
      </c>
      <c r="N22" s="61">
        <v>220.55</v>
      </c>
      <c r="O22" s="67">
        <f t="shared" si="6"/>
        <v>6.993574335000001</v>
      </c>
      <c r="P22" s="59"/>
      <c r="Q22" s="6">
        <f t="shared" si="4"/>
        <v>3.5999999999999943</v>
      </c>
      <c r="T22" s="6">
        <f t="shared" si="5"/>
        <v>1.5999999999999943</v>
      </c>
    </row>
    <row r="23" spans="1:20" ht="18.75">
      <c r="A23" s="68">
        <v>2556</v>
      </c>
      <c r="B23" s="61">
        <v>173.2</v>
      </c>
      <c r="C23" s="62">
        <v>132</v>
      </c>
      <c r="D23" s="70">
        <v>41518</v>
      </c>
      <c r="E23" s="69">
        <v>172.75</v>
      </c>
      <c r="F23" s="62">
        <v>53.75</v>
      </c>
      <c r="G23" s="70">
        <v>41518</v>
      </c>
      <c r="H23" s="61">
        <v>171</v>
      </c>
      <c r="I23" s="62">
        <v>0</v>
      </c>
      <c r="J23" s="63">
        <v>41334</v>
      </c>
      <c r="K23" s="69">
        <v>171</v>
      </c>
      <c r="L23" s="62">
        <v>0</v>
      </c>
      <c r="M23" s="70">
        <v>41334</v>
      </c>
      <c r="N23" s="61">
        <v>69.31</v>
      </c>
      <c r="O23" s="67">
        <f t="shared" si="6"/>
        <v>2.197799307</v>
      </c>
      <c r="P23" s="59"/>
      <c r="Q23" s="6">
        <f t="shared" si="4"/>
        <v>3.0999999999999943</v>
      </c>
      <c r="T23" s="6">
        <f t="shared" si="5"/>
        <v>0.9000000000000057</v>
      </c>
    </row>
    <row r="24" spans="1:20" ht="18.75">
      <c r="A24" s="68">
        <v>2557</v>
      </c>
      <c r="B24" s="61">
        <v>172.5</v>
      </c>
      <c r="C24" s="62">
        <v>93</v>
      </c>
      <c r="D24" s="70">
        <v>41519</v>
      </c>
      <c r="E24" s="69">
        <v>172.14</v>
      </c>
      <c r="F24" s="62">
        <v>47.4</v>
      </c>
      <c r="G24" s="70">
        <v>41519</v>
      </c>
      <c r="H24" s="61">
        <v>171</v>
      </c>
      <c r="I24" s="62">
        <v>0</v>
      </c>
      <c r="J24" s="63">
        <v>41730</v>
      </c>
      <c r="K24" s="69">
        <v>171</v>
      </c>
      <c r="L24" s="62">
        <v>0</v>
      </c>
      <c r="M24" s="70">
        <v>41730</v>
      </c>
      <c r="N24" s="61">
        <v>166.94</v>
      </c>
      <c r="O24" s="67">
        <f t="shared" si="6"/>
        <v>5.293617318</v>
      </c>
      <c r="P24" s="59"/>
      <c r="Q24" s="6">
        <f t="shared" si="4"/>
        <v>2.4000000000000057</v>
      </c>
      <c r="T24" s="6">
        <f t="shared" si="5"/>
        <v>0.9000000000000057</v>
      </c>
    </row>
    <row r="25" spans="1:20" ht="18.75">
      <c r="A25" s="68">
        <v>2558</v>
      </c>
      <c r="B25" s="61">
        <v>171.88</v>
      </c>
      <c r="C25" s="62">
        <v>19.18</v>
      </c>
      <c r="D25" s="70">
        <v>42234</v>
      </c>
      <c r="E25" s="69">
        <v>171.862</v>
      </c>
      <c r="F25" s="62">
        <v>17.76</v>
      </c>
      <c r="G25" s="70">
        <v>42235</v>
      </c>
      <c r="H25" s="61">
        <v>171.05</v>
      </c>
      <c r="I25" s="62">
        <v>0.03</v>
      </c>
      <c r="J25" s="63">
        <v>42113</v>
      </c>
      <c r="K25" s="69">
        <v>171.05</v>
      </c>
      <c r="L25" s="62">
        <v>0.03</v>
      </c>
      <c r="M25" s="70">
        <v>42114</v>
      </c>
      <c r="N25" s="61">
        <v>69.91</v>
      </c>
      <c r="O25" s="67">
        <f t="shared" si="6"/>
        <v>2.216825127</v>
      </c>
      <c r="P25" s="59"/>
      <c r="Q25" s="6">
        <f t="shared" si="4"/>
        <v>1.7800000000000011</v>
      </c>
      <c r="T25" s="1">
        <f t="shared" si="5"/>
        <v>0.950000000000017</v>
      </c>
    </row>
    <row r="26" spans="1:20" ht="18.75">
      <c r="A26" s="68">
        <v>2559</v>
      </c>
      <c r="B26" s="61">
        <v>173.17</v>
      </c>
      <c r="C26" s="62">
        <v>117</v>
      </c>
      <c r="D26" s="70">
        <v>42610</v>
      </c>
      <c r="E26" s="69">
        <v>172.366</v>
      </c>
      <c r="F26" s="62">
        <v>50.05</v>
      </c>
      <c r="G26" s="70">
        <v>42610</v>
      </c>
      <c r="H26" s="61">
        <v>171.08</v>
      </c>
      <c r="I26" s="62">
        <v>0</v>
      </c>
      <c r="J26" s="63">
        <v>42405</v>
      </c>
      <c r="K26" s="69">
        <v>171.082</v>
      </c>
      <c r="L26" s="62">
        <v>0</v>
      </c>
      <c r="M26" s="70">
        <v>42405</v>
      </c>
      <c r="N26" s="61">
        <v>140.24</v>
      </c>
      <c r="O26" s="67">
        <f t="shared" si="6"/>
        <v>4.4469683280000005</v>
      </c>
      <c r="P26" s="59"/>
      <c r="Q26" s="6">
        <f t="shared" si="4"/>
        <v>3.069999999999993</v>
      </c>
      <c r="T26" s="1">
        <f t="shared" si="5"/>
        <v>0.9800000000000182</v>
      </c>
    </row>
    <row r="27" spans="1:20" ht="18.75" customHeight="1">
      <c r="A27" s="68">
        <v>2560</v>
      </c>
      <c r="B27" s="61">
        <v>172.78</v>
      </c>
      <c r="C27" s="62">
        <v>78.02</v>
      </c>
      <c r="D27" s="70">
        <v>42934</v>
      </c>
      <c r="E27" s="69">
        <v>172.33</v>
      </c>
      <c r="F27" s="62">
        <v>45.45</v>
      </c>
      <c r="G27" s="70">
        <v>42934</v>
      </c>
      <c r="H27" s="61">
        <v>171.1</v>
      </c>
      <c r="I27" s="62">
        <v>0.1</v>
      </c>
      <c r="J27" s="63">
        <v>43120</v>
      </c>
      <c r="K27" s="69">
        <v>171.1</v>
      </c>
      <c r="L27" s="62">
        <v>0.1</v>
      </c>
      <c r="M27" s="70">
        <v>43122</v>
      </c>
      <c r="N27" s="61">
        <v>132.91</v>
      </c>
      <c r="O27" s="67">
        <f t="shared" si="6"/>
        <v>4.214536227</v>
      </c>
      <c r="P27" s="59"/>
      <c r="Q27" s="1">
        <f t="shared" si="4"/>
        <v>2.680000000000007</v>
      </c>
      <c r="T27" s="6">
        <f t="shared" si="5"/>
        <v>1</v>
      </c>
    </row>
    <row r="28" spans="1:20" ht="18.75" customHeight="1">
      <c r="A28" s="68">
        <v>2561</v>
      </c>
      <c r="B28" s="61">
        <v>173.2</v>
      </c>
      <c r="C28" s="62">
        <v>95</v>
      </c>
      <c r="D28" s="70">
        <v>43311</v>
      </c>
      <c r="E28" s="69">
        <v>172.79</v>
      </c>
      <c r="F28" s="62">
        <v>68.64</v>
      </c>
      <c r="G28" s="70">
        <v>43311</v>
      </c>
      <c r="H28" s="61">
        <v>170.7</v>
      </c>
      <c r="I28" s="62">
        <v>0.1</v>
      </c>
      <c r="J28" s="63">
        <v>241861</v>
      </c>
      <c r="K28" s="69">
        <v>170.7</v>
      </c>
      <c r="L28" s="62">
        <v>0.1</v>
      </c>
      <c r="M28" s="70">
        <v>241861</v>
      </c>
      <c r="N28" s="61">
        <v>115.62</v>
      </c>
      <c r="O28" s="67">
        <f t="shared" si="6"/>
        <v>3.666275514</v>
      </c>
      <c r="P28" s="59"/>
      <c r="Q28" s="6">
        <f t="shared" si="4"/>
        <v>3.0999999999999943</v>
      </c>
      <c r="T28" s="6">
        <f t="shared" si="5"/>
        <v>0.5999999999999943</v>
      </c>
    </row>
    <row r="29" spans="1:20" ht="18.75" customHeight="1">
      <c r="A29" s="68">
        <v>2562</v>
      </c>
      <c r="B29" s="61">
        <v>175.5</v>
      </c>
      <c r="C29" s="62">
        <v>296.5</v>
      </c>
      <c r="D29" s="70">
        <v>43708</v>
      </c>
      <c r="E29" s="69">
        <v>173.57</v>
      </c>
      <c r="F29" s="62">
        <v>123.75</v>
      </c>
      <c r="G29" s="70">
        <v>43708</v>
      </c>
      <c r="H29" s="61">
        <v>170.6</v>
      </c>
      <c r="I29" s="62">
        <v>0</v>
      </c>
      <c r="J29" s="63">
        <v>242139</v>
      </c>
      <c r="K29" s="69">
        <v>170.6</v>
      </c>
      <c r="L29" s="62">
        <v>0</v>
      </c>
      <c r="M29" s="70">
        <v>242139</v>
      </c>
      <c r="N29" s="61">
        <v>87.96</v>
      </c>
      <c r="O29" s="67">
        <f t="shared" si="6"/>
        <v>2.789185212</v>
      </c>
      <c r="P29" s="59"/>
      <c r="Q29" s="6">
        <f t="shared" si="4"/>
        <v>5.400000000000006</v>
      </c>
      <c r="T29" s="6">
        <f t="shared" si="5"/>
        <v>0.5</v>
      </c>
    </row>
    <row r="30" spans="1:20" ht="18.75" customHeight="1">
      <c r="A30" s="68">
        <v>2563</v>
      </c>
      <c r="B30" s="61">
        <v>176.03</v>
      </c>
      <c r="C30" s="62">
        <v>438.5</v>
      </c>
      <c r="D30" s="70">
        <v>44064</v>
      </c>
      <c r="E30" s="69">
        <v>174.798</v>
      </c>
      <c r="F30" s="62">
        <v>270</v>
      </c>
      <c r="G30" s="70">
        <v>44064</v>
      </c>
      <c r="H30" s="61">
        <v>170.6</v>
      </c>
      <c r="I30" s="62">
        <v>0</v>
      </c>
      <c r="J30" s="63">
        <v>242316</v>
      </c>
      <c r="K30" s="69">
        <v>170.6</v>
      </c>
      <c r="L30" s="62">
        <v>0</v>
      </c>
      <c r="M30" s="70">
        <v>242316</v>
      </c>
      <c r="N30" s="61">
        <v>110.51</v>
      </c>
      <c r="O30" s="67">
        <f t="shared" si="6"/>
        <v>3.504238947</v>
      </c>
      <c r="P30" s="59"/>
      <c r="Q30" s="6">
        <f t="shared" si="4"/>
        <v>5.930000000000007</v>
      </c>
      <c r="T30" s="6">
        <f t="shared" si="5"/>
        <v>0.5</v>
      </c>
    </row>
    <row r="31" spans="1:20" ht="18.75" customHeight="1">
      <c r="A31" s="68">
        <v>2564</v>
      </c>
      <c r="B31" s="61">
        <v>172.73</v>
      </c>
      <c r="C31" s="62">
        <v>49.87</v>
      </c>
      <c r="D31" s="70">
        <v>44424</v>
      </c>
      <c r="E31" s="69">
        <v>172.386</v>
      </c>
      <c r="F31" s="62">
        <v>31.79</v>
      </c>
      <c r="G31" s="70">
        <v>44425</v>
      </c>
      <c r="H31" s="61">
        <v>170.62</v>
      </c>
      <c r="I31" s="62">
        <v>0.02</v>
      </c>
      <c r="J31" s="63">
        <v>242941</v>
      </c>
      <c r="K31" s="69">
        <v>170.62</v>
      </c>
      <c r="L31" s="62">
        <v>0.02</v>
      </c>
      <c r="M31" s="70">
        <v>242941</v>
      </c>
      <c r="N31" s="61">
        <v>38.73</v>
      </c>
      <c r="O31" s="67">
        <f t="shared" si="6"/>
        <v>1.228116681</v>
      </c>
      <c r="P31" s="59"/>
      <c r="Q31" s="6">
        <f t="shared" si="4"/>
        <v>2.6299999999999955</v>
      </c>
      <c r="T31" s="6">
        <f t="shared" si="5"/>
        <v>0.5200000000000102</v>
      </c>
    </row>
    <row r="32" spans="1:20" ht="18.75" customHeight="1">
      <c r="A32" s="68">
        <v>2565</v>
      </c>
      <c r="B32" s="61">
        <v>173.76</v>
      </c>
      <c r="C32" s="62">
        <v>99.6</v>
      </c>
      <c r="D32" s="70">
        <v>44698</v>
      </c>
      <c r="E32" s="69">
        <v>172.18</v>
      </c>
      <c r="F32" s="62">
        <v>24.58</v>
      </c>
      <c r="G32" s="70">
        <v>44785</v>
      </c>
      <c r="H32" s="61">
        <v>170.62</v>
      </c>
      <c r="I32" s="62">
        <v>0.02</v>
      </c>
      <c r="J32" s="63">
        <v>242989</v>
      </c>
      <c r="K32" s="69">
        <v>170.62</v>
      </c>
      <c r="L32" s="62">
        <v>0.02</v>
      </c>
      <c r="M32" s="70">
        <v>242989</v>
      </c>
      <c r="N32" s="61">
        <v>98.04</v>
      </c>
      <c r="O32" s="67">
        <f t="shared" si="6"/>
        <v>3.1088189880000003</v>
      </c>
      <c r="P32" s="59"/>
      <c r="Q32" s="6">
        <f t="shared" si="4"/>
        <v>3.6599999999999966</v>
      </c>
      <c r="T32" s="6">
        <f t="shared" si="5"/>
        <v>0.5200000000000102</v>
      </c>
    </row>
    <row r="33" spans="1:20" ht="18.75" customHeight="1">
      <c r="A33" s="68">
        <v>2566</v>
      </c>
      <c r="B33" s="61">
        <v>171.98</v>
      </c>
      <c r="C33" s="62">
        <v>69.2</v>
      </c>
      <c r="D33" s="70">
        <v>45208</v>
      </c>
      <c r="E33" s="69">
        <v>171.87</v>
      </c>
      <c r="F33" s="62">
        <v>44.9</v>
      </c>
      <c r="G33" s="70">
        <v>45326</v>
      </c>
      <c r="H33" s="61">
        <v>170.65</v>
      </c>
      <c r="I33" s="62">
        <v>0.15</v>
      </c>
      <c r="J33" s="63">
        <v>243597</v>
      </c>
      <c r="K33" s="69">
        <v>170.67</v>
      </c>
      <c r="L33" s="62">
        <v>0.17</v>
      </c>
      <c r="M33" s="70">
        <v>243636</v>
      </c>
      <c r="N33" s="61">
        <v>56.85</v>
      </c>
      <c r="O33" s="67">
        <f t="shared" si="6"/>
        <v>1.802696445</v>
      </c>
      <c r="P33" s="59"/>
      <c r="Q33" s="6">
        <f t="shared" si="4"/>
        <v>1.8799999999999955</v>
      </c>
      <c r="T33" s="6">
        <f t="shared" si="5"/>
        <v>0.5500000000000114</v>
      </c>
    </row>
    <row r="34" spans="1:20" ht="18.75" customHeight="1">
      <c r="A34" s="68"/>
      <c r="B34" s="61"/>
      <c r="C34" s="62"/>
      <c r="D34" s="63"/>
      <c r="E34" s="69"/>
      <c r="F34" s="62"/>
      <c r="G34" s="70"/>
      <c r="H34" s="61"/>
      <c r="I34" s="62"/>
      <c r="J34" s="63"/>
      <c r="K34" s="69"/>
      <c r="L34" s="62"/>
      <c r="M34" s="70"/>
      <c r="N34" s="61"/>
      <c r="O34" s="67"/>
      <c r="P34" s="59"/>
      <c r="Q34" s="6"/>
      <c r="T34" s="6"/>
    </row>
    <row r="35" spans="1:16" ht="18.75" customHeight="1">
      <c r="A35" s="78"/>
      <c r="B35" s="61"/>
      <c r="C35" s="62"/>
      <c r="D35" s="63"/>
      <c r="E35" s="69"/>
      <c r="F35" s="62"/>
      <c r="G35" s="70"/>
      <c r="H35" s="61"/>
      <c r="I35" s="62"/>
      <c r="J35" s="63"/>
      <c r="K35" s="69"/>
      <c r="L35" s="62"/>
      <c r="M35" s="70"/>
      <c r="N35" s="61"/>
      <c r="O35" s="67"/>
      <c r="P35" s="59"/>
    </row>
    <row r="36" spans="1:16" ht="18.75" customHeight="1">
      <c r="A36" s="109" t="s">
        <v>3</v>
      </c>
      <c r="B36" s="61">
        <f>MAX(B9:B35)</f>
        <v>177.79999999999998</v>
      </c>
      <c r="C36" s="62">
        <f>MAX(C9:C35)</f>
        <v>500</v>
      </c>
      <c r="D36" s="63">
        <v>236480</v>
      </c>
      <c r="E36" s="69">
        <f>MAX(E9:E35)</f>
        <v>176.56</v>
      </c>
      <c r="F36" s="62">
        <f>MAX(F9:F35)</f>
        <v>330</v>
      </c>
      <c r="G36" s="70">
        <v>236480</v>
      </c>
      <c r="H36" s="61">
        <f>MAX(H9:H35)</f>
        <v>172.13</v>
      </c>
      <c r="I36" s="62">
        <f>MAX(I9:I35)</f>
        <v>0.75</v>
      </c>
      <c r="J36" s="70">
        <v>236747</v>
      </c>
      <c r="K36" s="69">
        <f>MAX(K9:K35)</f>
        <v>172.13</v>
      </c>
      <c r="L36" s="62">
        <f>MAX(L9:L35)</f>
        <v>0.75</v>
      </c>
      <c r="M36" s="70">
        <v>236747</v>
      </c>
      <c r="N36" s="61">
        <f>MAX(N9:N35)</f>
        <v>346.65</v>
      </c>
      <c r="O36" s="67">
        <f>MAX(O9:O35)</f>
        <v>10.992167505</v>
      </c>
      <c r="P36" s="59"/>
    </row>
    <row r="37" spans="1:16" ht="18.75" customHeight="1">
      <c r="A37" s="109" t="s">
        <v>13</v>
      </c>
      <c r="B37" s="61">
        <f>AVERAGE(B9:B35)</f>
        <v>174.25239999999997</v>
      </c>
      <c r="C37" s="62">
        <f>AVERAGE(C9:C35)</f>
        <v>174.5332</v>
      </c>
      <c r="D37" s="79"/>
      <c r="E37" s="69">
        <f>AVERAGE(E9:E35)</f>
        <v>173.53444</v>
      </c>
      <c r="F37" s="62">
        <f>AVERAGE(F9:F35)</f>
        <v>99.8608</v>
      </c>
      <c r="G37" s="70"/>
      <c r="H37" s="61">
        <f>AVERAGE(H9:H35)</f>
        <v>171.41715999999997</v>
      </c>
      <c r="I37" s="62">
        <f>AVERAGE(I9:I35)</f>
        <v>0.16823999999999995</v>
      </c>
      <c r="J37" s="63"/>
      <c r="K37" s="69">
        <f>AVERAGE(K9:K35)</f>
        <v>171.41887999999994</v>
      </c>
      <c r="L37" s="62">
        <f>AVERAGE(L9:L35)</f>
        <v>0.17343999999999993</v>
      </c>
      <c r="M37" s="70"/>
      <c r="N37" s="61">
        <f>AVERAGE(N9:N35)</f>
        <v>128.96349152</v>
      </c>
      <c r="O37" s="67">
        <f>AVERAGE(O9:O35)</f>
        <v>4.089132124565313</v>
      </c>
      <c r="P37" s="80"/>
    </row>
    <row r="38" spans="1:16" ht="18.75" customHeight="1">
      <c r="A38" s="109" t="s">
        <v>4</v>
      </c>
      <c r="B38" s="61">
        <f>MIN(B9:B35)</f>
        <v>171.88</v>
      </c>
      <c r="C38" s="62">
        <f>MIN(C9:C35)</f>
        <v>19.18</v>
      </c>
      <c r="D38" s="117">
        <v>251519</v>
      </c>
      <c r="E38" s="69">
        <f>MIN(E9:E35)</f>
        <v>171.862</v>
      </c>
      <c r="F38" s="62">
        <f>MIN(F9:F35)</f>
        <v>17.76</v>
      </c>
      <c r="G38" s="70">
        <v>240562</v>
      </c>
      <c r="H38" s="61">
        <f>MIN(H9:H35)</f>
        <v>170.6</v>
      </c>
      <c r="I38" s="62">
        <f>MIN(I9:I35)</f>
        <v>0</v>
      </c>
      <c r="J38" s="63">
        <v>240057</v>
      </c>
      <c r="K38" s="69">
        <f>MIN(K9:K35)</f>
        <v>170.6</v>
      </c>
      <c r="L38" s="62">
        <f>MIN(L9:L35)</f>
        <v>0</v>
      </c>
      <c r="M38" s="70">
        <v>240057</v>
      </c>
      <c r="N38" s="61">
        <f>MIN(N9:N35)</f>
        <v>38.73</v>
      </c>
      <c r="O38" s="67">
        <f>MIN(O9:O35)</f>
        <v>1.228116681</v>
      </c>
      <c r="P38" s="80"/>
    </row>
    <row r="39" spans="1:16" ht="22.5" customHeight="1">
      <c r="A39" s="112" t="s">
        <v>25</v>
      </c>
      <c r="B39" s="111"/>
      <c r="C39" s="111"/>
      <c r="E39" s="111"/>
      <c r="F39" s="111"/>
      <c r="G39" s="113"/>
      <c r="H39" s="110"/>
      <c r="I39" s="111"/>
      <c r="J39" s="114"/>
      <c r="K39" s="111"/>
      <c r="L39" s="111"/>
      <c r="M39" s="114"/>
      <c r="N39" s="111"/>
      <c r="O39" s="111"/>
      <c r="P39" s="80"/>
    </row>
    <row r="40" spans="1:16" ht="22.5" customHeight="1">
      <c r="A40" s="77"/>
      <c r="B40" s="80"/>
      <c r="C40" s="80"/>
      <c r="D40" s="115"/>
      <c r="E40" s="80"/>
      <c r="F40" s="80"/>
      <c r="G40" s="115"/>
      <c r="H40" s="77"/>
      <c r="I40" s="80"/>
      <c r="J40" s="116"/>
      <c r="K40" s="80"/>
      <c r="L40" s="80"/>
      <c r="M40" s="116"/>
      <c r="N40" s="80"/>
      <c r="O40" s="80"/>
      <c r="P40" s="80"/>
    </row>
  </sheetData>
  <sheetProtection/>
  <printOptions/>
  <pageMargins left="0.78" right="0.14" top="0.73" bottom="0.54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40">
      <selection activeCell="AF29" sqref="AF29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8.00390625" style="1" customWidth="1"/>
    <col min="26" max="26" width="9.28125" style="1" customWidth="1"/>
    <col min="27" max="27" width="6.57421875" style="1" customWidth="1"/>
    <col min="28" max="28" width="9.7109375" style="1" customWidth="1"/>
    <col min="29" max="29" width="6.57421875" style="1" customWidth="1"/>
    <col min="30" max="16384" width="9.140625" style="1" customWidth="1"/>
  </cols>
  <sheetData>
    <row r="2" spans="28:29" ht="18.75">
      <c r="AB2" s="81">
        <v>170.1</v>
      </c>
      <c r="AC2" s="5" t="s">
        <v>21</v>
      </c>
    </row>
    <row r="3" spans="24:28" ht="18.75">
      <c r="X3" s="118" t="s">
        <v>17</v>
      </c>
      <c r="Y3" s="96" t="s">
        <v>18</v>
      </c>
      <c r="Z3" s="97" t="s">
        <v>22</v>
      </c>
      <c r="AA3" s="96" t="s">
        <v>20</v>
      </c>
      <c r="AB3" s="97" t="s">
        <v>24</v>
      </c>
    </row>
    <row r="4" spans="24:28" ht="18.75">
      <c r="X4" s="119"/>
      <c r="Y4" s="98" t="s">
        <v>19</v>
      </c>
      <c r="Z4" s="99" t="s">
        <v>23</v>
      </c>
      <c r="AA4" s="98" t="s">
        <v>19</v>
      </c>
      <c r="AB4" s="99" t="s">
        <v>23</v>
      </c>
    </row>
    <row r="5" spans="24:29" ht="18.75">
      <c r="X5" s="100">
        <v>2542</v>
      </c>
      <c r="Y5" s="82">
        <v>173.13</v>
      </c>
      <c r="Z5" s="83">
        <v>29.7</v>
      </c>
      <c r="AA5" s="101"/>
      <c r="AB5" s="102"/>
      <c r="AC5" s="84"/>
    </row>
    <row r="6" spans="24:29" ht="18.75">
      <c r="X6" s="100">
        <v>2543</v>
      </c>
      <c r="Y6" s="82">
        <v>174.24</v>
      </c>
      <c r="Z6" s="83">
        <v>69.8</v>
      </c>
      <c r="AA6" s="87"/>
      <c r="AB6" s="103"/>
      <c r="AC6" s="84"/>
    </row>
    <row r="7" spans="24:29" ht="18.75">
      <c r="X7" s="100">
        <v>2544</v>
      </c>
      <c r="Y7" s="82">
        <v>176.6</v>
      </c>
      <c r="Z7" s="83">
        <v>364.5</v>
      </c>
      <c r="AA7" s="87"/>
      <c r="AB7" s="88"/>
      <c r="AC7" s="84"/>
    </row>
    <row r="8" spans="24:29" ht="18.75">
      <c r="X8" s="100">
        <v>2545</v>
      </c>
      <c r="Y8" s="82">
        <v>174.59</v>
      </c>
      <c r="Z8" s="83">
        <v>106.07</v>
      </c>
      <c r="AA8" s="87"/>
      <c r="AB8" s="88"/>
      <c r="AC8" s="84"/>
    </row>
    <row r="9" spans="24:29" ht="18.75">
      <c r="X9" s="100">
        <v>2546</v>
      </c>
      <c r="Y9" s="82">
        <v>174.16</v>
      </c>
      <c r="Z9" s="83">
        <v>81.74</v>
      </c>
      <c r="AA9" s="87"/>
      <c r="AB9" s="88"/>
      <c r="AC9" s="84"/>
    </row>
    <row r="10" spans="24:29" ht="18.75">
      <c r="X10" s="100">
        <v>2547</v>
      </c>
      <c r="Y10" s="82">
        <v>177.8</v>
      </c>
      <c r="Z10" s="83">
        <v>500</v>
      </c>
      <c r="AA10" s="87"/>
      <c r="AB10" s="88"/>
      <c r="AC10" s="84"/>
    </row>
    <row r="11" spans="24:29" ht="18.75">
      <c r="X11" s="100">
        <v>2548</v>
      </c>
      <c r="Y11" s="82">
        <v>176.1</v>
      </c>
      <c r="Z11" s="83">
        <v>315</v>
      </c>
      <c r="AA11" s="87"/>
      <c r="AB11" s="88"/>
      <c r="AC11" s="84"/>
    </row>
    <row r="12" spans="24:29" ht="18.75">
      <c r="X12" s="100">
        <v>2549</v>
      </c>
      <c r="Y12" s="82">
        <v>176.46</v>
      </c>
      <c r="Z12" s="83">
        <v>359</v>
      </c>
      <c r="AA12" s="87"/>
      <c r="AB12" s="88"/>
      <c r="AC12" s="84"/>
    </row>
    <row r="13" spans="24:29" ht="18.75">
      <c r="X13" s="100">
        <v>2550</v>
      </c>
      <c r="Y13" s="82">
        <v>172.9</v>
      </c>
      <c r="Z13" s="83">
        <v>23.2</v>
      </c>
      <c r="AA13" s="87"/>
      <c r="AB13" s="88"/>
      <c r="AC13" s="84"/>
    </row>
    <row r="14" spans="24:29" ht="18.75">
      <c r="X14" s="100">
        <v>2551</v>
      </c>
      <c r="Y14" s="82">
        <v>173.4</v>
      </c>
      <c r="Z14" s="83">
        <v>48.7</v>
      </c>
      <c r="AA14" s="87"/>
      <c r="AB14" s="88"/>
      <c r="AC14" s="84"/>
    </row>
    <row r="15" spans="24:29" ht="18.75">
      <c r="X15" s="100">
        <v>2552</v>
      </c>
      <c r="Y15" s="82">
        <v>172.8</v>
      </c>
      <c r="Z15" s="83">
        <v>25</v>
      </c>
      <c r="AA15" s="87"/>
      <c r="AB15" s="88"/>
      <c r="AC15" s="84"/>
    </row>
    <row r="16" spans="24:29" ht="18.75">
      <c r="X16" s="104">
        <v>2553</v>
      </c>
      <c r="Y16" s="85">
        <v>176.5</v>
      </c>
      <c r="Z16" s="86">
        <v>347.75</v>
      </c>
      <c r="AA16" s="87"/>
      <c r="AB16" s="88"/>
      <c r="AC16" s="84"/>
    </row>
    <row r="17" spans="24:29" ht="18.75">
      <c r="X17" s="100">
        <v>2554</v>
      </c>
      <c r="Y17" s="82">
        <v>177.2</v>
      </c>
      <c r="Z17" s="83">
        <v>420</v>
      </c>
      <c r="AA17" s="87"/>
      <c r="AB17" s="88"/>
      <c r="AC17" s="84"/>
    </row>
    <row r="18" spans="24:29" ht="18.75">
      <c r="X18" s="104">
        <v>2555</v>
      </c>
      <c r="Y18" s="82">
        <v>173.7</v>
      </c>
      <c r="Z18" s="83">
        <v>185</v>
      </c>
      <c r="AA18" s="87"/>
      <c r="AB18" s="88"/>
      <c r="AC18" s="84"/>
    </row>
    <row r="19" spans="24:29" ht="18.75">
      <c r="X19" s="100">
        <v>2556</v>
      </c>
      <c r="Y19" s="82">
        <v>173.2</v>
      </c>
      <c r="Z19" s="83">
        <v>132</v>
      </c>
      <c r="AA19" s="87"/>
      <c r="AB19" s="88"/>
      <c r="AC19" s="84"/>
    </row>
    <row r="20" spans="24:29" ht="18.75">
      <c r="X20" s="104">
        <v>2557</v>
      </c>
      <c r="Y20" s="82">
        <v>172.5</v>
      </c>
      <c r="Z20" s="83">
        <v>93</v>
      </c>
      <c r="AA20" s="87"/>
      <c r="AB20" s="88"/>
      <c r="AC20" s="84"/>
    </row>
    <row r="21" spans="24:29" ht="18.75">
      <c r="X21" s="100">
        <v>2558</v>
      </c>
      <c r="Y21" s="105">
        <v>171.88</v>
      </c>
      <c r="Z21" s="91">
        <v>19.18</v>
      </c>
      <c r="AA21" s="87"/>
      <c r="AB21" s="88"/>
      <c r="AC21" s="84"/>
    </row>
    <row r="22" spans="24:29" ht="18.75">
      <c r="X22" s="104">
        <v>2559</v>
      </c>
      <c r="Y22" s="105">
        <v>173.17</v>
      </c>
      <c r="Z22" s="83">
        <v>117</v>
      </c>
      <c r="AA22" s="87"/>
      <c r="AB22" s="88"/>
      <c r="AC22" s="84"/>
    </row>
    <row r="23" spans="24:29" ht="18.75">
      <c r="X23" s="100">
        <v>2560</v>
      </c>
      <c r="Y23" s="105">
        <v>172.78</v>
      </c>
      <c r="Z23" s="91">
        <v>78.02</v>
      </c>
      <c r="AA23" s="87"/>
      <c r="AB23" s="88"/>
      <c r="AC23" s="84"/>
    </row>
    <row r="24" spans="24:29" ht="18.75">
      <c r="X24" s="104">
        <v>2561</v>
      </c>
      <c r="Y24" s="82">
        <v>173.2</v>
      </c>
      <c r="Z24" s="83">
        <v>95</v>
      </c>
      <c r="AA24" s="87"/>
      <c r="AB24" s="88"/>
      <c r="AC24" s="84"/>
    </row>
    <row r="25" spans="24:29" ht="18.75">
      <c r="X25" s="100">
        <v>2562</v>
      </c>
      <c r="Y25" s="82">
        <v>175.5</v>
      </c>
      <c r="Z25" s="83">
        <v>296.5</v>
      </c>
      <c r="AA25" s="87"/>
      <c r="AB25" s="88"/>
      <c r="AC25" s="84"/>
    </row>
    <row r="26" spans="24:29" ht="18.75">
      <c r="X26" s="104">
        <v>2563</v>
      </c>
      <c r="Y26" s="105">
        <v>176.03</v>
      </c>
      <c r="Z26" s="83">
        <v>438.5</v>
      </c>
      <c r="AA26" s="87"/>
      <c r="AB26" s="88"/>
      <c r="AC26" s="84"/>
    </row>
    <row r="27" spans="24:29" ht="18.75">
      <c r="X27" s="100">
        <v>2564</v>
      </c>
      <c r="Y27" s="105">
        <v>172.73</v>
      </c>
      <c r="Z27" s="83">
        <v>49.87</v>
      </c>
      <c r="AA27" s="87"/>
      <c r="AB27" s="88"/>
      <c r="AC27" s="84"/>
    </row>
    <row r="28" spans="24:29" ht="18.75">
      <c r="X28" s="104">
        <v>2565</v>
      </c>
      <c r="Y28" s="105">
        <v>173.76</v>
      </c>
      <c r="Z28" s="83">
        <v>99.6</v>
      </c>
      <c r="AA28" s="87"/>
      <c r="AB28" s="88"/>
      <c r="AC28" s="84"/>
    </row>
    <row r="29" spans="24:29" ht="18.75">
      <c r="X29" s="100">
        <v>2566</v>
      </c>
      <c r="Y29" s="105">
        <v>171.98</v>
      </c>
      <c r="Z29" s="91">
        <v>56.85</v>
      </c>
      <c r="AA29" s="87"/>
      <c r="AB29" s="88"/>
      <c r="AC29" s="84"/>
    </row>
    <row r="30" spans="24:29" ht="18.75">
      <c r="X30" s="100"/>
      <c r="Y30" s="87"/>
      <c r="Z30" s="106"/>
      <c r="AA30" s="87"/>
      <c r="AB30" s="88"/>
      <c r="AC30" s="84"/>
    </row>
    <row r="31" spans="24:29" ht="18.75">
      <c r="X31" s="100"/>
      <c r="Y31" s="87"/>
      <c r="Z31" s="106"/>
      <c r="AA31" s="87"/>
      <c r="AB31" s="88"/>
      <c r="AC31" s="84"/>
    </row>
    <row r="32" spans="24:29" ht="18.75">
      <c r="X32" s="100"/>
      <c r="Y32" s="87"/>
      <c r="Z32" s="106"/>
      <c r="AA32" s="87"/>
      <c r="AB32" s="88"/>
      <c r="AC32" s="84"/>
    </row>
    <row r="33" spans="24:29" ht="18.75">
      <c r="X33" s="100"/>
      <c r="Y33" s="87"/>
      <c r="Z33" s="106"/>
      <c r="AA33" s="87"/>
      <c r="AB33" s="88"/>
      <c r="AC33" s="84"/>
    </row>
    <row r="34" spans="24:29" ht="18.75">
      <c r="X34" s="100"/>
      <c r="Y34" s="87"/>
      <c r="Z34" s="106"/>
      <c r="AA34" s="87"/>
      <c r="AB34" s="88"/>
      <c r="AC34" s="84"/>
    </row>
    <row r="35" spans="24:29" ht="18.75">
      <c r="X35" s="100"/>
      <c r="Y35" s="87"/>
      <c r="Z35" s="106"/>
      <c r="AA35" s="87"/>
      <c r="AB35" s="88"/>
      <c r="AC35" s="84"/>
    </row>
    <row r="36" spans="24:29" ht="18.75">
      <c r="X36" s="100"/>
      <c r="Y36" s="87"/>
      <c r="Z36" s="106"/>
      <c r="AA36" s="87"/>
      <c r="AB36" s="88"/>
      <c r="AC36" s="84"/>
    </row>
    <row r="37" spans="24:29" ht="18.75">
      <c r="X37" s="100"/>
      <c r="Y37" s="87"/>
      <c r="Z37" s="106"/>
      <c r="AA37" s="87"/>
      <c r="AB37" s="88"/>
      <c r="AC37" s="84"/>
    </row>
    <row r="38" spans="24:29" ht="18.75">
      <c r="X38" s="100"/>
      <c r="Y38" s="87"/>
      <c r="Z38" s="106"/>
      <c r="AA38" s="87"/>
      <c r="AB38" s="88"/>
      <c r="AC38" s="84"/>
    </row>
    <row r="39" spans="24:29" ht="18.75">
      <c r="X39" s="100"/>
      <c r="Y39" s="87"/>
      <c r="Z39" s="106"/>
      <c r="AA39" s="87"/>
      <c r="AB39" s="88"/>
      <c r="AC39" s="84"/>
    </row>
    <row r="40" spans="24:29" ht="18.75">
      <c r="X40" s="100"/>
      <c r="Y40" s="87"/>
      <c r="Z40" s="106"/>
      <c r="AA40" s="87"/>
      <c r="AB40" s="88"/>
      <c r="AC40" s="84"/>
    </row>
    <row r="41" spans="24:29" ht="18.75">
      <c r="X41" s="100"/>
      <c r="Y41" s="87"/>
      <c r="Z41" s="106"/>
      <c r="AA41" s="87"/>
      <c r="AB41" s="88"/>
      <c r="AC41" s="84"/>
    </row>
    <row r="42" spans="24:29" ht="18.75">
      <c r="X42" s="100"/>
      <c r="Y42" s="87"/>
      <c r="Z42" s="106"/>
      <c r="AA42" s="87"/>
      <c r="AB42" s="88"/>
      <c r="AC42" s="84"/>
    </row>
    <row r="43" spans="24:29" ht="18.75">
      <c r="X43" s="100"/>
      <c r="Y43" s="87"/>
      <c r="Z43" s="106"/>
      <c r="AA43" s="87"/>
      <c r="AB43" s="88"/>
      <c r="AC43" s="84"/>
    </row>
    <row r="44" spans="24:29" ht="18.75">
      <c r="X44" s="100"/>
      <c r="Y44" s="87"/>
      <c r="Z44" s="106"/>
      <c r="AA44" s="87"/>
      <c r="AB44" s="88"/>
      <c r="AC44" s="84"/>
    </row>
    <row r="45" spans="24:29" ht="18.75">
      <c r="X45" s="100"/>
      <c r="Y45" s="87"/>
      <c r="Z45" s="106"/>
      <c r="AA45" s="87"/>
      <c r="AB45" s="88"/>
      <c r="AC45" s="84"/>
    </row>
    <row r="46" spans="24:29" ht="18.75">
      <c r="X46" s="100"/>
      <c r="Y46" s="87"/>
      <c r="Z46" s="106"/>
      <c r="AA46" s="87"/>
      <c r="AB46" s="88"/>
      <c r="AC46" s="84"/>
    </row>
    <row r="47" spans="24:29" ht="18.75">
      <c r="X47" s="100"/>
      <c r="Y47" s="87"/>
      <c r="Z47" s="106"/>
      <c r="AA47" s="87"/>
      <c r="AB47" s="88"/>
      <c r="AC47" s="84"/>
    </row>
    <row r="48" spans="24:29" ht="18.75">
      <c r="X48" s="100"/>
      <c r="Y48" s="87"/>
      <c r="Z48" s="106"/>
      <c r="AA48" s="87"/>
      <c r="AB48" s="88"/>
      <c r="AC48" s="84"/>
    </row>
    <row r="49" spans="24:29" ht="18.75">
      <c r="X49" s="100"/>
      <c r="Y49" s="87"/>
      <c r="Z49" s="106"/>
      <c r="AA49" s="87"/>
      <c r="AB49" s="88"/>
      <c r="AC49" s="84"/>
    </row>
    <row r="50" spans="24:29" ht="18.75">
      <c r="X50" s="100"/>
      <c r="Y50" s="87"/>
      <c r="Z50" s="106"/>
      <c r="AA50" s="87"/>
      <c r="AB50" s="88"/>
      <c r="AC50" s="84"/>
    </row>
    <row r="51" spans="24:29" ht="18.75">
      <c r="X51" s="100"/>
      <c r="Y51" s="87"/>
      <c r="Z51" s="106"/>
      <c r="AA51" s="87"/>
      <c r="AB51" s="88"/>
      <c r="AC51" s="84"/>
    </row>
    <row r="52" spans="24:29" ht="18.75">
      <c r="X52" s="100"/>
      <c r="Y52" s="87"/>
      <c r="Z52" s="106"/>
      <c r="AA52" s="87"/>
      <c r="AB52" s="88"/>
      <c r="AC52" s="84"/>
    </row>
    <row r="53" spans="24:29" ht="18.75">
      <c r="X53" s="100"/>
      <c r="Y53" s="87"/>
      <c r="Z53" s="106"/>
      <c r="AA53" s="87"/>
      <c r="AB53" s="88"/>
      <c r="AC53" s="84"/>
    </row>
    <row r="54" spans="24:29" ht="18.75">
      <c r="X54" s="100"/>
      <c r="Y54" s="87"/>
      <c r="Z54" s="106"/>
      <c r="AA54" s="87"/>
      <c r="AB54" s="88"/>
      <c r="AC54" s="84"/>
    </row>
    <row r="55" spans="24:29" ht="18.75">
      <c r="X55" s="100"/>
      <c r="Y55" s="87"/>
      <c r="Z55" s="106"/>
      <c r="AA55" s="87"/>
      <c r="AB55" s="88"/>
      <c r="AC55" s="84"/>
    </row>
    <row r="56" spans="24:29" ht="18.75">
      <c r="X56" s="100"/>
      <c r="Y56" s="87"/>
      <c r="Z56" s="106"/>
      <c r="AA56" s="87"/>
      <c r="AB56" s="88"/>
      <c r="AC56" s="84"/>
    </row>
    <row r="57" spans="24:29" ht="18.75">
      <c r="X57" s="100"/>
      <c r="Y57" s="87"/>
      <c r="Z57" s="106"/>
      <c r="AA57" s="87"/>
      <c r="AB57" s="88"/>
      <c r="AC57" s="84"/>
    </row>
    <row r="58" spans="24:29" ht="18.75">
      <c r="X58" s="100"/>
      <c r="Y58" s="87"/>
      <c r="Z58" s="106"/>
      <c r="AA58" s="87"/>
      <c r="AB58" s="88"/>
      <c r="AC58" s="84"/>
    </row>
    <row r="59" spans="24:29" ht="18.75">
      <c r="X59" s="100"/>
      <c r="Y59" s="87"/>
      <c r="Z59" s="106"/>
      <c r="AA59" s="87"/>
      <c r="AB59" s="88"/>
      <c r="AC59" s="84"/>
    </row>
    <row r="60" spans="24:29" ht="18.75">
      <c r="X60" s="100"/>
      <c r="Y60" s="87"/>
      <c r="Z60" s="106"/>
      <c r="AA60" s="87"/>
      <c r="AB60" s="88"/>
      <c r="AC60" s="84"/>
    </row>
    <row r="61" spans="24:29" ht="18.75">
      <c r="X61" s="100"/>
      <c r="Y61" s="87"/>
      <c r="Z61" s="106"/>
      <c r="AA61" s="87"/>
      <c r="AB61" s="88"/>
      <c r="AC61" s="84"/>
    </row>
    <row r="62" spans="24:29" ht="18.75">
      <c r="X62" s="100"/>
      <c r="Y62" s="87"/>
      <c r="Z62" s="106"/>
      <c r="AA62" s="87"/>
      <c r="AB62" s="88"/>
      <c r="AC62" s="84"/>
    </row>
    <row r="63" spans="24:29" ht="18.75">
      <c r="X63" s="100"/>
      <c r="Y63" s="87"/>
      <c r="Z63" s="106"/>
      <c r="AA63" s="87"/>
      <c r="AB63" s="88"/>
      <c r="AC63" s="84"/>
    </row>
    <row r="64" spans="24:29" ht="18.75">
      <c r="X64" s="100"/>
      <c r="Y64" s="87"/>
      <c r="Z64" s="106"/>
      <c r="AA64" s="87"/>
      <c r="AB64" s="88"/>
      <c r="AC64" s="84"/>
    </row>
    <row r="65" spans="24:29" ht="18.75">
      <c r="X65" s="100"/>
      <c r="Y65" s="87"/>
      <c r="Z65" s="106"/>
      <c r="AA65" s="87"/>
      <c r="AB65" s="88"/>
      <c r="AC65" s="84"/>
    </row>
    <row r="66" spans="24:29" ht="18.75">
      <c r="X66" s="100"/>
      <c r="Y66" s="87"/>
      <c r="Z66" s="106"/>
      <c r="AA66" s="87"/>
      <c r="AB66" s="88"/>
      <c r="AC66" s="84"/>
    </row>
    <row r="67" spans="24:29" ht="18.75">
      <c r="X67" s="100"/>
      <c r="Y67" s="87"/>
      <c r="Z67" s="106"/>
      <c r="AA67" s="87"/>
      <c r="AB67" s="88"/>
      <c r="AC67" s="84"/>
    </row>
    <row r="68" spans="24:29" ht="18.75">
      <c r="X68" s="100"/>
      <c r="Y68" s="87"/>
      <c r="Z68" s="106"/>
      <c r="AA68" s="87"/>
      <c r="AB68" s="88"/>
      <c r="AC68" s="84"/>
    </row>
    <row r="69" spans="24:29" ht="18.75">
      <c r="X69" s="100"/>
      <c r="Y69" s="87"/>
      <c r="Z69" s="106"/>
      <c r="AA69" s="87"/>
      <c r="AB69" s="88"/>
      <c r="AC69" s="84"/>
    </row>
    <row r="70" spans="24:29" ht="18.75">
      <c r="X70" s="100"/>
      <c r="Y70" s="87"/>
      <c r="Z70" s="106"/>
      <c r="AA70" s="87"/>
      <c r="AB70" s="88"/>
      <c r="AC70" s="84"/>
    </row>
    <row r="71" spans="24:29" ht="18.75">
      <c r="X71" s="100"/>
      <c r="Y71" s="87"/>
      <c r="Z71" s="106"/>
      <c r="AA71" s="87"/>
      <c r="AB71" s="88"/>
      <c r="AC71" s="84"/>
    </row>
    <row r="72" spans="24:29" ht="18.75">
      <c r="X72" s="100"/>
      <c r="Y72" s="87"/>
      <c r="Z72" s="106"/>
      <c r="AA72" s="87"/>
      <c r="AB72" s="88"/>
      <c r="AC72" s="84"/>
    </row>
    <row r="73" spans="24:29" ht="18.75">
      <c r="X73" s="100"/>
      <c r="Y73" s="87"/>
      <c r="Z73" s="106"/>
      <c r="AA73" s="87"/>
      <c r="AB73" s="88"/>
      <c r="AC73" s="84"/>
    </row>
    <row r="74" spans="24:29" ht="18.75">
      <c r="X74" s="100"/>
      <c r="Y74" s="87"/>
      <c r="Z74" s="106"/>
      <c r="AA74" s="87"/>
      <c r="AB74" s="88"/>
      <c r="AC74" s="84"/>
    </row>
    <row r="75" spans="24:29" ht="18.75">
      <c r="X75" s="100"/>
      <c r="Y75" s="87"/>
      <c r="Z75" s="106"/>
      <c r="AA75" s="87"/>
      <c r="AB75" s="88"/>
      <c r="AC75" s="84"/>
    </row>
    <row r="76" spans="24:29" ht="18.75">
      <c r="X76" s="107"/>
      <c r="Y76" s="87"/>
      <c r="Z76" s="106"/>
      <c r="AA76" s="87"/>
      <c r="AB76" s="88"/>
      <c r="AC76" s="84"/>
    </row>
    <row r="77" spans="24:29" ht="18.75">
      <c r="X77" s="107"/>
      <c r="Y77" s="87"/>
      <c r="Z77" s="106"/>
      <c r="AA77" s="87"/>
      <c r="AB77" s="88"/>
      <c r="AC77" s="84"/>
    </row>
    <row r="78" spans="24:29" ht="18.75">
      <c r="X78" s="100"/>
      <c r="Y78" s="87"/>
      <c r="Z78" s="106"/>
      <c r="AA78" s="87"/>
      <c r="AB78" s="88"/>
      <c r="AC78" s="84"/>
    </row>
    <row r="79" spans="24:29" ht="18.75">
      <c r="X79" s="100"/>
      <c r="Y79" s="87"/>
      <c r="Z79" s="106"/>
      <c r="AA79" s="87"/>
      <c r="AB79" s="88"/>
      <c r="AC79" s="84"/>
    </row>
    <row r="80" spans="24:29" ht="18.75">
      <c r="X80" s="100"/>
      <c r="Y80" s="87"/>
      <c r="Z80" s="106"/>
      <c r="AA80" s="87"/>
      <c r="AB80" s="88"/>
      <c r="AC80" s="84"/>
    </row>
    <row r="81" spans="24:29" ht="18.75">
      <c r="X81" s="100"/>
      <c r="Y81" s="87"/>
      <c r="Z81" s="106"/>
      <c r="AA81" s="87"/>
      <c r="AB81" s="88"/>
      <c r="AC81" s="84"/>
    </row>
    <row r="82" spans="24:29" ht="18.75">
      <c r="X82" s="100"/>
      <c r="Y82" s="87"/>
      <c r="Z82" s="106"/>
      <c r="AA82" s="87"/>
      <c r="AB82" s="88"/>
      <c r="AC82" s="84"/>
    </row>
    <row r="83" spans="24:29" ht="18.75">
      <c r="X83" s="100"/>
      <c r="Y83" s="82"/>
      <c r="Z83" s="83"/>
      <c r="AA83" s="87"/>
      <c r="AB83" s="88"/>
      <c r="AC83" s="84"/>
    </row>
    <row r="84" spans="24:29" ht="18.75">
      <c r="X84" s="100"/>
      <c r="Y84" s="82"/>
      <c r="Z84" s="83"/>
      <c r="AA84" s="87"/>
      <c r="AB84" s="88"/>
      <c r="AC84" s="84"/>
    </row>
    <row r="85" spans="24:29" ht="18.75">
      <c r="X85" s="100"/>
      <c r="Y85" s="82"/>
      <c r="Z85" s="83"/>
      <c r="AA85" s="87"/>
      <c r="AB85" s="88"/>
      <c r="AC85" s="84"/>
    </row>
    <row r="86" spans="24:29" ht="18.75">
      <c r="X86" s="100"/>
      <c r="Y86" s="82"/>
      <c r="Z86" s="83"/>
      <c r="AA86" s="87"/>
      <c r="AB86" s="88"/>
      <c r="AC86" s="84"/>
    </row>
    <row r="87" spans="24:29" ht="18.75">
      <c r="X87" s="100"/>
      <c r="Y87" s="82"/>
      <c r="Z87" s="83"/>
      <c r="AA87" s="87"/>
      <c r="AB87" s="88"/>
      <c r="AC87" s="84"/>
    </row>
    <row r="88" spans="24:29" ht="18.75">
      <c r="X88" s="100"/>
      <c r="Y88" s="82"/>
      <c r="Z88" s="83"/>
      <c r="AA88" s="87"/>
      <c r="AB88" s="88"/>
      <c r="AC88" s="84"/>
    </row>
    <row r="89" spans="24:29" ht="18.75">
      <c r="X89" s="100"/>
      <c r="Y89" s="82"/>
      <c r="Z89" s="83"/>
      <c r="AA89" s="87"/>
      <c r="AB89" s="88"/>
      <c r="AC89" s="84"/>
    </row>
    <row r="90" spans="24:29" ht="18.75">
      <c r="X90" s="100"/>
      <c r="Y90" s="82"/>
      <c r="Z90" s="83"/>
      <c r="AA90" s="87"/>
      <c r="AB90" s="88"/>
      <c r="AC90" s="84"/>
    </row>
    <row r="91" spans="24:29" ht="18.75">
      <c r="X91" s="100"/>
      <c r="Y91" s="82"/>
      <c r="Z91" s="83"/>
      <c r="AA91" s="87"/>
      <c r="AB91" s="88"/>
      <c r="AC91" s="84"/>
    </row>
    <row r="92" spans="24:29" ht="18.75">
      <c r="X92" s="100"/>
      <c r="Y92" s="82"/>
      <c r="Z92" s="83"/>
      <c r="AA92" s="87"/>
      <c r="AB92" s="88"/>
      <c r="AC92" s="84"/>
    </row>
    <row r="93" spans="24:29" ht="18.75">
      <c r="X93" s="100"/>
      <c r="Y93" s="82"/>
      <c r="Z93" s="83"/>
      <c r="AA93" s="87"/>
      <c r="AB93" s="88"/>
      <c r="AC93" s="84"/>
    </row>
    <row r="94" spans="24:29" ht="18.75">
      <c r="X94" s="104"/>
      <c r="Y94" s="85"/>
      <c r="Z94" s="86"/>
      <c r="AA94" s="89"/>
      <c r="AB94" s="90"/>
      <c r="AC94" s="84"/>
    </row>
    <row r="95" spans="24:29" ht="18.75">
      <c r="X95" s="100"/>
      <c r="Y95" s="82"/>
      <c r="Z95" s="83"/>
      <c r="AA95" s="87"/>
      <c r="AB95" s="88"/>
      <c r="AC95" s="84"/>
    </row>
    <row r="96" spans="24:28" ht="18.75">
      <c r="X96" s="100"/>
      <c r="Y96" s="82"/>
      <c r="Z96" s="91"/>
      <c r="AA96" s="87"/>
      <c r="AB96" s="88"/>
    </row>
    <row r="97" spans="24:28" ht="18.75">
      <c r="X97" s="100"/>
      <c r="Y97" s="82"/>
      <c r="Z97" s="91"/>
      <c r="AA97" s="87"/>
      <c r="AB97" s="88"/>
    </row>
    <row r="98" spans="24:28" ht="18.75">
      <c r="X98" s="100"/>
      <c r="Y98" s="82"/>
      <c r="Z98" s="91"/>
      <c r="AA98" s="87"/>
      <c r="AB98" s="88"/>
    </row>
    <row r="99" spans="24:28" ht="18.75">
      <c r="X99" s="100"/>
      <c r="Y99" s="82"/>
      <c r="Z99" s="91"/>
      <c r="AA99" s="87"/>
      <c r="AB99" s="88"/>
    </row>
    <row r="100" spans="24:28" ht="18.75">
      <c r="X100" s="100"/>
      <c r="Y100" s="82"/>
      <c r="Z100" s="91"/>
      <c r="AA100" s="87"/>
      <c r="AB100" s="88"/>
    </row>
    <row r="101" spans="24:28" ht="18.75">
      <c r="X101" s="108"/>
      <c r="Y101" s="92"/>
      <c r="Z101" s="93"/>
      <c r="AA101" s="94"/>
      <c r="AB101" s="95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2010-06-10T04:23:27Z</cp:lastPrinted>
  <dcterms:created xsi:type="dcterms:W3CDTF">2000-08-23T07:37:09Z</dcterms:created>
  <dcterms:modified xsi:type="dcterms:W3CDTF">2024-06-11T04:35:43Z</dcterms:modified>
  <cp:category/>
  <cp:version/>
  <cp:contentType/>
  <cp:contentStatus/>
</cp:coreProperties>
</file>