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8" sheetId="1" r:id="rId1"/>
    <sheet name="ปริมาณน้ำสูงสุด" sheetId="2" r:id="rId2"/>
    <sheet name="ปริมาณน้ำต่ำสุด" sheetId="3" r:id="rId3"/>
    <sheet name="Data Y.38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<sst xmlns="http://schemas.openxmlformats.org/spreadsheetml/2006/main" count="42" uniqueCount="20">
  <si>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</si>
  <si>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</si>
  <si>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</si>
  <si>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พื้นที่รับน้ำ  452   ตร.กม.</t>
  </si>
  <si>
    <t>ตลิ่งฝั่งซ้าย  179.78 ม.(ร.ท.ก.) ตลิ่งฝั่งขวา  179.80 ม.(ร.ท.ก.)ท้องน้ำ 171.158 ม.(ร.ท.ก.) ศูนย์เสาระดับน้ำ  170.100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</si>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</sst>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#,##0_ ;\-#,##0\ "/>
    <numFmt numFmtId="221" formatCode="#,##0.00_ ;\-#,##0.00\ "/>
    <numFmt numFmtId="222" formatCode="bbbb"/>
    <numFmt numFmtId="223" formatCode="mmm\-yyyy"/>
    <numFmt numFmtId="224" formatCode="[$-41E]d\ mmmm\ yyyy"/>
    <numFmt numFmtId="225" formatCode="[$-107041E]d\ mmm\ yy;@"/>
  </numFmts>
  <fonts count="7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7.2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5"/>
      <color indexed="12"/>
      <name val="TH SarabunPSK"/>
      <family val="0"/>
    </font>
    <font>
      <sz val="16.5"/>
      <color indexed="10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1" applyNumberFormat="0" applyAlignment="0" applyProtection="0"/>
    <xf numFmtId="0" fontId="63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39" borderId="1" applyNumberFormat="0" applyAlignment="0" applyProtection="0"/>
    <xf numFmtId="0" fontId="70" fillId="0" borderId="6" applyNumberFormat="0" applyFill="0" applyAlignment="0" applyProtection="0"/>
    <xf numFmtId="0" fontId="71" fillId="40" borderId="0" applyNumberFormat="0" applyBorder="0" applyAlignment="0" applyProtection="0"/>
    <xf numFmtId="0" fontId="0" fillId="41" borderId="7" applyNumberFormat="0" applyFont="0" applyAlignment="0" applyProtection="0"/>
    <xf numFmtId="0" fontId="72" fillId="36" borderId="8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8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218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218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18" fontId="26" fillId="0" borderId="0" xfId="90" applyNumberFormat="1" applyFont="1" applyAlignment="1">
      <alignment horizontal="center"/>
      <protection/>
    </xf>
    <xf numFmtId="222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218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8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8" fontId="28" fillId="0" borderId="21" xfId="90" applyNumberFormat="1" applyFont="1" applyBorder="1" applyAlignment="1">
      <alignment horizontal="centerContinuous"/>
      <protection/>
    </xf>
    <xf numFmtId="218" fontId="27" fillId="0" borderId="21" xfId="90" applyNumberFormat="1" applyFont="1" applyBorder="1" applyAlignment="1">
      <alignment horizontal="centerContinuous"/>
      <protection/>
    </xf>
    <xf numFmtId="218" fontId="27" fillId="0" borderId="20" xfId="90" applyNumberFormat="1" applyFont="1" applyBorder="1" applyAlignment="1">
      <alignment horizontal="centerContinuous"/>
      <protection/>
    </xf>
    <xf numFmtId="218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8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8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8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8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8" fontId="28" fillId="0" borderId="26" xfId="90" applyNumberFormat="1" applyFont="1" applyBorder="1" applyAlignment="1">
      <alignment horizontal="right"/>
      <protection/>
    </xf>
    <xf numFmtId="218" fontId="28" fillId="0" borderId="26" xfId="90" applyNumberFormat="1" applyFont="1" applyBorder="1" applyAlignment="1">
      <alignment horizontal="center"/>
      <protection/>
    </xf>
    <xf numFmtId="218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19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219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1" xfId="90" applyNumberFormat="1" applyFont="1" applyFill="1" applyBorder="1" applyAlignment="1">
      <alignment horizontal="right"/>
      <protection/>
    </xf>
    <xf numFmtId="2" fontId="0" fillId="0" borderId="36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29" fillId="0" borderId="0" xfId="90" applyNumberFormat="1" applyFont="1">
      <alignment/>
      <protection/>
    </xf>
    <xf numFmtId="0" fontId="0" fillId="0" borderId="0" xfId="90" applyFont="1" applyBorder="1">
      <alignment/>
      <protection/>
    </xf>
    <xf numFmtId="219" fontId="0" fillId="0" borderId="0" xfId="90" applyNumberFormat="1" applyFont="1" applyAlignment="1">
      <alignment horizontal="right"/>
      <protection/>
    </xf>
    <xf numFmtId="0" fontId="0" fillId="0" borderId="30" xfId="90" applyFont="1" applyBorder="1" applyAlignment="1">
      <alignment horizontal="right"/>
      <protection/>
    </xf>
    <xf numFmtId="2" fontId="0" fillId="0" borderId="0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18" fontId="30" fillId="0" borderId="32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18" fontId="0" fillId="0" borderId="36" xfId="90" applyNumberFormat="1" applyFont="1" applyBorder="1">
      <alignment/>
      <protection/>
    </xf>
    <xf numFmtId="0" fontId="0" fillId="0" borderId="30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8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218" fontId="0" fillId="0" borderId="42" xfId="90" applyNumberFormat="1" applyFont="1" applyBorder="1">
      <alignment/>
      <protection/>
    </xf>
    <xf numFmtId="0" fontId="0" fillId="0" borderId="38" xfId="90" applyFont="1" applyBorder="1">
      <alignment/>
      <protection/>
    </xf>
    <xf numFmtId="219" fontId="0" fillId="0" borderId="40" xfId="90" applyNumberFormat="1" applyFont="1" applyBorder="1">
      <alignment/>
      <protection/>
    </xf>
    <xf numFmtId="219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8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"/>
          <c:y val="0.006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715"/>
          <c:w val="0.81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Y.38'!$Q$9:$Q$31</c:f>
              <c:numCache>
                <c:ptCount val="23"/>
                <c:pt idx="0">
                  <c:v>3.03</c:v>
                </c:pt>
                <c:pt idx="1">
                  <c:v>4.14</c:v>
                </c:pt>
                <c:pt idx="2">
                  <c:v>6.5</c:v>
                </c:pt>
                <c:pt idx="3">
                  <c:v>4.49</c:v>
                </c:pt>
                <c:pt idx="4">
                  <c:v>4.06</c:v>
                </c:pt>
                <c:pt idx="5">
                  <c:v>7.7</c:v>
                </c:pt>
                <c:pt idx="6">
                  <c:v>6</c:v>
                </c:pt>
                <c:pt idx="7">
                  <c:v>6.360000000000014</c:v>
                </c:pt>
                <c:pt idx="8">
                  <c:v>2.8000000000000114</c:v>
                </c:pt>
                <c:pt idx="9">
                  <c:v>3.3000000000000114</c:v>
                </c:pt>
                <c:pt idx="10">
                  <c:v>2.700000000000017</c:v>
                </c:pt>
                <c:pt idx="11">
                  <c:v>6.400000000000006</c:v>
                </c:pt>
                <c:pt idx="12">
                  <c:v>7.099999999999994</c:v>
                </c:pt>
                <c:pt idx="13">
                  <c:v>3.5999999999999943</c:v>
                </c:pt>
                <c:pt idx="14">
                  <c:v>3.0999999999999943</c:v>
                </c:pt>
                <c:pt idx="15">
                  <c:v>2.4000000000000057</c:v>
                </c:pt>
                <c:pt idx="16">
                  <c:v>1.7800000000000011</c:v>
                </c:pt>
                <c:pt idx="17">
                  <c:v>3.069999999999993</c:v>
                </c:pt>
                <c:pt idx="18">
                  <c:v>2.680000000000007</c:v>
                </c:pt>
                <c:pt idx="19">
                  <c:v>3.1</c:v>
                </c:pt>
                <c:pt idx="20">
                  <c:v>5.4</c:v>
                </c:pt>
                <c:pt idx="21">
                  <c:v>5.93</c:v>
                </c:pt>
                <c:pt idx="22">
                  <c:v>2.6299999999999955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Y.38'!$S$9:$S$31</c:f>
              <c:numCache>
                <c:ptCount val="23"/>
                <c:pt idx="0">
                  <c:v>1.43</c:v>
                </c:pt>
                <c:pt idx="1">
                  <c:v>1.54</c:v>
                </c:pt>
                <c:pt idx="2">
                  <c:v>2</c:v>
                </c:pt>
                <c:pt idx="3">
                  <c:v>2.03</c:v>
                </c:pt>
                <c:pt idx="4">
                  <c:v>2</c:v>
                </c:pt>
                <c:pt idx="5">
                  <c:v>1.9300000000000068</c:v>
                </c:pt>
                <c:pt idx="6">
                  <c:v>1.950000000000017</c:v>
                </c:pt>
                <c:pt idx="7">
                  <c:v>1.9499999999999886</c:v>
                </c:pt>
                <c:pt idx="8">
                  <c:v>1.9499999999999886</c:v>
                </c:pt>
                <c:pt idx="9">
                  <c:v>1.9699999999999989</c:v>
                </c:pt>
                <c:pt idx="10">
                  <c:v>1.700000000000017</c:v>
                </c:pt>
                <c:pt idx="11">
                  <c:v>1.4000000000000057</c:v>
                </c:pt>
                <c:pt idx="12">
                  <c:v>1.5589999999999975</c:v>
                </c:pt>
                <c:pt idx="13">
                  <c:v>1.5999999999999943</c:v>
                </c:pt>
                <c:pt idx="14">
                  <c:v>0.9000000000000057</c:v>
                </c:pt>
                <c:pt idx="15">
                  <c:v>0.9000000000000057</c:v>
                </c:pt>
                <c:pt idx="16">
                  <c:v>0.950000000000017</c:v>
                </c:pt>
                <c:pt idx="17">
                  <c:v>0.9800000000000182</c:v>
                </c:pt>
                <c:pt idx="18">
                  <c:v>1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0.5200000000000102</c:v>
                </c:pt>
              </c:numCache>
            </c:numRef>
          </c:val>
        </c:ser>
        <c:overlap val="100"/>
        <c:gapWidth val="50"/>
        <c:axId val="20447207"/>
        <c:axId val="49807136"/>
      </c:barChart>
      <c:catAx>
        <c:axId val="20447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9807136"/>
        <c:crossesAt val="0"/>
        <c:auto val="1"/>
        <c:lblOffset val="100"/>
        <c:tickLblSkip val="1"/>
        <c:noMultiLvlLbl val="0"/>
      </c:catAx>
      <c:valAx>
        <c:axId val="4980713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0447207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39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27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825"/>
          <c:w val="0.827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Y.38'!$C$9:$C$31</c:f>
              <c:numCache>
                <c:ptCount val="23"/>
                <c:pt idx="0">
                  <c:v>29.7</c:v>
                </c:pt>
                <c:pt idx="1">
                  <c:v>69.8</c:v>
                </c:pt>
                <c:pt idx="2">
                  <c:v>364.5</c:v>
                </c:pt>
                <c:pt idx="3">
                  <c:v>106.07</c:v>
                </c:pt>
                <c:pt idx="4">
                  <c:v>81.74</c:v>
                </c:pt>
                <c:pt idx="5">
                  <c:v>500</c:v>
                </c:pt>
                <c:pt idx="6">
                  <c:v>315</c:v>
                </c:pt>
                <c:pt idx="7">
                  <c:v>359</c:v>
                </c:pt>
                <c:pt idx="8">
                  <c:v>23.2</c:v>
                </c:pt>
                <c:pt idx="9">
                  <c:v>48.7</c:v>
                </c:pt>
                <c:pt idx="10">
                  <c:v>25</c:v>
                </c:pt>
                <c:pt idx="11">
                  <c:v>347.75</c:v>
                </c:pt>
                <c:pt idx="12">
                  <c:v>420</c:v>
                </c:pt>
                <c:pt idx="13">
                  <c:v>185</c:v>
                </c:pt>
                <c:pt idx="14">
                  <c:v>132</c:v>
                </c:pt>
                <c:pt idx="15">
                  <c:v>93</c:v>
                </c:pt>
                <c:pt idx="16">
                  <c:v>19.18</c:v>
                </c:pt>
                <c:pt idx="17">
                  <c:v>117</c:v>
                </c:pt>
                <c:pt idx="18">
                  <c:v>78.02</c:v>
                </c:pt>
                <c:pt idx="19">
                  <c:v>95</c:v>
                </c:pt>
                <c:pt idx="20">
                  <c:v>296.5</c:v>
                </c:pt>
                <c:pt idx="21">
                  <c:v>438.5</c:v>
                </c:pt>
                <c:pt idx="22">
                  <c:v>49.87</c:v>
                </c:pt>
              </c:numCache>
            </c:numRef>
          </c:val>
        </c:ser>
        <c:gapWidth val="50"/>
        <c:axId val="45611041"/>
        <c:axId val="7846186"/>
      </c:barChart>
      <c:catAx>
        <c:axId val="4561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50" b="0" i="0" u="none" baseline="0">
                <a:solidFill>
                  <a:srgbClr val="0000FF"/>
                </a:solidFill>
              </a:defRPr>
            </a:pPr>
          </a:p>
        </c:txPr>
        <c:crossAx val="7846186"/>
        <c:crosses val="autoZero"/>
        <c:auto val="1"/>
        <c:lblOffset val="100"/>
        <c:tickLblSkip val="1"/>
        <c:noMultiLvlLbl val="0"/>
      </c:catAx>
      <c:valAx>
        <c:axId val="784618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4561104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27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825"/>
          <c:w val="0.827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Y.38'!$A$9:$A$31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Y.38'!$I$9:$I$31</c:f>
              <c:numCache>
                <c:ptCount val="23"/>
                <c:pt idx="0">
                  <c:v>0.13</c:v>
                </c:pt>
                <c:pt idx="1">
                  <c:v>0.416</c:v>
                </c:pt>
                <c:pt idx="2">
                  <c:v>0.01</c:v>
                </c:pt>
                <c:pt idx="3">
                  <c:v>0.22</c:v>
                </c:pt>
                <c:pt idx="4">
                  <c:v>0.1</c:v>
                </c:pt>
                <c:pt idx="5">
                  <c:v>0.15</c:v>
                </c:pt>
                <c:pt idx="6">
                  <c:v>0.75</c:v>
                </c:pt>
                <c:pt idx="7">
                  <c:v>0.38</c:v>
                </c:pt>
                <c:pt idx="8">
                  <c:v>0.3</c:v>
                </c:pt>
                <c:pt idx="9">
                  <c:v>0.28</c:v>
                </c:pt>
                <c:pt idx="10">
                  <c:v>0</c:v>
                </c:pt>
                <c:pt idx="11">
                  <c:v>0</c:v>
                </c:pt>
                <c:pt idx="12">
                  <c:v>0.65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0.03</c:v>
                </c:pt>
                <c:pt idx="17">
                  <c:v>0</c:v>
                </c:pt>
                <c:pt idx="18">
                  <c:v>0.1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0.02</c:v>
                </c:pt>
              </c:numCache>
            </c:numRef>
          </c:val>
        </c:ser>
        <c:gapWidth val="50"/>
        <c:axId val="3506811"/>
        <c:axId val="31561300"/>
      </c:barChart>
      <c:catAx>
        <c:axId val="3506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50" b="0" i="0" u="none" baseline="0">
                <a:solidFill>
                  <a:srgbClr val="0000FF"/>
                </a:solidFill>
              </a:defRPr>
            </a:pPr>
          </a:p>
        </c:txPr>
        <c:crossAx val="31561300"/>
        <c:crosses val="autoZero"/>
        <c:auto val="1"/>
        <c:lblOffset val="100"/>
        <c:tickLblSkip val="1"/>
        <c:noMultiLvlLbl val="0"/>
      </c:catAx>
      <c:valAx>
        <c:axId val="315613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3506811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5616245"/>
        <c:axId val="632847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6956303"/>
        <c:axId val="42844680"/>
      </c:lineChart>
      <c:catAx>
        <c:axId val="15616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328478"/>
        <c:crossesAt val="-0.8"/>
        <c:auto val="0"/>
        <c:lblOffset val="100"/>
        <c:tickLblSkip val="4"/>
        <c:noMultiLvlLbl val="0"/>
      </c:catAx>
      <c:valAx>
        <c:axId val="632847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5616245"/>
        <c:crossesAt val="1"/>
        <c:crossBetween val="midCat"/>
        <c:dispUnits/>
        <c:majorUnit val="0.1"/>
        <c:minorUnit val="0.02"/>
      </c:valAx>
      <c:catAx>
        <c:axId val="56956303"/>
        <c:scaling>
          <c:orientation val="minMax"/>
        </c:scaling>
        <c:axPos val="b"/>
        <c:delete val="1"/>
        <c:majorTickMark val="out"/>
        <c:minorTickMark val="none"/>
        <c:tickLblPos val="nextTo"/>
        <c:crossAx val="42844680"/>
        <c:crosses val="autoZero"/>
        <c:auto val="0"/>
        <c:lblOffset val="100"/>
        <c:tickLblSkip val="1"/>
        <c:noMultiLvlLbl val="0"/>
      </c:catAx>
      <c:valAx>
        <c:axId val="42844680"/>
        <c:scaling>
          <c:orientation val="minMax"/>
        </c:scaling>
        <c:axPos val="l"/>
        <c:delete val="1"/>
        <c:majorTickMark val="out"/>
        <c:minorTickMark val="none"/>
        <c:tickLblPos val="nextTo"/>
        <c:crossAx val="5695630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17270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zoomScalePageLayoutView="0" workbookViewId="0" topLeftCell="A22">
      <selection activeCell="T34" sqref="T34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8.8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6">
        <v>170.1</v>
      </c>
      <c r="AM5" s="19"/>
      <c r="AN5" s="20"/>
    </row>
    <row r="6" spans="1:40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M6" s="19"/>
      <c r="AN6" s="20"/>
    </row>
    <row r="7" spans="1:40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M7" s="19"/>
      <c r="AN7" s="20"/>
    </row>
    <row r="8" spans="1:40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Q8" s="1" t="s">
        <v>5</v>
      </c>
      <c r="S8" s="1" t="s">
        <v>6</v>
      </c>
      <c r="AM8" s="19"/>
      <c r="AN8" s="20"/>
    </row>
    <row r="9" spans="1:40" ht="21">
      <c r="A9" s="60">
        <v>2542</v>
      </c>
      <c r="B9" s="61">
        <f aca="true" t="shared" si="0" ref="B9:B14">$Q$5+Q9</f>
        <v>173.13</v>
      </c>
      <c r="C9" s="62">
        <v>29.7</v>
      </c>
      <c r="D9" s="63">
        <v>37152</v>
      </c>
      <c r="E9" s="64">
        <f aca="true" t="shared" si="1" ref="E9:E14">$Q$5+R9</f>
        <v>170.1</v>
      </c>
      <c r="F9" s="65">
        <v>27.4</v>
      </c>
      <c r="G9" s="66">
        <v>37152</v>
      </c>
      <c r="H9" s="61">
        <f aca="true" t="shared" si="2" ref="H9:H14">$Q$5+S9</f>
        <v>171.53</v>
      </c>
      <c r="I9" s="62">
        <v>0.13</v>
      </c>
      <c r="J9" s="63">
        <v>36986</v>
      </c>
      <c r="K9" s="64">
        <f aca="true" t="shared" si="3" ref="K9:K14">$Q$5+T9</f>
        <v>170.1</v>
      </c>
      <c r="L9" s="65">
        <v>0.13</v>
      </c>
      <c r="M9" s="66">
        <v>36986</v>
      </c>
      <c r="N9" s="61">
        <v>58.55</v>
      </c>
      <c r="O9" s="67">
        <v>1.85</v>
      </c>
      <c r="P9" s="59"/>
      <c r="Q9" s="6">
        <v>3.03</v>
      </c>
      <c r="R9" s="6"/>
      <c r="S9" s="6">
        <v>1.43</v>
      </c>
      <c r="T9" s="6"/>
      <c r="AM9" s="19"/>
      <c r="AN9" s="20"/>
    </row>
    <row r="10" spans="1:40" ht="21">
      <c r="A10" s="68">
        <v>2543</v>
      </c>
      <c r="B10" s="61">
        <f t="shared" si="0"/>
        <v>174.23999999999998</v>
      </c>
      <c r="C10" s="62">
        <v>69.8</v>
      </c>
      <c r="D10" s="63">
        <v>37147</v>
      </c>
      <c r="E10" s="69">
        <f t="shared" si="1"/>
        <v>170.1</v>
      </c>
      <c r="F10" s="62">
        <v>74</v>
      </c>
      <c r="G10" s="70">
        <v>37147</v>
      </c>
      <c r="H10" s="61">
        <f t="shared" si="2"/>
        <v>171.64</v>
      </c>
      <c r="I10" s="62">
        <v>0.416</v>
      </c>
      <c r="J10" s="63">
        <v>37001</v>
      </c>
      <c r="K10" s="69">
        <f t="shared" si="3"/>
        <v>170.1</v>
      </c>
      <c r="L10" s="62">
        <v>0.416</v>
      </c>
      <c r="M10" s="70">
        <v>36991</v>
      </c>
      <c r="N10" s="61">
        <v>79.785</v>
      </c>
      <c r="O10" s="67">
        <v>2.53</v>
      </c>
      <c r="P10" s="59"/>
      <c r="Q10" s="6">
        <v>4.14</v>
      </c>
      <c r="R10" s="6"/>
      <c r="S10" s="6">
        <v>1.54</v>
      </c>
      <c r="T10" s="6"/>
      <c r="AM10" s="19"/>
      <c r="AN10" s="20"/>
    </row>
    <row r="11" spans="1:40" ht="21">
      <c r="A11" s="71">
        <v>2544</v>
      </c>
      <c r="B11" s="61">
        <f t="shared" si="0"/>
        <v>176.6</v>
      </c>
      <c r="C11" s="72">
        <v>364.5</v>
      </c>
      <c r="D11" s="63">
        <v>37480</v>
      </c>
      <c r="E11" s="69">
        <f t="shared" si="1"/>
        <v>170.1</v>
      </c>
      <c r="F11" s="62">
        <v>286.8</v>
      </c>
      <c r="G11" s="70">
        <v>37480</v>
      </c>
      <c r="H11" s="61">
        <f t="shared" si="2"/>
        <v>172.1</v>
      </c>
      <c r="I11" s="62">
        <v>0.01</v>
      </c>
      <c r="J11" s="63">
        <v>37343</v>
      </c>
      <c r="K11" s="69">
        <f t="shared" si="3"/>
        <v>170.1</v>
      </c>
      <c r="L11" s="62">
        <v>0.12</v>
      </c>
      <c r="M11" s="70">
        <v>37343</v>
      </c>
      <c r="N11" s="61">
        <v>173.182</v>
      </c>
      <c r="O11" s="67">
        <v>5.49</v>
      </c>
      <c r="P11" s="59"/>
      <c r="Q11" s="6">
        <v>6.5</v>
      </c>
      <c r="R11" s="6"/>
      <c r="S11" s="6">
        <v>2</v>
      </c>
      <c r="T11" s="6"/>
      <c r="AM11" s="19"/>
      <c r="AN11" s="20"/>
    </row>
    <row r="12" spans="1:40" ht="21">
      <c r="A12" s="71">
        <v>2545</v>
      </c>
      <c r="B12" s="61">
        <f t="shared" si="0"/>
        <v>174.59</v>
      </c>
      <c r="C12" s="62">
        <v>106.07</v>
      </c>
      <c r="D12" s="63">
        <v>37507</v>
      </c>
      <c r="E12" s="69">
        <f t="shared" si="1"/>
        <v>170.1</v>
      </c>
      <c r="F12" s="62">
        <v>91</v>
      </c>
      <c r="G12" s="70">
        <v>37507</v>
      </c>
      <c r="H12" s="61">
        <f t="shared" si="2"/>
        <v>172.13</v>
      </c>
      <c r="I12" s="62">
        <v>0.22</v>
      </c>
      <c r="J12" s="63">
        <v>37337</v>
      </c>
      <c r="K12" s="69">
        <f t="shared" si="3"/>
        <v>170.1</v>
      </c>
      <c r="L12" s="62">
        <v>0.22</v>
      </c>
      <c r="M12" s="70">
        <v>37322</v>
      </c>
      <c r="N12" s="61">
        <v>143.437</v>
      </c>
      <c r="O12" s="73">
        <v>4.5483442389</v>
      </c>
      <c r="P12" s="59"/>
      <c r="Q12" s="6">
        <v>4.49</v>
      </c>
      <c r="R12" s="6"/>
      <c r="S12" s="6">
        <v>2.03</v>
      </c>
      <c r="T12" s="6"/>
      <c r="AM12" s="19"/>
      <c r="AN12" s="20"/>
    </row>
    <row r="13" spans="1:40" ht="21">
      <c r="A13" s="71">
        <v>2546</v>
      </c>
      <c r="B13" s="61">
        <f t="shared" si="0"/>
        <v>174.16</v>
      </c>
      <c r="C13" s="62">
        <v>81.74</v>
      </c>
      <c r="D13" s="63">
        <v>38608</v>
      </c>
      <c r="E13" s="69">
        <f t="shared" si="1"/>
        <v>170.1</v>
      </c>
      <c r="F13" s="62">
        <v>75.2</v>
      </c>
      <c r="G13" s="70">
        <v>38638</v>
      </c>
      <c r="H13" s="61">
        <f t="shared" si="2"/>
        <v>172.1</v>
      </c>
      <c r="I13" s="62">
        <v>0.1</v>
      </c>
      <c r="J13" s="74">
        <v>38461</v>
      </c>
      <c r="K13" s="69">
        <f t="shared" si="3"/>
        <v>170.1</v>
      </c>
      <c r="L13" s="62">
        <v>0.1</v>
      </c>
      <c r="M13" s="74">
        <v>38461</v>
      </c>
      <c r="N13" s="61">
        <v>73.879</v>
      </c>
      <c r="O13" s="73">
        <v>2.34</v>
      </c>
      <c r="P13" s="59"/>
      <c r="Q13" s="6">
        <v>4.06</v>
      </c>
      <c r="R13" s="6"/>
      <c r="S13" s="6">
        <v>2</v>
      </c>
      <c r="T13" s="6"/>
      <c r="AM13" s="19"/>
      <c r="AN13" s="20"/>
    </row>
    <row r="14" spans="1:40" ht="21">
      <c r="A14" s="71">
        <v>2547</v>
      </c>
      <c r="B14" s="75">
        <f t="shared" si="0"/>
        <v>177.79999999999998</v>
      </c>
      <c r="C14" s="76">
        <v>500</v>
      </c>
      <c r="D14" s="63">
        <v>38154</v>
      </c>
      <c r="E14" s="69">
        <f t="shared" si="1"/>
        <v>170.1</v>
      </c>
      <c r="F14" s="62">
        <v>330</v>
      </c>
      <c r="G14" s="70">
        <v>38154</v>
      </c>
      <c r="H14" s="61">
        <f t="shared" si="2"/>
        <v>172.03</v>
      </c>
      <c r="I14" s="62">
        <v>0.15</v>
      </c>
      <c r="J14" s="74">
        <v>38177</v>
      </c>
      <c r="K14" s="69">
        <f t="shared" si="3"/>
        <v>170.1</v>
      </c>
      <c r="L14" s="62">
        <v>0.15</v>
      </c>
      <c r="M14" s="74">
        <v>38177</v>
      </c>
      <c r="N14" s="61">
        <v>155.97</v>
      </c>
      <c r="O14" s="73">
        <v>4.95</v>
      </c>
      <c r="P14" s="59"/>
      <c r="Q14" s="77">
        <v>7.7</v>
      </c>
      <c r="R14" s="6"/>
      <c r="S14" s="6">
        <v>1.9300000000000068</v>
      </c>
      <c r="T14" s="6"/>
      <c r="AM14" s="19"/>
      <c r="AN14" s="78"/>
    </row>
    <row r="15" spans="1:19" ht="21">
      <c r="A15" s="71">
        <v>2548</v>
      </c>
      <c r="B15" s="61">
        <v>176.1</v>
      </c>
      <c r="C15" s="62">
        <v>315</v>
      </c>
      <c r="D15" s="63">
        <v>38614</v>
      </c>
      <c r="E15" s="69">
        <v>174.52</v>
      </c>
      <c r="F15" s="62">
        <v>132</v>
      </c>
      <c r="G15" s="70">
        <v>38614</v>
      </c>
      <c r="H15" s="69">
        <v>172.05</v>
      </c>
      <c r="I15" s="62">
        <v>0.75</v>
      </c>
      <c r="J15" s="70">
        <v>38785</v>
      </c>
      <c r="K15" s="69">
        <v>172.05</v>
      </c>
      <c r="L15" s="62">
        <v>0.75</v>
      </c>
      <c r="M15" s="70">
        <v>38785</v>
      </c>
      <c r="N15" s="61">
        <v>172.72655999999998</v>
      </c>
      <c r="O15" s="67">
        <v>5.477123287671225</v>
      </c>
      <c r="P15" s="59"/>
      <c r="Q15" s="6">
        <f aca="true" t="shared" si="4" ref="Q15:Q26">B15-$Q$5</f>
        <v>6</v>
      </c>
      <c r="S15" s="6">
        <f aca="true" t="shared" si="5" ref="S15:S27">H15-$Q$5</f>
        <v>1.950000000000017</v>
      </c>
    </row>
    <row r="16" spans="1:19" ht="21">
      <c r="A16" s="71">
        <v>2549</v>
      </c>
      <c r="B16" s="61">
        <f>6.36+Q5</f>
        <v>176.46</v>
      </c>
      <c r="C16" s="62">
        <v>359</v>
      </c>
      <c r="D16" s="70">
        <v>38595</v>
      </c>
      <c r="E16" s="69">
        <f>4.05+Q5</f>
        <v>174.15</v>
      </c>
      <c r="F16" s="62">
        <v>136</v>
      </c>
      <c r="G16" s="70">
        <v>38595</v>
      </c>
      <c r="H16" s="61">
        <f>1.95+Q5</f>
        <v>172.04999999999998</v>
      </c>
      <c r="I16" s="62">
        <v>0.38</v>
      </c>
      <c r="J16" s="63">
        <v>56</v>
      </c>
      <c r="K16" s="69">
        <f>1.95+Q5</f>
        <v>172.04999999999998</v>
      </c>
      <c r="L16" s="62">
        <v>0.38</v>
      </c>
      <c r="M16" s="63">
        <v>56</v>
      </c>
      <c r="N16" s="69">
        <v>236.19772800000004</v>
      </c>
      <c r="O16" s="67">
        <v>7.489759095561602</v>
      </c>
      <c r="P16" s="59"/>
      <c r="Q16" s="6">
        <f t="shared" si="4"/>
        <v>6.360000000000014</v>
      </c>
      <c r="S16" s="6">
        <f t="shared" si="5"/>
        <v>1.9499999999999886</v>
      </c>
    </row>
    <row r="17" spans="1:19" ht="21">
      <c r="A17" s="71">
        <v>2550</v>
      </c>
      <c r="B17" s="61">
        <f>Q5+2.8</f>
        <v>172.9</v>
      </c>
      <c r="C17" s="62">
        <v>23.2</v>
      </c>
      <c r="D17" s="70">
        <v>38599</v>
      </c>
      <c r="E17" s="69">
        <v>172.79</v>
      </c>
      <c r="F17" s="62">
        <v>18.81</v>
      </c>
      <c r="G17" s="70">
        <v>38599</v>
      </c>
      <c r="H17" s="61">
        <f>Q5+1.95</f>
        <v>172.04999999999998</v>
      </c>
      <c r="I17" s="62">
        <v>0.3</v>
      </c>
      <c r="J17" s="63">
        <v>31</v>
      </c>
      <c r="K17" s="69">
        <v>172.05</v>
      </c>
      <c r="L17" s="62">
        <v>0.3</v>
      </c>
      <c r="M17" s="63">
        <v>31</v>
      </c>
      <c r="N17" s="69">
        <v>79.37</v>
      </c>
      <c r="O17" s="67">
        <f aca="true" t="shared" si="6" ref="O17:O26">N17*0.0317097</f>
        <v>2.5167988890000004</v>
      </c>
      <c r="P17" s="59"/>
      <c r="Q17" s="6">
        <f t="shared" si="4"/>
        <v>2.8000000000000114</v>
      </c>
      <c r="S17" s="6">
        <f t="shared" si="5"/>
        <v>1.9499999999999886</v>
      </c>
    </row>
    <row r="18" spans="1:19" ht="21">
      <c r="A18" s="71">
        <v>2551</v>
      </c>
      <c r="B18" s="61">
        <v>173.4</v>
      </c>
      <c r="C18" s="62">
        <v>48.7</v>
      </c>
      <c r="D18" s="70">
        <v>38557</v>
      </c>
      <c r="E18" s="69">
        <v>173.22</v>
      </c>
      <c r="F18" s="62">
        <v>38.84</v>
      </c>
      <c r="G18" s="70">
        <v>38557</v>
      </c>
      <c r="H18" s="61">
        <v>172.07</v>
      </c>
      <c r="I18" s="62">
        <v>0.28</v>
      </c>
      <c r="J18" s="63">
        <v>92</v>
      </c>
      <c r="K18" s="69">
        <v>172.07</v>
      </c>
      <c r="L18" s="62">
        <v>0.28</v>
      </c>
      <c r="M18" s="70">
        <v>92</v>
      </c>
      <c r="N18" s="61">
        <v>122.73</v>
      </c>
      <c r="O18" s="67">
        <f t="shared" si="6"/>
        <v>3.8917314810000003</v>
      </c>
      <c r="P18" s="59"/>
      <c r="Q18" s="6">
        <f t="shared" si="4"/>
        <v>3.3000000000000114</v>
      </c>
      <c r="S18" s="6">
        <f t="shared" si="5"/>
        <v>1.9699999999999989</v>
      </c>
    </row>
    <row r="19" spans="1:19" ht="21">
      <c r="A19" s="71">
        <v>2552</v>
      </c>
      <c r="B19" s="61">
        <v>172.8</v>
      </c>
      <c r="C19" s="62">
        <v>25</v>
      </c>
      <c r="D19" s="70">
        <v>38596</v>
      </c>
      <c r="E19" s="69">
        <v>172.78</v>
      </c>
      <c r="F19" s="62">
        <v>24</v>
      </c>
      <c r="G19" s="70">
        <v>38597</v>
      </c>
      <c r="H19" s="61">
        <v>171.8</v>
      </c>
      <c r="I19" s="62">
        <v>0</v>
      </c>
      <c r="J19" s="63">
        <v>88</v>
      </c>
      <c r="K19" s="69">
        <v>171.8</v>
      </c>
      <c r="L19" s="62">
        <v>0</v>
      </c>
      <c r="M19" s="70">
        <v>88</v>
      </c>
      <c r="N19" s="61">
        <v>159.45</v>
      </c>
      <c r="O19" s="67">
        <f t="shared" si="6"/>
        <v>5.0561116649999995</v>
      </c>
      <c r="P19" s="59"/>
      <c r="Q19" s="6">
        <f t="shared" si="4"/>
        <v>2.700000000000017</v>
      </c>
      <c r="S19" s="6">
        <f t="shared" si="5"/>
        <v>1.700000000000017</v>
      </c>
    </row>
    <row r="20" spans="1:19" ht="21">
      <c r="A20" s="71">
        <v>2553</v>
      </c>
      <c r="B20" s="61">
        <v>176.5</v>
      </c>
      <c r="C20" s="62">
        <v>347.75</v>
      </c>
      <c r="D20" s="70">
        <v>38592</v>
      </c>
      <c r="E20" s="69">
        <v>175.56</v>
      </c>
      <c r="F20" s="62">
        <v>240.6</v>
      </c>
      <c r="G20" s="70">
        <v>38593</v>
      </c>
      <c r="H20" s="61">
        <v>171.5</v>
      </c>
      <c r="I20" s="62">
        <v>0</v>
      </c>
      <c r="J20" s="63">
        <v>40319</v>
      </c>
      <c r="K20" s="69">
        <v>171.5</v>
      </c>
      <c r="L20" s="62">
        <v>0</v>
      </c>
      <c r="M20" s="70">
        <v>40320</v>
      </c>
      <c r="N20" s="61">
        <v>114.59</v>
      </c>
      <c r="O20" s="67">
        <f t="shared" si="6"/>
        <v>3.6336145230000003</v>
      </c>
      <c r="P20" s="59"/>
      <c r="Q20" s="6">
        <f t="shared" si="4"/>
        <v>6.400000000000006</v>
      </c>
      <c r="S20" s="77">
        <f t="shared" si="5"/>
        <v>1.4000000000000057</v>
      </c>
    </row>
    <row r="21" spans="1:19" ht="21">
      <c r="A21" s="71">
        <v>2554</v>
      </c>
      <c r="B21" s="61">
        <v>177.2</v>
      </c>
      <c r="C21" s="62">
        <v>420</v>
      </c>
      <c r="D21" s="70">
        <v>40755</v>
      </c>
      <c r="E21" s="69">
        <v>174.949</v>
      </c>
      <c r="F21" s="62">
        <v>172</v>
      </c>
      <c r="G21" s="70">
        <v>40755</v>
      </c>
      <c r="H21" s="61">
        <v>171.659</v>
      </c>
      <c r="I21" s="62">
        <v>0.65</v>
      </c>
      <c r="J21" s="63">
        <v>40544</v>
      </c>
      <c r="K21" s="69">
        <v>171.66</v>
      </c>
      <c r="L21" s="62">
        <v>0.65</v>
      </c>
      <c r="M21" s="70">
        <v>40544</v>
      </c>
      <c r="N21" s="61">
        <v>346.65</v>
      </c>
      <c r="O21" s="67">
        <f t="shared" si="6"/>
        <v>10.992167505</v>
      </c>
      <c r="P21" s="59"/>
      <c r="Q21" s="6">
        <f t="shared" si="4"/>
        <v>7.099999999999994</v>
      </c>
      <c r="S21" s="6">
        <f t="shared" si="5"/>
        <v>1.5589999999999975</v>
      </c>
    </row>
    <row r="22" spans="1:19" ht="21">
      <c r="A22" s="71">
        <v>2555</v>
      </c>
      <c r="B22" s="61">
        <v>173.7</v>
      </c>
      <c r="C22" s="62">
        <v>185</v>
      </c>
      <c r="D22" s="70">
        <v>41117</v>
      </c>
      <c r="E22" s="69">
        <v>173.09</v>
      </c>
      <c r="F22" s="62">
        <v>71.8</v>
      </c>
      <c r="G22" s="70">
        <v>41148</v>
      </c>
      <c r="H22" s="61">
        <v>171.7</v>
      </c>
      <c r="I22" s="62">
        <v>0.4</v>
      </c>
      <c r="J22" s="63">
        <v>40974</v>
      </c>
      <c r="K22" s="69">
        <v>171.7</v>
      </c>
      <c r="L22" s="62">
        <v>0.4</v>
      </c>
      <c r="M22" s="70">
        <v>40974</v>
      </c>
      <c r="N22" s="61">
        <v>220.55</v>
      </c>
      <c r="O22" s="67">
        <f t="shared" si="6"/>
        <v>6.993574335000001</v>
      </c>
      <c r="P22" s="59"/>
      <c r="Q22" s="6">
        <f t="shared" si="4"/>
        <v>3.5999999999999943</v>
      </c>
      <c r="S22" s="6">
        <f t="shared" si="5"/>
        <v>1.5999999999999943</v>
      </c>
    </row>
    <row r="23" spans="1:19" ht="21">
      <c r="A23" s="71">
        <v>2556</v>
      </c>
      <c r="B23" s="61">
        <v>173.2</v>
      </c>
      <c r="C23" s="62">
        <v>132</v>
      </c>
      <c r="D23" s="70">
        <v>41518</v>
      </c>
      <c r="E23" s="69">
        <v>172.75</v>
      </c>
      <c r="F23" s="62">
        <v>53.75</v>
      </c>
      <c r="G23" s="70">
        <v>41518</v>
      </c>
      <c r="H23" s="61">
        <v>171</v>
      </c>
      <c r="I23" s="62">
        <v>0</v>
      </c>
      <c r="J23" s="63">
        <v>41334</v>
      </c>
      <c r="K23" s="69">
        <v>171</v>
      </c>
      <c r="L23" s="62">
        <v>0</v>
      </c>
      <c r="M23" s="70">
        <v>41334</v>
      </c>
      <c r="N23" s="61">
        <v>69.31</v>
      </c>
      <c r="O23" s="67">
        <f t="shared" si="6"/>
        <v>2.197799307</v>
      </c>
      <c r="P23" s="59"/>
      <c r="Q23" s="6">
        <f t="shared" si="4"/>
        <v>3.0999999999999943</v>
      </c>
      <c r="S23" s="6">
        <f t="shared" si="5"/>
        <v>0.9000000000000057</v>
      </c>
    </row>
    <row r="24" spans="1:19" ht="21">
      <c r="A24" s="71">
        <v>2557</v>
      </c>
      <c r="B24" s="61">
        <v>172.5</v>
      </c>
      <c r="C24" s="62">
        <v>93</v>
      </c>
      <c r="D24" s="70">
        <v>41519</v>
      </c>
      <c r="E24" s="69">
        <v>172.14</v>
      </c>
      <c r="F24" s="62">
        <v>47.4</v>
      </c>
      <c r="G24" s="70">
        <v>41519</v>
      </c>
      <c r="H24" s="61">
        <v>171</v>
      </c>
      <c r="I24" s="62">
        <v>0</v>
      </c>
      <c r="J24" s="63">
        <v>41730</v>
      </c>
      <c r="K24" s="69">
        <v>171</v>
      </c>
      <c r="L24" s="62">
        <v>0</v>
      </c>
      <c r="M24" s="70">
        <v>41730</v>
      </c>
      <c r="N24" s="61">
        <v>166.94</v>
      </c>
      <c r="O24" s="67">
        <f t="shared" si="6"/>
        <v>5.293617318</v>
      </c>
      <c r="P24" s="59"/>
      <c r="Q24" s="6">
        <f t="shared" si="4"/>
        <v>2.4000000000000057</v>
      </c>
      <c r="S24" s="6">
        <f t="shared" si="5"/>
        <v>0.9000000000000057</v>
      </c>
    </row>
    <row r="25" spans="1:19" ht="21">
      <c r="A25" s="71">
        <v>2558</v>
      </c>
      <c r="B25" s="61">
        <v>171.88</v>
      </c>
      <c r="C25" s="62">
        <v>19.18</v>
      </c>
      <c r="D25" s="70">
        <v>42234</v>
      </c>
      <c r="E25" s="69">
        <v>171.862</v>
      </c>
      <c r="F25" s="62">
        <v>17.76</v>
      </c>
      <c r="G25" s="70">
        <v>42235</v>
      </c>
      <c r="H25" s="61">
        <v>171.05</v>
      </c>
      <c r="I25" s="62">
        <v>0.03</v>
      </c>
      <c r="J25" s="63">
        <v>42113</v>
      </c>
      <c r="K25" s="69">
        <v>171.05</v>
      </c>
      <c r="L25" s="62">
        <v>0.03</v>
      </c>
      <c r="M25" s="70">
        <v>42114</v>
      </c>
      <c r="N25" s="61">
        <v>69.91</v>
      </c>
      <c r="O25" s="67">
        <f t="shared" si="6"/>
        <v>2.216825127</v>
      </c>
      <c r="P25" s="59"/>
      <c r="Q25" s="6">
        <f t="shared" si="4"/>
        <v>1.7800000000000011</v>
      </c>
      <c r="S25" s="1">
        <f t="shared" si="5"/>
        <v>0.950000000000017</v>
      </c>
    </row>
    <row r="26" spans="1:19" ht="21">
      <c r="A26" s="71">
        <v>2559</v>
      </c>
      <c r="B26" s="61">
        <v>173.17</v>
      </c>
      <c r="C26" s="62">
        <v>117</v>
      </c>
      <c r="D26" s="70">
        <v>42610</v>
      </c>
      <c r="E26" s="69">
        <v>172.366</v>
      </c>
      <c r="F26" s="62">
        <v>50.05</v>
      </c>
      <c r="G26" s="70">
        <v>42610</v>
      </c>
      <c r="H26" s="61">
        <v>171.08</v>
      </c>
      <c r="I26" s="62">
        <v>0</v>
      </c>
      <c r="J26" s="63">
        <v>42405</v>
      </c>
      <c r="K26" s="69">
        <v>171.082</v>
      </c>
      <c r="L26" s="62">
        <v>0</v>
      </c>
      <c r="M26" s="70">
        <v>42405</v>
      </c>
      <c r="N26" s="61">
        <v>140.24</v>
      </c>
      <c r="O26" s="67">
        <f t="shared" si="6"/>
        <v>4.4469683280000005</v>
      </c>
      <c r="P26" s="59"/>
      <c r="Q26" s="6">
        <f t="shared" si="4"/>
        <v>3.069999999999993</v>
      </c>
      <c r="S26" s="1">
        <f t="shared" si="5"/>
        <v>0.9800000000000182</v>
      </c>
    </row>
    <row r="27" spans="1:19" ht="22.5" customHeight="1">
      <c r="A27" s="68">
        <v>2560</v>
      </c>
      <c r="B27" s="61">
        <v>172.78</v>
      </c>
      <c r="C27" s="62">
        <v>78.02</v>
      </c>
      <c r="D27" s="63">
        <v>42934</v>
      </c>
      <c r="E27" s="69">
        <v>172.33</v>
      </c>
      <c r="F27" s="62">
        <v>45.45</v>
      </c>
      <c r="G27" s="70">
        <v>43299</v>
      </c>
      <c r="H27" s="61">
        <v>171.1</v>
      </c>
      <c r="I27" s="62">
        <v>0.1</v>
      </c>
      <c r="J27" s="63">
        <v>43120</v>
      </c>
      <c r="K27" s="69">
        <v>171.1</v>
      </c>
      <c r="L27" s="62">
        <v>0.1</v>
      </c>
      <c r="M27" s="70">
        <v>43122</v>
      </c>
      <c r="N27" s="61">
        <v>132.91</v>
      </c>
      <c r="O27" s="67">
        <v>4.21</v>
      </c>
      <c r="P27" s="59"/>
      <c r="Q27" s="1">
        <v>2.680000000000007</v>
      </c>
      <c r="S27" s="1">
        <f t="shared" si="5"/>
        <v>1</v>
      </c>
    </row>
    <row r="28" spans="1:19" ht="21">
      <c r="A28" s="68">
        <v>2561</v>
      </c>
      <c r="B28" s="61">
        <v>173.2</v>
      </c>
      <c r="C28" s="62">
        <v>95</v>
      </c>
      <c r="D28" s="63">
        <v>43311</v>
      </c>
      <c r="E28" s="69">
        <v>172.79</v>
      </c>
      <c r="F28" s="62">
        <v>68.64</v>
      </c>
      <c r="G28" s="70">
        <v>43676</v>
      </c>
      <c r="H28" s="61">
        <v>170.7</v>
      </c>
      <c r="I28" s="62">
        <v>0.1</v>
      </c>
      <c r="J28" s="63">
        <v>43534</v>
      </c>
      <c r="K28" s="69">
        <v>170.7</v>
      </c>
      <c r="L28" s="62">
        <v>0.1</v>
      </c>
      <c r="M28" s="70">
        <v>43534</v>
      </c>
      <c r="N28" s="61">
        <v>115.62</v>
      </c>
      <c r="O28" s="67">
        <v>3.67</v>
      </c>
      <c r="P28" s="59"/>
      <c r="Q28" s="6">
        <v>3.1</v>
      </c>
      <c r="S28" s="1">
        <v>0.6</v>
      </c>
    </row>
    <row r="29" spans="1:19" ht="21">
      <c r="A29" s="71">
        <v>2562</v>
      </c>
      <c r="B29" s="61">
        <v>175.5</v>
      </c>
      <c r="C29" s="62">
        <v>296.5</v>
      </c>
      <c r="D29" s="63">
        <v>43708</v>
      </c>
      <c r="E29" s="69">
        <v>173.57</v>
      </c>
      <c r="F29" s="62">
        <v>123.75</v>
      </c>
      <c r="G29" s="70">
        <v>44074</v>
      </c>
      <c r="H29" s="61">
        <v>170.6</v>
      </c>
      <c r="I29" s="62">
        <v>0</v>
      </c>
      <c r="J29" s="63">
        <v>44178</v>
      </c>
      <c r="K29" s="69">
        <v>170.6</v>
      </c>
      <c r="L29" s="62">
        <v>0</v>
      </c>
      <c r="M29" s="70">
        <v>44178</v>
      </c>
      <c r="N29" s="61">
        <v>87.96</v>
      </c>
      <c r="O29" s="67">
        <v>2.79</v>
      </c>
      <c r="P29" s="59"/>
      <c r="Q29" s="6">
        <v>5.4</v>
      </c>
      <c r="S29" s="1">
        <v>0.5</v>
      </c>
    </row>
    <row r="30" spans="1:19" ht="21">
      <c r="A30" s="68">
        <v>2563</v>
      </c>
      <c r="B30" s="61">
        <v>176.03</v>
      </c>
      <c r="C30" s="62">
        <v>438.5</v>
      </c>
      <c r="D30" s="63">
        <v>44064</v>
      </c>
      <c r="E30" s="69">
        <v>174.8</v>
      </c>
      <c r="F30" s="62">
        <v>270</v>
      </c>
      <c r="G30" s="70">
        <v>44064</v>
      </c>
      <c r="H30" s="61">
        <v>170.6</v>
      </c>
      <c r="I30" s="62">
        <v>0</v>
      </c>
      <c r="J30" s="63">
        <v>43990</v>
      </c>
      <c r="K30" s="69">
        <v>170.6</v>
      </c>
      <c r="L30" s="62">
        <v>0</v>
      </c>
      <c r="M30" s="70">
        <v>43990</v>
      </c>
      <c r="N30" s="61">
        <v>110.51</v>
      </c>
      <c r="O30" s="67">
        <v>3.5</v>
      </c>
      <c r="P30" s="59"/>
      <c r="Q30" s="1">
        <v>5.93</v>
      </c>
      <c r="S30" s="1">
        <v>0.5</v>
      </c>
    </row>
    <row r="31" spans="1:19" ht="22.5" customHeight="1">
      <c r="A31" s="71">
        <v>2564</v>
      </c>
      <c r="B31" s="61">
        <v>172.73</v>
      </c>
      <c r="C31" s="62">
        <v>49.87</v>
      </c>
      <c r="D31" s="79">
        <v>44424</v>
      </c>
      <c r="E31" s="69">
        <v>172.386</v>
      </c>
      <c r="F31" s="62">
        <v>31.79</v>
      </c>
      <c r="G31" s="70">
        <v>44425</v>
      </c>
      <c r="H31" s="80">
        <v>170.62</v>
      </c>
      <c r="I31" s="62">
        <v>0.02</v>
      </c>
      <c r="J31" s="63">
        <v>242941</v>
      </c>
      <c r="K31" s="69">
        <v>170.62</v>
      </c>
      <c r="L31" s="62">
        <v>0.02</v>
      </c>
      <c r="M31" s="70">
        <v>242941</v>
      </c>
      <c r="N31" s="61">
        <v>38.73</v>
      </c>
      <c r="O31" s="67">
        <v>1.228116681</v>
      </c>
      <c r="P31" s="81"/>
      <c r="Q31" s="1">
        <v>2.6299999999999955</v>
      </c>
      <c r="S31" s="1">
        <v>0.5200000000000102</v>
      </c>
    </row>
    <row r="32" spans="1:16" ht="22.5" customHeight="1">
      <c r="A32" s="71"/>
      <c r="B32" s="61"/>
      <c r="C32" s="62"/>
      <c r="D32" s="63"/>
      <c r="E32" s="69"/>
      <c r="F32" s="62"/>
      <c r="G32" s="70"/>
      <c r="H32" s="80"/>
      <c r="I32" s="62"/>
      <c r="J32" s="63"/>
      <c r="K32" s="69"/>
      <c r="L32" s="62"/>
      <c r="M32" s="70"/>
      <c r="N32" s="61"/>
      <c r="O32" s="67"/>
      <c r="P32" s="81"/>
    </row>
    <row r="33" spans="1:16" ht="22.5" customHeight="1">
      <c r="A33" s="71"/>
      <c r="B33" s="82"/>
      <c r="C33" s="83"/>
      <c r="D33" s="84" t="s">
        <v>19</v>
      </c>
      <c r="E33" s="85"/>
      <c r="F33" s="83"/>
      <c r="G33" s="86"/>
      <c r="H33" s="87"/>
      <c r="I33" s="83"/>
      <c r="J33" s="88"/>
      <c r="K33" s="85"/>
      <c r="L33" s="83"/>
      <c r="M33" s="89"/>
      <c r="N33" s="82"/>
      <c r="O33" s="90"/>
      <c r="P33" s="81"/>
    </row>
    <row r="34" spans="1:16" ht="22.5" customHeight="1">
      <c r="A34" s="91"/>
      <c r="B34" s="92"/>
      <c r="C34" s="93"/>
      <c r="D34" s="94"/>
      <c r="E34" s="95"/>
      <c r="F34" s="93"/>
      <c r="G34" s="96"/>
      <c r="H34" s="97"/>
      <c r="I34" s="93"/>
      <c r="J34" s="98"/>
      <c r="K34" s="95"/>
      <c r="L34" s="93"/>
      <c r="M34" s="99"/>
      <c r="N34" s="92"/>
      <c r="O34" s="100"/>
      <c r="P34" s="81"/>
    </row>
  </sheetData>
  <sheetProtection/>
  <printOptions/>
  <pageMargins left="0.78" right="0.14" top="0.73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2010-12-01T07:09:38Z</cp:lastPrinted>
  <dcterms:created xsi:type="dcterms:W3CDTF">1994-01-31T08:04:27Z</dcterms:created>
  <dcterms:modified xsi:type="dcterms:W3CDTF">2022-05-30T06:35:04Z</dcterms:modified>
  <cp:category/>
  <cp:version/>
  <cp:contentType/>
  <cp:contentStatus/>
</cp:coreProperties>
</file>