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225" activeTab="0"/>
  </bookViews>
  <sheets>
    <sheet name="H41y30" sheetId="1" r:id="rId1"/>
    <sheet name="Y.30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<sst xmlns="http://schemas.openxmlformats.org/spreadsheetml/2006/main" count="60" uniqueCount="30">
  <si>
    <t xml:space="preserve">       ปริมาณน้ำรายปี</t>
  </si>
  <si>
    <t xml:space="preserve"> </t>
  </si>
  <si>
    <t>สถานี :  Y.30  ห้วยโป่ง  บ้านโป่ง  อ.งาว  จ.ลำปาง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</si>
  <si>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</si>
  <si>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</si>
  <si>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</si>
  <si>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</si>
  <si>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</si>
  <si>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</si>
  <si>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</si>
  <si>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</si>
  <si>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</si>
  <si>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</si>
  <si>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</si>
  <si>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</si>
  <si>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</si>
  <si>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_</t>
  </si>
  <si>
    <t>31ก.ย.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</si>
  <si>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</si>
  <si>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</si>
  <si>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</si>
  <si>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</si>
  <si>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</si>
  <si>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</si>
  <si>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</si>
  <si>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</si>
  <si>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ม.(ร.ท.ก.)</t>
  </si>
  <si>
    <r>
      <t>หมายเหตุ</t>
    </r>
    <r>
      <rPr>
        <sz val="16"/>
        <rFont val="TH SarabunPSK"/>
        <family val="2"/>
      </rPr>
      <t xml:space="preserve">  1. ปีน้ำเริ่มตั้งแต่ 1 เม.ย. ถึง 31 มี.ค. ของปีต่อไป</t>
    </r>
  </si>
  <si>
    <t>พื้นที่รับน้ำ    325    ตร.กม.</t>
  </si>
  <si>
    <t>ตลิ่งฝั่งซ้าย  273.904  ม.(ร.ท.ก.) ตลิ่งฝั่งขวา  273.875  ม.(ร.ท.ก.) ท้องน้ำ   ม.(ร.ท.ก.) ศูนย์เสาระดับน้ำ 265.630  ม.(ร.ท.ก.)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</si>
</sst>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0.000"/>
    <numFmt numFmtId="180" formatCode="0_)"/>
    <numFmt numFmtId="181" formatCode="0_);\(0\)"/>
    <numFmt numFmtId="182" formatCode="0.000_)"/>
    <numFmt numFmtId="183" formatCode="mmm\-yyyy"/>
    <numFmt numFmtId="184" formatCode="0.0"/>
    <numFmt numFmtId="185" formatCode="bbbb"/>
    <numFmt numFmtId="186" formatCode="#,##0_ ;\-#,##0\ "/>
    <numFmt numFmtId="187" formatCode="0.000000000000000"/>
    <numFmt numFmtId="188" formatCode="0.00000000000000"/>
    <numFmt numFmtId="189" formatCode="0.0000000000000"/>
    <numFmt numFmtId="190" formatCode="0.000000000000"/>
    <numFmt numFmtId="191" formatCode="0.00000000000"/>
    <numFmt numFmtId="192" formatCode="0.0000000000"/>
    <numFmt numFmtId="193" formatCode="0.000000000"/>
    <numFmt numFmtId="194" formatCode="0.00000000"/>
    <numFmt numFmtId="195" formatCode="0.0000000"/>
    <numFmt numFmtId="196" formatCode="0.000000"/>
    <numFmt numFmtId="197" formatCode="0.00000"/>
    <numFmt numFmtId="198" formatCode="0.0000"/>
  </numFmts>
  <fonts count="55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color indexed="10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7"/>
      <name val="TH SarabunPSK"/>
      <family val="0"/>
    </font>
    <font>
      <b/>
      <sz val="14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7" fillId="0" borderId="0" xfId="0" applyFont="1" applyAlignment="1">
      <alignment/>
    </xf>
    <xf numFmtId="178" fontId="8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78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10" fillId="0" borderId="0" xfId="0" applyNumberFormat="1" applyFont="1" applyAlignment="1">
      <alignment/>
    </xf>
    <xf numFmtId="178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8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178" fontId="9" fillId="0" borderId="0" xfId="0" applyNumberFormat="1" applyFont="1" applyAlignment="1">
      <alignment horizontal="center"/>
    </xf>
    <xf numFmtId="185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center"/>
    </xf>
    <xf numFmtId="178" fontId="10" fillId="0" borderId="0" xfId="0" applyNumberFormat="1" applyFont="1" applyAlignment="1">
      <alignment horizontal="center"/>
    </xf>
    <xf numFmtId="0" fontId="10" fillId="0" borderId="10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178" fontId="11" fillId="0" borderId="11" xfId="0" applyNumberFormat="1" applyFont="1" applyBorder="1" applyAlignment="1">
      <alignment horizontal="centerContinuous"/>
    </xf>
    <xf numFmtId="2" fontId="11" fillId="0" borderId="11" xfId="0" applyNumberFormat="1" applyFont="1" applyBorder="1" applyAlignment="1">
      <alignment horizontal="centerContinuous"/>
    </xf>
    <xf numFmtId="178" fontId="11" fillId="0" borderId="12" xfId="0" applyNumberFormat="1" applyFont="1" applyBorder="1" applyAlignment="1">
      <alignment horizontal="centerContinuous"/>
    </xf>
    <xf numFmtId="178" fontId="10" fillId="0" borderId="12" xfId="0" applyNumberFormat="1" applyFont="1" applyBorder="1" applyAlignment="1">
      <alignment horizontal="centerContinuous"/>
    </xf>
    <xf numFmtId="178" fontId="10" fillId="0" borderId="11" xfId="0" applyNumberFormat="1" applyFont="1" applyBorder="1" applyAlignment="1">
      <alignment horizontal="centerContinuous"/>
    </xf>
    <xf numFmtId="178" fontId="11" fillId="0" borderId="13" xfId="0" applyNumberFormat="1" applyFont="1" applyBorder="1" applyAlignment="1">
      <alignment horizontal="centerContinuous"/>
    </xf>
    <xf numFmtId="2" fontId="10" fillId="0" borderId="14" xfId="0" applyNumberFormat="1" applyFont="1" applyBorder="1" applyAlignment="1">
      <alignment horizontal="centerContinuous"/>
    </xf>
    <xf numFmtId="2" fontId="11" fillId="0" borderId="15" xfId="0" applyNumberFormat="1" applyFont="1" applyBorder="1" applyAlignment="1">
      <alignment horizontal="centerContinuous"/>
    </xf>
    <xf numFmtId="179" fontId="7" fillId="0" borderId="0" xfId="0" applyNumberFormat="1" applyFont="1" applyAlignment="1">
      <alignment/>
    </xf>
    <xf numFmtId="0" fontId="10" fillId="0" borderId="16" xfId="0" applyFont="1" applyBorder="1" applyAlignment="1">
      <alignment horizontal="center"/>
    </xf>
    <xf numFmtId="2" fontId="10" fillId="0" borderId="17" xfId="0" applyNumberFormat="1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178" fontId="10" fillId="0" borderId="17" xfId="0" applyNumberFormat="1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178" fontId="10" fillId="0" borderId="19" xfId="0" applyNumberFormat="1" applyFont="1" applyBorder="1" applyAlignment="1">
      <alignment horizontal="centerContinuous"/>
    </xf>
    <xf numFmtId="2" fontId="10" fillId="0" borderId="18" xfId="0" applyNumberFormat="1" applyFont="1" applyBorder="1" applyAlignment="1">
      <alignment horizontal="centerContinuous"/>
    </xf>
    <xf numFmtId="2" fontId="10" fillId="0" borderId="16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/>
    </xf>
    <xf numFmtId="178" fontId="11" fillId="0" borderId="20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left"/>
    </xf>
    <xf numFmtId="2" fontId="11" fillId="0" borderId="20" xfId="0" applyNumberFormat="1" applyFont="1" applyBorder="1" applyAlignment="1">
      <alignment horizontal="center"/>
    </xf>
    <xf numFmtId="178" fontId="11" fillId="0" borderId="16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2" fontId="11" fillId="0" borderId="17" xfId="0" applyNumberFormat="1" applyFont="1" applyBorder="1" applyAlignment="1">
      <alignment/>
    </xf>
    <xf numFmtId="2" fontId="11" fillId="0" borderId="17" xfId="0" applyNumberFormat="1" applyFont="1" applyBorder="1" applyAlignment="1">
      <alignment horizontal="center"/>
    </xf>
    <xf numFmtId="178" fontId="11" fillId="0" borderId="17" xfId="0" applyNumberFormat="1" applyFont="1" applyBorder="1" applyAlignment="1">
      <alignment/>
    </xf>
    <xf numFmtId="178" fontId="11" fillId="0" borderId="17" xfId="0" applyNumberFormat="1" applyFont="1" applyBorder="1" applyAlignment="1">
      <alignment horizontal="right"/>
    </xf>
    <xf numFmtId="178" fontId="11" fillId="0" borderId="17" xfId="0" applyNumberFormat="1" applyFont="1" applyBorder="1" applyAlignment="1">
      <alignment horizontal="center"/>
    </xf>
    <xf numFmtId="178" fontId="11" fillId="0" borderId="19" xfId="0" applyNumberFormat="1" applyFont="1" applyBorder="1" applyAlignment="1">
      <alignment/>
    </xf>
    <xf numFmtId="0" fontId="7" fillId="0" borderId="10" xfId="0" applyFont="1" applyBorder="1" applyAlignment="1">
      <alignment/>
    </xf>
    <xf numFmtId="2" fontId="7" fillId="0" borderId="21" xfId="0" applyNumberFormat="1" applyFont="1" applyBorder="1" applyAlignment="1">
      <alignment/>
    </xf>
    <xf numFmtId="2" fontId="7" fillId="0" borderId="22" xfId="0" applyNumberFormat="1" applyFont="1" applyBorder="1" applyAlignment="1">
      <alignment/>
    </xf>
    <xf numFmtId="16" fontId="7" fillId="0" borderId="23" xfId="0" applyNumberFormat="1" applyFont="1" applyBorder="1" applyAlignment="1">
      <alignment horizontal="right"/>
    </xf>
    <xf numFmtId="2" fontId="7" fillId="0" borderId="24" xfId="0" applyNumberFormat="1" applyFont="1" applyBorder="1" applyAlignment="1">
      <alignment/>
    </xf>
    <xf numFmtId="2" fontId="7" fillId="0" borderId="25" xfId="0" applyNumberFormat="1" applyFont="1" applyBorder="1" applyAlignment="1">
      <alignment/>
    </xf>
    <xf numFmtId="16" fontId="7" fillId="0" borderId="26" xfId="0" applyNumberFormat="1" applyFont="1" applyBorder="1" applyAlignment="1">
      <alignment horizontal="right"/>
    </xf>
    <xf numFmtId="2" fontId="7" fillId="0" borderId="21" xfId="0" applyNumberFormat="1" applyFont="1" applyBorder="1" applyAlignment="1">
      <alignment horizontal="right"/>
    </xf>
    <xf numFmtId="2" fontId="7" fillId="0" borderId="22" xfId="0" applyNumberFormat="1" applyFont="1" applyBorder="1" applyAlignment="1">
      <alignment horizontal="right"/>
    </xf>
    <xf numFmtId="2" fontId="7" fillId="0" borderId="27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16" xfId="0" applyFont="1" applyBorder="1" applyAlignment="1">
      <alignment/>
    </xf>
    <xf numFmtId="2" fontId="7" fillId="0" borderId="28" xfId="0" applyNumberFormat="1" applyFont="1" applyBorder="1" applyAlignment="1">
      <alignment/>
    </xf>
    <xf numFmtId="16" fontId="7" fillId="0" borderId="27" xfId="0" applyNumberFormat="1" applyFont="1" applyBorder="1" applyAlignment="1">
      <alignment horizontal="right"/>
    </xf>
    <xf numFmtId="2" fontId="7" fillId="33" borderId="22" xfId="0" applyNumberFormat="1" applyFont="1" applyFill="1" applyBorder="1" applyAlignment="1">
      <alignment/>
    </xf>
    <xf numFmtId="2" fontId="12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0" fontId="15" fillId="0" borderId="0" xfId="0" applyFont="1" applyAlignment="1">
      <alignment/>
    </xf>
    <xf numFmtId="2" fontId="7" fillId="34" borderId="29" xfId="0" applyNumberFormat="1" applyFont="1" applyFill="1" applyBorder="1" applyAlignment="1">
      <alignment horizontal="center"/>
    </xf>
    <xf numFmtId="2" fontId="7" fillId="35" borderId="29" xfId="0" applyNumberFormat="1" applyFont="1" applyFill="1" applyBorder="1" applyAlignment="1">
      <alignment horizontal="center"/>
    </xf>
    <xf numFmtId="2" fontId="7" fillId="34" borderId="30" xfId="0" applyNumberFormat="1" applyFont="1" applyFill="1" applyBorder="1" applyAlignment="1">
      <alignment horizontal="center"/>
    </xf>
    <xf numFmtId="2" fontId="7" fillId="35" borderId="30" xfId="0" applyNumberFormat="1" applyFont="1" applyFill="1" applyBorder="1" applyAlignment="1">
      <alignment horizontal="center"/>
    </xf>
    <xf numFmtId="2" fontId="7" fillId="34" borderId="19" xfId="0" applyNumberFormat="1" applyFont="1" applyFill="1" applyBorder="1" applyAlignment="1">
      <alignment horizontal="center"/>
    </xf>
    <xf numFmtId="2" fontId="7" fillId="35" borderId="19" xfId="0" applyNumberFormat="1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1" fontId="7" fillId="36" borderId="29" xfId="0" applyNumberFormat="1" applyFont="1" applyFill="1" applyBorder="1" applyAlignment="1" applyProtection="1">
      <alignment horizontal="center"/>
      <protection/>
    </xf>
    <xf numFmtId="0" fontId="7" fillId="34" borderId="31" xfId="0" applyFont="1" applyFill="1" applyBorder="1" applyAlignment="1">
      <alignment horizontal="center"/>
    </xf>
    <xf numFmtId="180" fontId="7" fillId="35" borderId="31" xfId="0" applyNumberFormat="1" applyFont="1" applyFill="1" applyBorder="1" applyAlignment="1">
      <alignment horizontal="center"/>
    </xf>
    <xf numFmtId="0" fontId="7" fillId="34" borderId="29" xfId="0" applyFont="1" applyFill="1" applyBorder="1" applyAlignment="1">
      <alignment horizontal="center"/>
    </xf>
    <xf numFmtId="180" fontId="7" fillId="35" borderId="32" xfId="0" applyNumberFormat="1" applyFont="1" applyFill="1" applyBorder="1" applyAlignment="1">
      <alignment horizontal="center"/>
    </xf>
    <xf numFmtId="180" fontId="7" fillId="35" borderId="29" xfId="0" applyNumberFormat="1" applyFont="1" applyFill="1" applyBorder="1" applyAlignment="1">
      <alignment horizontal="center"/>
    </xf>
    <xf numFmtId="1" fontId="7" fillId="36" borderId="29" xfId="0" applyNumberFormat="1" applyFont="1" applyFill="1" applyBorder="1" applyAlignment="1">
      <alignment horizontal="center"/>
    </xf>
    <xf numFmtId="1" fontId="7" fillId="36" borderId="30" xfId="0" applyNumberFormat="1" applyFont="1" applyFill="1" applyBorder="1" applyAlignment="1" applyProtection="1">
      <alignment horizontal="center"/>
      <protection/>
    </xf>
    <xf numFmtId="0" fontId="7" fillId="35" borderId="29" xfId="0" applyFont="1" applyFill="1" applyBorder="1" applyAlignment="1">
      <alignment horizontal="center"/>
    </xf>
    <xf numFmtId="0" fontId="7" fillId="34" borderId="30" xfId="0" applyFont="1" applyFill="1" applyBorder="1" applyAlignment="1">
      <alignment horizontal="center"/>
    </xf>
    <xf numFmtId="180" fontId="7" fillId="35" borderId="30" xfId="0" applyNumberFormat="1" applyFont="1" applyFill="1" applyBorder="1" applyAlignment="1">
      <alignment horizontal="center"/>
    </xf>
    <xf numFmtId="1" fontId="7" fillId="36" borderId="33" xfId="0" applyNumberFormat="1" applyFont="1" applyFill="1" applyBorder="1" applyAlignment="1" applyProtection="1">
      <alignment horizontal="center"/>
      <protection/>
    </xf>
    <xf numFmtId="0" fontId="7" fillId="34" borderId="19" xfId="0" applyFont="1" applyFill="1" applyBorder="1" applyAlignment="1">
      <alignment horizontal="center"/>
    </xf>
    <xf numFmtId="180" fontId="7" fillId="35" borderId="19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right"/>
    </xf>
    <xf numFmtId="2" fontId="7" fillId="0" borderId="28" xfId="0" applyNumberFormat="1" applyFont="1" applyBorder="1" applyAlignment="1">
      <alignment horizontal="right"/>
    </xf>
    <xf numFmtId="2" fontId="7" fillId="0" borderId="27" xfId="0" applyNumberFormat="1" applyFont="1" applyBorder="1" applyAlignment="1">
      <alignment horizontal="right"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2" fontId="13" fillId="0" borderId="14" xfId="0" applyNumberFormat="1" applyFont="1" applyBorder="1" applyAlignment="1">
      <alignment/>
    </xf>
    <xf numFmtId="178" fontId="7" fillId="0" borderId="14" xfId="0" applyNumberFormat="1" applyFont="1" applyBorder="1" applyAlignment="1">
      <alignment/>
    </xf>
    <xf numFmtId="16" fontId="7" fillId="0" borderId="34" xfId="0" applyNumberFormat="1" applyFont="1" applyBorder="1" applyAlignment="1">
      <alignment horizontal="right"/>
    </xf>
    <xf numFmtId="2" fontId="7" fillId="0" borderId="35" xfId="0" applyNumberFormat="1" applyFont="1" applyBorder="1" applyAlignment="1">
      <alignment horizontal="right"/>
    </xf>
    <xf numFmtId="2" fontId="7" fillId="35" borderId="29" xfId="0" applyNumberFormat="1" applyFont="1" applyFill="1" applyBorder="1" applyAlignment="1">
      <alignment horizontal="right"/>
    </xf>
    <xf numFmtId="2" fontId="7" fillId="35" borderId="30" xfId="0" applyNumberFormat="1" applyFont="1" applyFill="1" applyBorder="1" applyAlignment="1">
      <alignment horizontal="right"/>
    </xf>
    <xf numFmtId="0" fontId="7" fillId="35" borderId="29" xfId="0" applyFont="1" applyFill="1" applyBorder="1" applyAlignment="1">
      <alignment horizontal="right"/>
    </xf>
    <xf numFmtId="2" fontId="7" fillId="34" borderId="29" xfId="0" applyNumberFormat="1" applyFont="1" applyFill="1" applyBorder="1" applyAlignment="1">
      <alignment horizontal="right"/>
    </xf>
    <xf numFmtId="2" fontId="7" fillId="34" borderId="30" xfId="0" applyNumberFormat="1" applyFont="1" applyFill="1" applyBorder="1" applyAlignment="1">
      <alignment horizontal="right"/>
    </xf>
    <xf numFmtId="0" fontId="7" fillId="34" borderId="29" xfId="0" applyFont="1" applyFill="1" applyBorder="1" applyAlignment="1">
      <alignment horizontal="right"/>
    </xf>
    <xf numFmtId="1" fontId="16" fillId="36" borderId="10" xfId="0" applyNumberFormat="1" applyFont="1" applyFill="1" applyBorder="1" applyAlignment="1">
      <alignment horizontal="center" vertical="center"/>
    </xf>
    <xf numFmtId="1" fontId="16" fillId="36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ห้วยโป่ง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Y.30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บ้านโป่ง อ.งาว จ.ลำปาง</a:t>
            </a:r>
          </a:p>
        </c:rich>
      </c:tx>
      <c:layout>
        <c:manualLayout>
          <c:xMode val="factor"/>
          <c:yMode val="factor"/>
          <c:x val="0.029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895"/>
          <c:w val="0.8395"/>
          <c:h val="0.76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'Y.30'!$X$5:$X$45</c:f>
              <c:numCache/>
            </c:numRef>
          </c:cat>
          <c:val>
            <c:numRef>
              <c:f>'Y.30'!$Y$5:$Y$45</c:f>
              <c:numCache/>
            </c:numRef>
          </c:val>
        </c:ser>
        <c:axId val="51668237"/>
        <c:axId val="62360950"/>
      </c:barChart>
      <c:dateAx>
        <c:axId val="51668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62360950"/>
        <c:crossesAt val="266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2360950"/>
        <c:scaling>
          <c:orientation val="minMax"/>
          <c:max val="271"/>
          <c:min val="26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ระดับน้ำ - เมตร(ร.ท.ก.)</a:t>
                </a:r>
              </a:p>
            </c:rich>
          </c:tx>
          <c:layout>
            <c:manualLayout>
              <c:xMode val="factor"/>
              <c:yMode val="factor"/>
              <c:x val="-0.0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1668237"/>
        <c:crossesAt val="1"/>
        <c:crossBetween val="between"/>
        <c:dispUnits/>
        <c:majorUnit val="1"/>
        <c:minorUnit val="0.5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ห้วยโป่ง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Y.30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บ้านโป่ง  อ.งาว จ.ลำปาง</a:t>
            </a:r>
          </a:p>
        </c:rich>
      </c:tx>
      <c:layout>
        <c:manualLayout>
          <c:xMode val="factor"/>
          <c:yMode val="factor"/>
          <c:x val="0.04125"/>
          <c:y val="0.04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5"/>
          <c:y val="0.1895"/>
          <c:w val="0.795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'Y.30'!$X$5:$X$45</c:f>
              <c:numCache/>
            </c:numRef>
          </c:cat>
          <c:val>
            <c:numRef>
              <c:f>'Y.30'!$Z$5:$Z$45</c:f>
              <c:numCache/>
            </c:numRef>
          </c:val>
        </c:ser>
        <c:axId val="24377639"/>
        <c:axId val="18072160"/>
      </c:barChart>
      <c:dateAx>
        <c:axId val="24377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1807216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8072160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4377639"/>
        <c:crossesAt val="1"/>
        <c:crossBetween val="between"/>
        <c:dispUnits/>
        <c:majorUnit val="3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6"/>
  <sheetViews>
    <sheetView tabSelected="1" zoomScalePageLayoutView="0" workbookViewId="0" topLeftCell="A40">
      <selection activeCell="U53" sqref="U53"/>
    </sheetView>
  </sheetViews>
  <sheetFormatPr defaultColWidth="6" defaultRowHeight="21"/>
  <cols>
    <col min="1" max="1" width="6" style="1" customWidth="1"/>
    <col min="2" max="2" width="8" style="6" customWidth="1"/>
    <col min="3" max="3" width="8.33203125" style="6" customWidth="1"/>
    <col min="4" max="4" width="7.83203125" style="11" customWidth="1"/>
    <col min="5" max="5" width="8" style="1" customWidth="1"/>
    <col min="6" max="6" width="8.5" style="6" customWidth="1"/>
    <col min="7" max="7" width="7.66015625" style="11" customWidth="1"/>
    <col min="8" max="8" width="8" style="6" customWidth="1"/>
    <col min="9" max="9" width="8.5" style="6" customWidth="1"/>
    <col min="10" max="10" width="8.66015625" style="11" customWidth="1"/>
    <col min="11" max="11" width="8.16015625" style="6" customWidth="1"/>
    <col min="12" max="12" width="8.33203125" style="6" customWidth="1"/>
    <col min="13" max="13" width="8.16015625" style="11" customWidth="1"/>
    <col min="14" max="14" width="9.16015625" style="1" customWidth="1"/>
    <col min="15" max="15" width="8.83203125" style="1" customWidth="1"/>
    <col min="16" max="16" width="6" style="1" customWidth="1"/>
    <col min="17" max="17" width="8.5" style="1" customWidth="1"/>
    <col min="18" max="16384" width="6" style="1" customWidth="1"/>
  </cols>
  <sheetData>
    <row r="1" spans="2:15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0" ht="2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28</v>
      </c>
      <c r="M3" s="16"/>
      <c r="N3" s="13"/>
      <c r="O3" s="13"/>
      <c r="AM3" s="19"/>
      <c r="AN3" s="20"/>
    </row>
    <row r="4" spans="1:40" ht="22.5" customHeight="1">
      <c r="A4" s="21" t="s">
        <v>29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AM4" s="19"/>
      <c r="AN4" s="20"/>
    </row>
    <row r="5" spans="1:40" ht="18.75">
      <c r="A5" s="25"/>
      <c r="B5" s="26" t="s">
        <v>3</v>
      </c>
      <c r="C5" s="27"/>
      <c r="D5" s="28"/>
      <c r="E5" s="29"/>
      <c r="F5" s="29"/>
      <c r="G5" s="30"/>
      <c r="H5" s="31" t="s">
        <v>4</v>
      </c>
      <c r="I5" s="29"/>
      <c r="J5" s="32"/>
      <c r="K5" s="29"/>
      <c r="L5" s="29"/>
      <c r="M5" s="33"/>
      <c r="N5" s="34" t="s">
        <v>5</v>
      </c>
      <c r="O5" s="35"/>
      <c r="Q5" s="36">
        <v>265.63</v>
      </c>
      <c r="AM5" s="19"/>
      <c r="AN5" s="20"/>
    </row>
    <row r="6" spans="1:40" ht="18.75">
      <c r="A6" s="37" t="s">
        <v>6</v>
      </c>
      <c r="B6" s="38" t="s">
        <v>7</v>
      </c>
      <c r="C6" s="39"/>
      <c r="D6" s="40"/>
      <c r="E6" s="38" t="s">
        <v>8</v>
      </c>
      <c r="F6" s="41"/>
      <c r="G6" s="40"/>
      <c r="H6" s="38" t="s">
        <v>7</v>
      </c>
      <c r="I6" s="41"/>
      <c r="J6" s="40"/>
      <c r="K6" s="38" t="s">
        <v>8</v>
      </c>
      <c r="L6" s="41"/>
      <c r="M6" s="42"/>
      <c r="N6" s="43" t="s">
        <v>1</v>
      </c>
      <c r="O6" s="38"/>
      <c r="AM6" s="19"/>
      <c r="AN6" s="20"/>
    </row>
    <row r="7" spans="1:40" s="6" customFormat="1" ht="18.75">
      <c r="A7" s="44" t="s">
        <v>9</v>
      </c>
      <c r="B7" s="45" t="s">
        <v>10</v>
      </c>
      <c r="C7" s="45" t="s">
        <v>11</v>
      </c>
      <c r="D7" s="46" t="s">
        <v>12</v>
      </c>
      <c r="E7" s="47" t="s">
        <v>10</v>
      </c>
      <c r="F7" s="45" t="s">
        <v>11</v>
      </c>
      <c r="G7" s="46" t="s">
        <v>12</v>
      </c>
      <c r="H7" s="45" t="s">
        <v>10</v>
      </c>
      <c r="I7" s="47" t="s">
        <v>11</v>
      </c>
      <c r="J7" s="46" t="s">
        <v>12</v>
      </c>
      <c r="K7" s="48" t="s">
        <v>10</v>
      </c>
      <c r="L7" s="48" t="s">
        <v>11</v>
      </c>
      <c r="M7" s="49" t="s">
        <v>12</v>
      </c>
      <c r="N7" s="48" t="s">
        <v>11</v>
      </c>
      <c r="O7" s="48" t="s">
        <v>13</v>
      </c>
      <c r="AM7" s="19"/>
      <c r="AN7" s="20"/>
    </row>
    <row r="8" spans="1:40" ht="18.75">
      <c r="A8" s="50"/>
      <c r="B8" s="51" t="s">
        <v>26</v>
      </c>
      <c r="C8" s="52" t="s">
        <v>14</v>
      </c>
      <c r="D8" s="53"/>
      <c r="E8" s="51" t="s">
        <v>26</v>
      </c>
      <c r="F8" s="52" t="s">
        <v>14</v>
      </c>
      <c r="G8" s="54"/>
      <c r="H8" s="51" t="s">
        <v>26</v>
      </c>
      <c r="I8" s="52" t="s">
        <v>14</v>
      </c>
      <c r="J8" s="55"/>
      <c r="K8" s="51" t="s">
        <v>26</v>
      </c>
      <c r="L8" s="52" t="s">
        <v>14</v>
      </c>
      <c r="M8" s="56"/>
      <c r="N8" s="52" t="s">
        <v>15</v>
      </c>
      <c r="O8" s="51" t="s">
        <v>14</v>
      </c>
      <c r="AM8" s="19"/>
      <c r="AN8" s="20"/>
    </row>
    <row r="9" spans="1:40" ht="18" customHeight="1">
      <c r="A9" s="57">
        <v>2526</v>
      </c>
      <c r="B9" s="58">
        <f>$Q$5+Q9</f>
        <v>267.15</v>
      </c>
      <c r="C9" s="59">
        <v>12.69</v>
      </c>
      <c r="D9" s="60">
        <v>34977</v>
      </c>
      <c r="E9" s="61">
        <f>$Q$5+R9</f>
        <v>267.03</v>
      </c>
      <c r="F9" s="62">
        <v>10.5</v>
      </c>
      <c r="G9" s="63">
        <v>34977</v>
      </c>
      <c r="H9" s="64" t="s">
        <v>16</v>
      </c>
      <c r="I9" s="65" t="s">
        <v>16</v>
      </c>
      <c r="J9" s="60" t="s">
        <v>16</v>
      </c>
      <c r="K9" s="61">
        <f>$Q$5+U9</f>
        <v>265.92</v>
      </c>
      <c r="L9" s="62">
        <v>0</v>
      </c>
      <c r="M9" s="63">
        <v>34857</v>
      </c>
      <c r="N9" s="58">
        <v>18.61</v>
      </c>
      <c r="O9" s="66">
        <v>0.588849129</v>
      </c>
      <c r="Q9" s="6">
        <v>1.52</v>
      </c>
      <c r="R9" s="6">
        <v>1.4</v>
      </c>
      <c r="T9" s="67"/>
      <c r="U9" s="6">
        <v>0.29</v>
      </c>
      <c r="AM9" s="19"/>
      <c r="AN9" s="20"/>
    </row>
    <row r="10" spans="1:40" ht="18" customHeight="1">
      <c r="A10" s="68">
        <v>2527</v>
      </c>
      <c r="B10" s="58">
        <f aca="true" t="shared" si="0" ref="B10:B31">$Q$5+Q10</f>
        <v>267.8</v>
      </c>
      <c r="C10" s="59">
        <v>31.73</v>
      </c>
      <c r="D10" s="60">
        <v>34991</v>
      </c>
      <c r="E10" s="69">
        <f aca="true" t="shared" si="1" ref="E10:E31">$Q$5+R10</f>
        <v>267.52</v>
      </c>
      <c r="F10" s="59">
        <v>22</v>
      </c>
      <c r="G10" s="70">
        <v>34946</v>
      </c>
      <c r="H10" s="58">
        <f>$Q$5+T10</f>
        <v>265.96999999999997</v>
      </c>
      <c r="I10" s="59">
        <v>0.02</v>
      </c>
      <c r="J10" s="60">
        <v>34832</v>
      </c>
      <c r="K10" s="69">
        <f aca="true" t="shared" si="2" ref="K10:K31">$Q$5+U10</f>
        <v>265.96999999999997</v>
      </c>
      <c r="L10" s="59">
        <v>0.02</v>
      </c>
      <c r="M10" s="70">
        <v>34832</v>
      </c>
      <c r="N10" s="58">
        <v>35.52</v>
      </c>
      <c r="O10" s="66">
        <v>1.13</v>
      </c>
      <c r="Q10" s="6">
        <v>2.17</v>
      </c>
      <c r="R10" s="6">
        <v>1.89</v>
      </c>
      <c r="T10" s="1">
        <v>0.34</v>
      </c>
      <c r="U10" s="6">
        <v>0.34</v>
      </c>
      <c r="AM10" s="19"/>
      <c r="AN10" s="20"/>
    </row>
    <row r="11" spans="1:40" ht="18" customHeight="1">
      <c r="A11" s="68">
        <v>2528</v>
      </c>
      <c r="B11" s="58">
        <f t="shared" si="0"/>
        <v>267.78</v>
      </c>
      <c r="C11" s="59">
        <v>29</v>
      </c>
      <c r="D11" s="60">
        <v>34894</v>
      </c>
      <c r="E11" s="69">
        <f t="shared" si="1"/>
        <v>267.45</v>
      </c>
      <c r="F11" s="59">
        <v>19.44</v>
      </c>
      <c r="G11" s="70">
        <v>34894</v>
      </c>
      <c r="H11" s="64" t="s">
        <v>16</v>
      </c>
      <c r="I11" s="65" t="s">
        <v>16</v>
      </c>
      <c r="J11" s="60" t="s">
        <v>16</v>
      </c>
      <c r="K11" s="69">
        <f t="shared" si="2"/>
        <v>266</v>
      </c>
      <c r="L11" s="59">
        <v>0.04</v>
      </c>
      <c r="M11" s="70">
        <v>34814</v>
      </c>
      <c r="N11" s="58">
        <v>26.61</v>
      </c>
      <c r="O11" s="66">
        <v>0.8437951169999999</v>
      </c>
      <c r="Q11" s="6">
        <v>2.15</v>
      </c>
      <c r="R11" s="6">
        <v>1.82</v>
      </c>
      <c r="T11" s="67"/>
      <c r="U11" s="6">
        <v>0.37</v>
      </c>
      <c r="AM11" s="19"/>
      <c r="AN11" s="20"/>
    </row>
    <row r="12" spans="1:40" ht="18" customHeight="1">
      <c r="A12" s="68">
        <v>2529</v>
      </c>
      <c r="B12" s="58">
        <f t="shared" si="0"/>
        <v>269.04</v>
      </c>
      <c r="C12" s="59">
        <v>83.6</v>
      </c>
      <c r="D12" s="60">
        <v>34949</v>
      </c>
      <c r="E12" s="69">
        <f t="shared" si="1"/>
        <v>268.53</v>
      </c>
      <c r="F12" s="59">
        <v>58.2</v>
      </c>
      <c r="G12" s="70">
        <v>34949</v>
      </c>
      <c r="H12" s="58">
        <f>$Q$5+T12</f>
        <v>265.98</v>
      </c>
      <c r="I12" s="59">
        <v>0</v>
      </c>
      <c r="J12" s="60">
        <v>34768</v>
      </c>
      <c r="K12" s="69">
        <f t="shared" si="2"/>
        <v>265.98</v>
      </c>
      <c r="L12" s="59">
        <v>0</v>
      </c>
      <c r="M12" s="70">
        <v>34768</v>
      </c>
      <c r="N12" s="58">
        <v>44.09</v>
      </c>
      <c r="O12" s="66">
        <v>1.399349061</v>
      </c>
      <c r="Q12" s="6">
        <v>3.41</v>
      </c>
      <c r="R12" s="6">
        <v>2.9</v>
      </c>
      <c r="T12" s="1">
        <v>0.35</v>
      </c>
      <c r="U12" s="6">
        <v>0.35</v>
      </c>
      <c r="AM12" s="19"/>
      <c r="AN12" s="20"/>
    </row>
    <row r="13" spans="1:40" ht="18" customHeight="1">
      <c r="A13" s="68">
        <v>2530</v>
      </c>
      <c r="B13" s="58">
        <f t="shared" si="0"/>
        <v>268.88</v>
      </c>
      <c r="C13" s="59">
        <v>71</v>
      </c>
      <c r="D13" s="60">
        <v>34929</v>
      </c>
      <c r="E13" s="69">
        <f t="shared" si="1"/>
        <v>268.18</v>
      </c>
      <c r="F13" s="59">
        <v>39.5</v>
      </c>
      <c r="G13" s="70">
        <v>34929</v>
      </c>
      <c r="H13" s="58">
        <f aca="true" t="shared" si="3" ref="H13:H31">$Q$5+T13</f>
        <v>265.94</v>
      </c>
      <c r="I13" s="59">
        <v>0.04</v>
      </c>
      <c r="J13" s="60">
        <v>34870</v>
      </c>
      <c r="K13" s="69">
        <f t="shared" si="2"/>
        <v>265.94</v>
      </c>
      <c r="L13" s="59">
        <v>0.04</v>
      </c>
      <c r="M13" s="70">
        <v>34870</v>
      </c>
      <c r="N13" s="58">
        <v>40.53</v>
      </c>
      <c r="O13" s="66">
        <v>1.2851941409999998</v>
      </c>
      <c r="Q13" s="6">
        <v>3.25</v>
      </c>
      <c r="R13" s="6">
        <v>2.55</v>
      </c>
      <c r="T13" s="1">
        <v>0.31</v>
      </c>
      <c r="U13" s="6">
        <v>0.31</v>
      </c>
      <c r="AM13" s="19"/>
      <c r="AN13" s="20"/>
    </row>
    <row r="14" spans="1:40" ht="18" customHeight="1">
      <c r="A14" s="68">
        <v>2531</v>
      </c>
      <c r="B14" s="58">
        <f t="shared" si="0"/>
        <v>268.43</v>
      </c>
      <c r="C14" s="59">
        <v>63.2</v>
      </c>
      <c r="D14" s="60">
        <v>34898</v>
      </c>
      <c r="E14" s="69">
        <f t="shared" si="1"/>
        <v>268.25</v>
      </c>
      <c r="F14" s="59">
        <v>46.24</v>
      </c>
      <c r="G14" s="70">
        <v>34898</v>
      </c>
      <c r="H14" s="58">
        <f t="shared" si="3"/>
        <v>265.98</v>
      </c>
      <c r="I14" s="59">
        <v>0.1</v>
      </c>
      <c r="J14" s="60">
        <v>34849</v>
      </c>
      <c r="K14" s="69">
        <f t="shared" si="2"/>
        <v>265.98</v>
      </c>
      <c r="L14" s="59">
        <v>0.1</v>
      </c>
      <c r="M14" s="70">
        <v>34849</v>
      </c>
      <c r="N14" s="58">
        <v>57.25</v>
      </c>
      <c r="O14" s="66">
        <v>1.81696581</v>
      </c>
      <c r="Q14" s="6">
        <v>2.8</v>
      </c>
      <c r="R14" s="6">
        <v>2.62</v>
      </c>
      <c r="T14" s="1">
        <v>0.35</v>
      </c>
      <c r="U14" s="6">
        <v>0.35</v>
      </c>
      <c r="AM14" s="19"/>
      <c r="AN14" s="20"/>
    </row>
    <row r="15" spans="1:40" ht="18" customHeight="1">
      <c r="A15" s="68">
        <v>2532</v>
      </c>
      <c r="B15" s="58">
        <f t="shared" si="0"/>
        <v>268.33</v>
      </c>
      <c r="C15" s="59">
        <v>26.7</v>
      </c>
      <c r="D15" s="60">
        <v>34926</v>
      </c>
      <c r="E15" s="69">
        <f t="shared" si="1"/>
        <v>268.08</v>
      </c>
      <c r="F15" s="59">
        <v>22.22</v>
      </c>
      <c r="G15" s="70">
        <v>34926</v>
      </c>
      <c r="H15" s="58">
        <f t="shared" si="3"/>
        <v>265.84</v>
      </c>
      <c r="I15" s="65">
        <v>0</v>
      </c>
      <c r="J15" s="60">
        <v>37308</v>
      </c>
      <c r="K15" s="69">
        <f t="shared" si="2"/>
        <v>265.98</v>
      </c>
      <c r="L15" s="59">
        <v>0.07</v>
      </c>
      <c r="M15" s="70">
        <v>34751</v>
      </c>
      <c r="N15" s="58">
        <v>63.46</v>
      </c>
      <c r="O15" s="66">
        <v>2.012297562</v>
      </c>
      <c r="Q15" s="6">
        <v>2.7</v>
      </c>
      <c r="R15" s="6">
        <v>2.45</v>
      </c>
      <c r="T15" s="1">
        <v>0.21</v>
      </c>
      <c r="U15" s="6">
        <v>0.35</v>
      </c>
      <c r="AM15" s="19"/>
      <c r="AN15" s="20"/>
    </row>
    <row r="16" spans="1:40" ht="18" customHeight="1">
      <c r="A16" s="68">
        <v>2533</v>
      </c>
      <c r="B16" s="58">
        <f t="shared" si="0"/>
        <v>267.93</v>
      </c>
      <c r="C16" s="59">
        <v>19.4</v>
      </c>
      <c r="D16" s="60">
        <v>34998</v>
      </c>
      <c r="E16" s="69">
        <f t="shared" si="1"/>
        <v>267.68</v>
      </c>
      <c r="F16" s="59">
        <v>15</v>
      </c>
      <c r="G16" s="70">
        <v>34998</v>
      </c>
      <c r="H16" s="58">
        <f t="shared" si="3"/>
        <v>265.96</v>
      </c>
      <c r="I16" s="59">
        <v>0.03</v>
      </c>
      <c r="J16" s="60">
        <v>34856</v>
      </c>
      <c r="K16" s="69">
        <f t="shared" si="2"/>
        <v>265.96</v>
      </c>
      <c r="L16" s="59">
        <v>0.03</v>
      </c>
      <c r="M16" s="70">
        <v>34856</v>
      </c>
      <c r="N16" s="58">
        <v>26.69</v>
      </c>
      <c r="O16" s="66">
        <v>0.846331893</v>
      </c>
      <c r="Q16" s="6">
        <v>2.3</v>
      </c>
      <c r="R16" s="6">
        <v>2.05</v>
      </c>
      <c r="T16" s="1">
        <v>0.33</v>
      </c>
      <c r="U16" s="6">
        <v>0.33</v>
      </c>
      <c r="AM16" s="19"/>
      <c r="AN16" s="20"/>
    </row>
    <row r="17" spans="1:40" ht="18" customHeight="1">
      <c r="A17" s="68">
        <v>2534</v>
      </c>
      <c r="B17" s="58">
        <f t="shared" si="0"/>
        <v>268.84</v>
      </c>
      <c r="C17" s="59">
        <v>38.1</v>
      </c>
      <c r="D17" s="60">
        <v>34856</v>
      </c>
      <c r="E17" s="69">
        <f t="shared" si="1"/>
        <v>267.65999999999997</v>
      </c>
      <c r="F17" s="59">
        <v>15.8</v>
      </c>
      <c r="G17" s="70">
        <v>34998</v>
      </c>
      <c r="H17" s="58">
        <f t="shared" si="3"/>
        <v>266.13</v>
      </c>
      <c r="I17" s="59">
        <v>0.02</v>
      </c>
      <c r="J17" s="60">
        <v>34880</v>
      </c>
      <c r="K17" s="69">
        <f t="shared" si="2"/>
        <v>266.13</v>
      </c>
      <c r="L17" s="59">
        <v>0.02</v>
      </c>
      <c r="M17" s="70">
        <v>34880</v>
      </c>
      <c r="N17" s="58">
        <v>33.94</v>
      </c>
      <c r="O17" s="66">
        <v>1.08</v>
      </c>
      <c r="Q17" s="6">
        <v>3.21</v>
      </c>
      <c r="R17" s="6">
        <v>2.03</v>
      </c>
      <c r="T17" s="6">
        <v>0.5</v>
      </c>
      <c r="U17" s="6">
        <v>0.5</v>
      </c>
      <c r="AM17" s="19"/>
      <c r="AN17" s="20"/>
    </row>
    <row r="18" spans="1:40" ht="18" customHeight="1">
      <c r="A18" s="68">
        <v>2535</v>
      </c>
      <c r="B18" s="58">
        <f t="shared" si="0"/>
        <v>267.43</v>
      </c>
      <c r="C18" s="59">
        <v>10.6</v>
      </c>
      <c r="D18" s="60">
        <v>34972</v>
      </c>
      <c r="E18" s="69">
        <f t="shared" si="1"/>
        <v>267.36</v>
      </c>
      <c r="F18" s="59">
        <v>9.62</v>
      </c>
      <c r="G18" s="70" t="s">
        <v>17</v>
      </c>
      <c r="H18" s="58">
        <f t="shared" si="3"/>
        <v>266.09</v>
      </c>
      <c r="I18" s="59">
        <v>0.05</v>
      </c>
      <c r="J18" s="60">
        <v>34888</v>
      </c>
      <c r="K18" s="69">
        <f t="shared" si="2"/>
        <v>266.09</v>
      </c>
      <c r="L18" s="59">
        <v>0.05</v>
      </c>
      <c r="M18" s="70">
        <v>34888</v>
      </c>
      <c r="N18" s="58">
        <v>18.29</v>
      </c>
      <c r="O18" s="66">
        <v>0.5796533159999999</v>
      </c>
      <c r="Q18" s="6">
        <v>1.8</v>
      </c>
      <c r="R18" s="6">
        <v>1.73</v>
      </c>
      <c r="T18" s="1">
        <v>0.46</v>
      </c>
      <c r="U18" s="6">
        <v>0.46</v>
      </c>
      <c r="AM18" s="19"/>
      <c r="AN18" s="20"/>
    </row>
    <row r="19" spans="1:40" ht="18" customHeight="1">
      <c r="A19" s="68">
        <v>2536</v>
      </c>
      <c r="B19" s="58">
        <f t="shared" si="0"/>
        <v>267.83</v>
      </c>
      <c r="C19" s="59">
        <v>16.7</v>
      </c>
      <c r="D19" s="60">
        <v>34941</v>
      </c>
      <c r="E19" s="69">
        <f t="shared" si="1"/>
        <v>267.57</v>
      </c>
      <c r="F19" s="59">
        <v>11.98</v>
      </c>
      <c r="G19" s="70">
        <v>34941</v>
      </c>
      <c r="H19" s="58">
        <f t="shared" si="3"/>
        <v>266.19</v>
      </c>
      <c r="I19" s="59">
        <v>0.08</v>
      </c>
      <c r="J19" s="60">
        <v>34802</v>
      </c>
      <c r="K19" s="69">
        <f t="shared" si="2"/>
        <v>266.19</v>
      </c>
      <c r="L19" s="59">
        <v>0.08</v>
      </c>
      <c r="M19" s="70">
        <v>34796</v>
      </c>
      <c r="N19" s="58">
        <v>22.75</v>
      </c>
      <c r="O19" s="66">
        <v>0.721078578</v>
      </c>
      <c r="Q19" s="6">
        <v>2.2</v>
      </c>
      <c r="R19" s="6">
        <v>1.94</v>
      </c>
      <c r="T19" s="1">
        <v>0.56</v>
      </c>
      <c r="U19" s="6">
        <v>0.56</v>
      </c>
      <c r="AM19" s="19"/>
      <c r="AN19" s="20"/>
    </row>
    <row r="20" spans="1:40" ht="18" customHeight="1">
      <c r="A20" s="68">
        <v>2537</v>
      </c>
      <c r="B20" s="58">
        <f t="shared" si="0"/>
        <v>268.5</v>
      </c>
      <c r="C20" s="59">
        <v>32.36</v>
      </c>
      <c r="D20" s="60">
        <v>36373</v>
      </c>
      <c r="E20" s="69">
        <f t="shared" si="1"/>
        <v>268.11</v>
      </c>
      <c r="F20" s="59">
        <v>22.16</v>
      </c>
      <c r="G20" s="70">
        <v>36419</v>
      </c>
      <c r="H20" s="58">
        <f t="shared" si="3"/>
        <v>266.11</v>
      </c>
      <c r="I20" s="59">
        <v>0.04</v>
      </c>
      <c r="J20" s="60">
        <v>36246</v>
      </c>
      <c r="K20" s="69">
        <f t="shared" si="2"/>
        <v>266.11</v>
      </c>
      <c r="L20" s="59">
        <v>0.04</v>
      </c>
      <c r="M20" s="70">
        <v>36244</v>
      </c>
      <c r="N20" s="58">
        <v>79.94</v>
      </c>
      <c r="O20" s="66">
        <v>2.54</v>
      </c>
      <c r="Q20" s="6">
        <v>2.87</v>
      </c>
      <c r="R20" s="6">
        <v>2.48</v>
      </c>
      <c r="T20" s="1">
        <v>0.48</v>
      </c>
      <c r="U20" s="6">
        <v>0.48</v>
      </c>
      <c r="AM20" s="19"/>
      <c r="AN20" s="20"/>
    </row>
    <row r="21" spans="1:40" ht="18" customHeight="1">
      <c r="A21" s="68">
        <v>2538</v>
      </c>
      <c r="B21" s="58">
        <f t="shared" si="0"/>
        <v>270.23</v>
      </c>
      <c r="C21" s="71">
        <v>86.7</v>
      </c>
      <c r="D21" s="60">
        <v>35673</v>
      </c>
      <c r="E21" s="69">
        <f t="shared" si="1"/>
        <v>269.14</v>
      </c>
      <c r="F21" s="59">
        <v>49.12</v>
      </c>
      <c r="G21" s="70">
        <v>35673</v>
      </c>
      <c r="H21" s="58">
        <f t="shared" si="3"/>
        <v>265.99</v>
      </c>
      <c r="I21" s="59">
        <v>0.01</v>
      </c>
      <c r="J21" s="60">
        <v>36330</v>
      </c>
      <c r="K21" s="69">
        <f t="shared" si="2"/>
        <v>265.99</v>
      </c>
      <c r="L21" s="59">
        <v>0.01</v>
      </c>
      <c r="M21" s="70">
        <v>35600</v>
      </c>
      <c r="N21" s="58">
        <v>76.32</v>
      </c>
      <c r="O21" s="66">
        <v>2.41</v>
      </c>
      <c r="Q21" s="72">
        <v>4.6</v>
      </c>
      <c r="R21" s="6">
        <v>3.51</v>
      </c>
      <c r="T21" s="1">
        <v>0.36</v>
      </c>
      <c r="U21" s="6">
        <v>0.36</v>
      </c>
      <c r="AM21" s="19"/>
      <c r="AN21" s="20"/>
    </row>
    <row r="22" spans="1:40" ht="18" customHeight="1">
      <c r="A22" s="68">
        <v>2539</v>
      </c>
      <c r="B22" s="58">
        <f t="shared" si="0"/>
        <v>269.03</v>
      </c>
      <c r="C22" s="59">
        <v>51.9</v>
      </c>
      <c r="D22" s="60">
        <v>36404</v>
      </c>
      <c r="E22" s="69">
        <f t="shared" si="1"/>
        <v>268.75</v>
      </c>
      <c r="F22" s="59">
        <v>42.44</v>
      </c>
      <c r="G22" s="70">
        <v>36404</v>
      </c>
      <c r="H22" s="58">
        <f t="shared" si="3"/>
        <v>266.02</v>
      </c>
      <c r="I22" s="59">
        <v>0.02</v>
      </c>
      <c r="J22" s="60">
        <v>36311</v>
      </c>
      <c r="K22" s="69">
        <f t="shared" si="2"/>
        <v>266.02</v>
      </c>
      <c r="L22" s="59">
        <v>0.02</v>
      </c>
      <c r="M22" s="70">
        <v>36311</v>
      </c>
      <c r="N22" s="58">
        <v>57.397</v>
      </c>
      <c r="O22" s="66">
        <v>1.82</v>
      </c>
      <c r="Q22" s="6">
        <v>3.4</v>
      </c>
      <c r="R22" s="6">
        <v>3.12</v>
      </c>
      <c r="T22" s="1">
        <v>0.39</v>
      </c>
      <c r="U22" s="6">
        <v>0.39</v>
      </c>
      <c r="AM22" s="19"/>
      <c r="AN22" s="20"/>
    </row>
    <row r="23" spans="1:40" ht="18" customHeight="1">
      <c r="A23" s="68">
        <v>2540</v>
      </c>
      <c r="B23" s="58">
        <f t="shared" si="0"/>
        <v>268.3</v>
      </c>
      <c r="C23" s="59">
        <v>27.9</v>
      </c>
      <c r="D23" s="60">
        <v>36404</v>
      </c>
      <c r="E23" s="69">
        <f t="shared" si="1"/>
        <v>268.18</v>
      </c>
      <c r="F23" s="59">
        <v>24.4</v>
      </c>
      <c r="G23" s="70">
        <v>36404</v>
      </c>
      <c r="H23" s="58">
        <f t="shared" si="3"/>
        <v>266.03</v>
      </c>
      <c r="I23" s="59">
        <v>0.02</v>
      </c>
      <c r="J23" s="60">
        <v>36352</v>
      </c>
      <c r="K23" s="69">
        <f t="shared" si="2"/>
        <v>266.03</v>
      </c>
      <c r="L23" s="59">
        <v>0.02</v>
      </c>
      <c r="M23" s="70">
        <v>36342</v>
      </c>
      <c r="N23" s="58">
        <v>24.985</v>
      </c>
      <c r="O23" s="66">
        <v>0.79</v>
      </c>
      <c r="Q23" s="6">
        <v>2.67</v>
      </c>
      <c r="R23" s="6">
        <v>2.55</v>
      </c>
      <c r="T23" s="6">
        <v>0.4</v>
      </c>
      <c r="U23" s="6">
        <v>0.4</v>
      </c>
      <c r="AM23" s="19"/>
      <c r="AN23" s="20"/>
    </row>
    <row r="24" spans="1:40" ht="18" customHeight="1">
      <c r="A24" s="68">
        <v>2541</v>
      </c>
      <c r="B24" s="58">
        <f t="shared" si="0"/>
        <v>268.14</v>
      </c>
      <c r="C24" s="59">
        <v>24.93</v>
      </c>
      <c r="D24" s="60">
        <v>36413</v>
      </c>
      <c r="E24" s="69">
        <f t="shared" si="1"/>
        <v>267.82</v>
      </c>
      <c r="F24" s="59">
        <v>17.81</v>
      </c>
      <c r="G24" s="70">
        <v>36413</v>
      </c>
      <c r="H24" s="58">
        <f t="shared" si="3"/>
        <v>266.1</v>
      </c>
      <c r="I24" s="59">
        <v>0.07</v>
      </c>
      <c r="J24" s="60">
        <v>36337</v>
      </c>
      <c r="K24" s="69">
        <f t="shared" si="2"/>
        <v>266.1</v>
      </c>
      <c r="L24" s="59">
        <v>0.02</v>
      </c>
      <c r="M24" s="70">
        <v>36220</v>
      </c>
      <c r="N24" s="58">
        <v>11.411</v>
      </c>
      <c r="O24" s="66">
        <v>0.36</v>
      </c>
      <c r="Q24" s="6">
        <v>2.51</v>
      </c>
      <c r="R24" s="6">
        <v>2.19</v>
      </c>
      <c r="T24" s="1">
        <v>0.47</v>
      </c>
      <c r="U24" s="6">
        <v>0.47</v>
      </c>
      <c r="AM24" s="19"/>
      <c r="AN24" s="20"/>
    </row>
    <row r="25" spans="1:40" ht="18" customHeight="1">
      <c r="A25" s="68">
        <v>2542</v>
      </c>
      <c r="B25" s="58">
        <f t="shared" si="0"/>
        <v>268.38</v>
      </c>
      <c r="C25" s="59">
        <v>47.5</v>
      </c>
      <c r="D25" s="60">
        <v>37155</v>
      </c>
      <c r="E25" s="69">
        <f t="shared" si="1"/>
        <v>268.15</v>
      </c>
      <c r="F25" s="59">
        <v>31.28</v>
      </c>
      <c r="G25" s="70">
        <v>37155</v>
      </c>
      <c r="H25" s="58">
        <f t="shared" si="3"/>
        <v>266.29</v>
      </c>
      <c r="I25" s="59">
        <v>0.03</v>
      </c>
      <c r="J25" s="60">
        <v>36982</v>
      </c>
      <c r="K25" s="69">
        <f t="shared" si="2"/>
        <v>266.29</v>
      </c>
      <c r="L25" s="59">
        <v>0.03</v>
      </c>
      <c r="M25" s="70">
        <v>36982</v>
      </c>
      <c r="N25" s="58">
        <v>61.46</v>
      </c>
      <c r="O25" s="66">
        <v>1.84</v>
      </c>
      <c r="Q25" s="6">
        <v>2.75</v>
      </c>
      <c r="R25" s="6">
        <v>2.52</v>
      </c>
      <c r="T25" s="1">
        <v>0.66</v>
      </c>
      <c r="U25" s="6">
        <v>0.66</v>
      </c>
      <c r="AM25" s="19"/>
      <c r="AN25" s="20"/>
    </row>
    <row r="26" spans="1:40" ht="18" customHeight="1">
      <c r="A26" s="68">
        <v>2543</v>
      </c>
      <c r="B26" s="58">
        <f t="shared" si="0"/>
        <v>268.28</v>
      </c>
      <c r="C26" s="59">
        <v>42.35</v>
      </c>
      <c r="D26" s="60">
        <v>37129</v>
      </c>
      <c r="E26" s="69">
        <f t="shared" si="1"/>
        <v>267.77</v>
      </c>
      <c r="F26" s="59">
        <v>25.96</v>
      </c>
      <c r="G26" s="70">
        <v>37147</v>
      </c>
      <c r="H26" s="58">
        <f t="shared" si="3"/>
        <v>266.25</v>
      </c>
      <c r="I26" s="59">
        <v>0.07</v>
      </c>
      <c r="J26" s="60">
        <v>36958</v>
      </c>
      <c r="K26" s="69">
        <f t="shared" si="2"/>
        <v>266.25</v>
      </c>
      <c r="L26" s="59">
        <v>0.07</v>
      </c>
      <c r="M26" s="70">
        <v>36958</v>
      </c>
      <c r="N26" s="58">
        <v>39.576</v>
      </c>
      <c r="O26" s="66">
        <v>1.25</v>
      </c>
      <c r="Q26" s="6">
        <v>2.65</v>
      </c>
      <c r="R26" s="6">
        <v>2.14</v>
      </c>
      <c r="T26" s="1">
        <v>0.62</v>
      </c>
      <c r="U26" s="6">
        <v>0.62</v>
      </c>
      <c r="AM26" s="19"/>
      <c r="AN26" s="20"/>
    </row>
    <row r="27" spans="1:40" ht="18" customHeight="1">
      <c r="A27" s="68">
        <v>2544</v>
      </c>
      <c r="B27" s="58">
        <f t="shared" si="0"/>
        <v>268.28</v>
      </c>
      <c r="C27" s="59">
        <v>39.85</v>
      </c>
      <c r="D27" s="60">
        <v>37480</v>
      </c>
      <c r="E27" s="69">
        <f t="shared" si="1"/>
        <v>268.21999999999997</v>
      </c>
      <c r="F27" s="59">
        <v>38.24</v>
      </c>
      <c r="G27" s="70">
        <v>37480</v>
      </c>
      <c r="H27" s="58">
        <f t="shared" si="3"/>
        <v>266.04</v>
      </c>
      <c r="I27" s="59">
        <v>0.02</v>
      </c>
      <c r="J27" s="60">
        <v>37300</v>
      </c>
      <c r="K27" s="69">
        <f t="shared" si="2"/>
        <v>266.1</v>
      </c>
      <c r="L27" s="59">
        <v>0.14</v>
      </c>
      <c r="M27" s="70">
        <v>37333</v>
      </c>
      <c r="N27" s="58">
        <v>66.747</v>
      </c>
      <c r="O27" s="66">
        <v>2.12</v>
      </c>
      <c r="Q27" s="6">
        <v>2.65</v>
      </c>
      <c r="R27" s="6">
        <v>2.59</v>
      </c>
      <c r="T27" s="1">
        <v>0.41</v>
      </c>
      <c r="U27" s="6">
        <v>0.47</v>
      </c>
      <c r="AM27" s="19"/>
      <c r="AN27" s="20"/>
    </row>
    <row r="28" spans="1:40" ht="18" customHeight="1">
      <c r="A28" s="68">
        <v>2545</v>
      </c>
      <c r="B28" s="58">
        <f t="shared" si="0"/>
        <v>268.43</v>
      </c>
      <c r="C28" s="59">
        <v>46.2</v>
      </c>
      <c r="D28" s="60">
        <v>37509</v>
      </c>
      <c r="E28" s="69">
        <f t="shared" si="1"/>
        <v>268.3</v>
      </c>
      <c r="F28" s="59">
        <v>42.17</v>
      </c>
      <c r="G28" s="70">
        <v>37506</v>
      </c>
      <c r="H28" s="58">
        <f t="shared" si="3"/>
        <v>266.08</v>
      </c>
      <c r="I28" s="59">
        <v>0.125</v>
      </c>
      <c r="J28" s="60">
        <v>37351</v>
      </c>
      <c r="K28" s="69">
        <f t="shared" si="2"/>
        <v>266.08</v>
      </c>
      <c r="L28" s="59">
        <v>0.12</v>
      </c>
      <c r="M28" s="70">
        <v>37351</v>
      </c>
      <c r="N28" s="58">
        <v>118.682</v>
      </c>
      <c r="O28" s="66">
        <v>3.7633706154</v>
      </c>
      <c r="Q28" s="6">
        <v>2.8</v>
      </c>
      <c r="R28" s="6">
        <v>2.67</v>
      </c>
      <c r="T28" s="1">
        <v>0.45</v>
      </c>
      <c r="U28" s="6">
        <v>0.45</v>
      </c>
      <c r="AM28" s="19"/>
      <c r="AN28" s="20"/>
    </row>
    <row r="29" spans="1:40" ht="18" customHeight="1">
      <c r="A29" s="68">
        <v>2546</v>
      </c>
      <c r="B29" s="58">
        <f t="shared" si="0"/>
        <v>268.65</v>
      </c>
      <c r="C29" s="59">
        <v>43.9</v>
      </c>
      <c r="D29" s="60">
        <v>38609</v>
      </c>
      <c r="E29" s="69">
        <f t="shared" si="1"/>
        <v>268.46</v>
      </c>
      <c r="F29" s="59">
        <v>39.24</v>
      </c>
      <c r="G29" s="70">
        <v>38609</v>
      </c>
      <c r="H29" s="58">
        <f t="shared" si="3"/>
        <v>266.1</v>
      </c>
      <c r="I29" s="59">
        <v>0.12</v>
      </c>
      <c r="J29" s="70">
        <v>38699</v>
      </c>
      <c r="K29" s="69">
        <f t="shared" si="2"/>
        <v>266.1</v>
      </c>
      <c r="L29" s="59">
        <v>0.12</v>
      </c>
      <c r="M29" s="70">
        <v>38699</v>
      </c>
      <c r="N29" s="58">
        <v>39.634</v>
      </c>
      <c r="O29" s="66">
        <v>1.25</v>
      </c>
      <c r="Q29" s="6">
        <v>3.02</v>
      </c>
      <c r="R29" s="6">
        <v>2.83</v>
      </c>
      <c r="T29" s="1">
        <v>0.47</v>
      </c>
      <c r="U29" s="6">
        <v>0.47</v>
      </c>
      <c r="AM29" s="19"/>
      <c r="AN29" s="20"/>
    </row>
    <row r="30" spans="1:40" ht="18" customHeight="1">
      <c r="A30" s="68">
        <v>2547</v>
      </c>
      <c r="B30" s="58">
        <f t="shared" si="0"/>
        <v>268.29</v>
      </c>
      <c r="C30" s="59">
        <v>33.58</v>
      </c>
      <c r="D30" s="60">
        <v>38242</v>
      </c>
      <c r="E30" s="69">
        <f t="shared" si="1"/>
        <v>268.05</v>
      </c>
      <c r="F30" s="59">
        <v>28.3</v>
      </c>
      <c r="G30" s="70">
        <v>38242</v>
      </c>
      <c r="H30" s="58">
        <f t="shared" si="3"/>
        <v>266.08</v>
      </c>
      <c r="I30" s="59">
        <v>0.08</v>
      </c>
      <c r="J30" s="70">
        <v>38159</v>
      </c>
      <c r="K30" s="69">
        <f t="shared" si="2"/>
        <v>266.08</v>
      </c>
      <c r="L30" s="59">
        <v>0.08</v>
      </c>
      <c r="M30" s="70">
        <v>38159</v>
      </c>
      <c r="N30" s="58">
        <v>51.4</v>
      </c>
      <c r="O30" s="66">
        <v>1.63</v>
      </c>
      <c r="Q30" s="6">
        <v>2.660000000000025</v>
      </c>
      <c r="R30" s="6">
        <v>2.420000000000016</v>
      </c>
      <c r="T30" s="1">
        <v>0.44999999999998863</v>
      </c>
      <c r="U30" s="6">
        <v>0.44999999999998863</v>
      </c>
      <c r="AM30" s="19"/>
      <c r="AN30" s="20"/>
    </row>
    <row r="31" spans="1:21" ht="18" customHeight="1">
      <c r="A31" s="68">
        <v>2548</v>
      </c>
      <c r="B31" s="58">
        <f t="shared" si="0"/>
        <v>268.55</v>
      </c>
      <c r="C31" s="59">
        <v>32.37</v>
      </c>
      <c r="D31" s="70">
        <v>39020</v>
      </c>
      <c r="E31" s="69">
        <f t="shared" si="1"/>
        <v>268.55</v>
      </c>
      <c r="F31" s="59">
        <v>32.37</v>
      </c>
      <c r="G31" s="70">
        <v>39020</v>
      </c>
      <c r="H31" s="58">
        <f t="shared" si="3"/>
        <v>266.07</v>
      </c>
      <c r="I31" s="59">
        <v>0.11</v>
      </c>
      <c r="J31" s="70">
        <v>38728</v>
      </c>
      <c r="K31" s="69">
        <f t="shared" si="2"/>
        <v>266.07</v>
      </c>
      <c r="L31" s="59">
        <v>0.11</v>
      </c>
      <c r="M31" s="70">
        <v>38728</v>
      </c>
      <c r="N31" s="58">
        <v>71.10633600000001</v>
      </c>
      <c r="O31" s="66">
        <v>2.254767123287672</v>
      </c>
      <c r="Q31" s="6">
        <v>2.92</v>
      </c>
      <c r="R31" s="6">
        <v>2.92</v>
      </c>
      <c r="T31" s="1">
        <v>0.44</v>
      </c>
      <c r="U31" s="6">
        <v>0.44</v>
      </c>
    </row>
    <row r="32" spans="1:20" ht="18" customHeight="1">
      <c r="A32" s="68">
        <v>2549</v>
      </c>
      <c r="B32" s="58">
        <f>3.2+Q5</f>
        <v>268.83</v>
      </c>
      <c r="C32" s="59">
        <v>50.32</v>
      </c>
      <c r="D32" s="60">
        <v>264</v>
      </c>
      <c r="E32" s="69">
        <f>3.07+Q5</f>
        <v>268.7</v>
      </c>
      <c r="F32" s="59">
        <v>46.75</v>
      </c>
      <c r="G32" s="60">
        <v>264</v>
      </c>
      <c r="H32" s="69">
        <f>0.3+Q5</f>
        <v>265.93</v>
      </c>
      <c r="I32" s="59">
        <v>0.03</v>
      </c>
      <c r="J32" s="60">
        <v>22</v>
      </c>
      <c r="K32" s="69">
        <f>0.3+Q5</f>
        <v>265.93</v>
      </c>
      <c r="L32" s="59">
        <v>0.03</v>
      </c>
      <c r="M32" s="60">
        <v>22</v>
      </c>
      <c r="N32" s="69">
        <v>71.813952</v>
      </c>
      <c r="O32" s="66">
        <v>2.2771988737344</v>
      </c>
      <c r="Q32" s="6">
        <f aca="true" t="shared" si="4" ref="Q32:Q49">B32-$Q$5</f>
        <v>3.1999999999999886</v>
      </c>
      <c r="T32" s="10">
        <v>0.3</v>
      </c>
    </row>
    <row r="33" spans="1:20" ht="18" customHeight="1">
      <c r="A33" s="68">
        <v>2550</v>
      </c>
      <c r="B33" s="58">
        <v>266.88</v>
      </c>
      <c r="C33" s="59">
        <v>7.98</v>
      </c>
      <c r="D33" s="60">
        <v>136</v>
      </c>
      <c r="E33" s="69">
        <v>266.84</v>
      </c>
      <c r="F33" s="59">
        <v>4.77</v>
      </c>
      <c r="G33" s="60">
        <v>180</v>
      </c>
      <c r="H33" s="69">
        <v>265.8</v>
      </c>
      <c r="I33" s="59">
        <v>0.05</v>
      </c>
      <c r="J33" s="60">
        <v>340</v>
      </c>
      <c r="K33" s="69">
        <v>265.8</v>
      </c>
      <c r="L33" s="59">
        <v>0.05</v>
      </c>
      <c r="M33" s="60">
        <v>340</v>
      </c>
      <c r="N33" s="69">
        <v>20.35</v>
      </c>
      <c r="O33" s="66">
        <f aca="true" t="shared" si="5" ref="O33:O49">N33*0.0317097</f>
        <v>0.645292395</v>
      </c>
      <c r="Q33" s="6">
        <f t="shared" si="4"/>
        <v>1.25</v>
      </c>
      <c r="T33" s="72">
        <f aca="true" t="shared" si="6" ref="T33:T49">H33-$Q$5</f>
        <v>0.17000000000001592</v>
      </c>
    </row>
    <row r="34" spans="1:20" ht="18" customHeight="1">
      <c r="A34" s="68">
        <v>2551</v>
      </c>
      <c r="B34" s="58">
        <v>267.3</v>
      </c>
      <c r="C34" s="59">
        <v>36</v>
      </c>
      <c r="D34" s="60">
        <v>262</v>
      </c>
      <c r="E34" s="69">
        <v>266.92</v>
      </c>
      <c r="F34" s="59">
        <v>21.7</v>
      </c>
      <c r="G34" s="60">
        <v>262</v>
      </c>
      <c r="H34" s="69">
        <v>265.86</v>
      </c>
      <c r="I34" s="59">
        <v>0.15</v>
      </c>
      <c r="J34" s="60">
        <v>177</v>
      </c>
      <c r="K34" s="69">
        <v>265.86</v>
      </c>
      <c r="L34" s="59">
        <v>0.15</v>
      </c>
      <c r="M34" s="60">
        <v>177</v>
      </c>
      <c r="N34" s="69">
        <v>54.78</v>
      </c>
      <c r="O34" s="66">
        <f t="shared" si="5"/>
        <v>1.7370573660000002</v>
      </c>
      <c r="Q34" s="6">
        <f t="shared" si="4"/>
        <v>1.670000000000016</v>
      </c>
      <c r="T34" s="6">
        <f t="shared" si="6"/>
        <v>0.2300000000000182</v>
      </c>
    </row>
    <row r="35" spans="1:20" ht="18" customHeight="1">
      <c r="A35" s="68">
        <v>2552</v>
      </c>
      <c r="B35" s="58">
        <v>267.88</v>
      </c>
      <c r="C35" s="59">
        <v>27.36</v>
      </c>
      <c r="D35" s="60">
        <v>299</v>
      </c>
      <c r="E35" s="69">
        <v>267.38</v>
      </c>
      <c r="F35" s="59">
        <v>17.44</v>
      </c>
      <c r="G35" s="60">
        <v>280</v>
      </c>
      <c r="H35" s="69">
        <v>265.84</v>
      </c>
      <c r="I35" s="59">
        <v>0.12</v>
      </c>
      <c r="J35" s="60">
        <v>98</v>
      </c>
      <c r="K35" s="69">
        <v>265.84</v>
      </c>
      <c r="L35" s="59">
        <v>0.12</v>
      </c>
      <c r="M35" s="60">
        <v>98</v>
      </c>
      <c r="N35" s="69">
        <v>48.32</v>
      </c>
      <c r="O35" s="66">
        <f t="shared" si="5"/>
        <v>1.532212704</v>
      </c>
      <c r="Q35" s="6">
        <f t="shared" si="4"/>
        <v>2.25</v>
      </c>
      <c r="T35" s="6">
        <f t="shared" si="6"/>
        <v>0.20999999999997954</v>
      </c>
    </row>
    <row r="36" spans="1:20" ht="18" customHeight="1">
      <c r="A36" s="68">
        <v>2553</v>
      </c>
      <c r="B36" s="58">
        <v>268.44</v>
      </c>
      <c r="C36" s="59">
        <v>58.1</v>
      </c>
      <c r="D36" s="60">
        <v>234</v>
      </c>
      <c r="E36" s="69">
        <v>267.62</v>
      </c>
      <c r="F36" s="59">
        <v>30.1</v>
      </c>
      <c r="G36" s="70">
        <v>40436</v>
      </c>
      <c r="H36" s="58">
        <v>265.91</v>
      </c>
      <c r="I36" s="59">
        <v>0.08</v>
      </c>
      <c r="J36" s="60">
        <v>40355</v>
      </c>
      <c r="K36" s="69">
        <v>265.91</v>
      </c>
      <c r="L36" s="59">
        <v>0.08</v>
      </c>
      <c r="M36" s="70">
        <v>40355</v>
      </c>
      <c r="N36" s="58">
        <v>53.83</v>
      </c>
      <c r="O36" s="66">
        <f t="shared" si="5"/>
        <v>1.7069331509999999</v>
      </c>
      <c r="Q36" s="1">
        <f t="shared" si="4"/>
        <v>2.8100000000000023</v>
      </c>
      <c r="T36" s="6">
        <f t="shared" si="6"/>
        <v>0.28000000000002956</v>
      </c>
    </row>
    <row r="37" spans="1:20" ht="18" customHeight="1">
      <c r="A37" s="68">
        <v>2554</v>
      </c>
      <c r="B37" s="58">
        <v>269.11</v>
      </c>
      <c r="C37" s="59">
        <v>78.27</v>
      </c>
      <c r="D37" s="60">
        <v>40756</v>
      </c>
      <c r="E37" s="69">
        <v>268.7</v>
      </c>
      <c r="F37" s="59">
        <v>63.15</v>
      </c>
      <c r="G37" s="70">
        <v>40756</v>
      </c>
      <c r="H37" s="58">
        <v>265.98</v>
      </c>
      <c r="I37" s="59">
        <v>0.12</v>
      </c>
      <c r="J37" s="60">
        <v>40642</v>
      </c>
      <c r="K37" s="69">
        <v>265.993</v>
      </c>
      <c r="L37" s="59">
        <v>0.14</v>
      </c>
      <c r="M37" s="70">
        <v>40642</v>
      </c>
      <c r="N37" s="58">
        <v>144.34</v>
      </c>
      <c r="O37" s="66">
        <f t="shared" si="5"/>
        <v>4.5769780980000005</v>
      </c>
      <c r="Q37" s="6">
        <f t="shared" si="4"/>
        <v>3.480000000000018</v>
      </c>
      <c r="T37" s="6">
        <f t="shared" si="6"/>
        <v>0.35000000000002274</v>
      </c>
    </row>
    <row r="38" spans="1:20" ht="18" customHeight="1">
      <c r="A38" s="68">
        <v>2555</v>
      </c>
      <c r="B38" s="58">
        <v>268.22</v>
      </c>
      <c r="C38" s="59">
        <v>45.78</v>
      </c>
      <c r="D38" s="60">
        <v>41167</v>
      </c>
      <c r="E38" s="69">
        <v>267.66</v>
      </c>
      <c r="F38" s="59">
        <v>32.85</v>
      </c>
      <c r="G38" s="70">
        <v>41167</v>
      </c>
      <c r="H38" s="58">
        <v>265.809</v>
      </c>
      <c r="I38" s="59">
        <v>0.13</v>
      </c>
      <c r="J38" s="60">
        <v>41092</v>
      </c>
      <c r="K38" s="69">
        <v>265.81</v>
      </c>
      <c r="L38" s="59">
        <v>0.13</v>
      </c>
      <c r="M38" s="70">
        <v>41092</v>
      </c>
      <c r="N38" s="58">
        <v>66.71</v>
      </c>
      <c r="O38" s="66">
        <f t="shared" si="5"/>
        <v>2.115354087</v>
      </c>
      <c r="Q38" s="1">
        <f t="shared" si="4"/>
        <v>2.590000000000032</v>
      </c>
      <c r="T38" s="6">
        <f t="shared" si="6"/>
        <v>0.17900000000003047</v>
      </c>
    </row>
    <row r="39" spans="1:20" ht="18" customHeight="1">
      <c r="A39" s="68">
        <v>2556</v>
      </c>
      <c r="B39" s="58">
        <v>267.63</v>
      </c>
      <c r="C39" s="59">
        <v>35.28</v>
      </c>
      <c r="D39" s="60">
        <v>41544</v>
      </c>
      <c r="E39" s="69">
        <v>267.37</v>
      </c>
      <c r="F39" s="59">
        <v>26.7</v>
      </c>
      <c r="G39" s="70">
        <v>41544</v>
      </c>
      <c r="H39" s="58">
        <v>265.85</v>
      </c>
      <c r="I39" s="59">
        <v>0.03</v>
      </c>
      <c r="J39" s="60">
        <v>41449</v>
      </c>
      <c r="K39" s="69">
        <v>265.85</v>
      </c>
      <c r="L39" s="59">
        <v>0.03</v>
      </c>
      <c r="M39" s="70">
        <v>41449</v>
      </c>
      <c r="N39" s="58">
        <v>44.14</v>
      </c>
      <c r="O39" s="66">
        <f t="shared" si="5"/>
        <v>1.399666158</v>
      </c>
      <c r="Q39" s="6">
        <f t="shared" si="4"/>
        <v>2</v>
      </c>
      <c r="T39" s="6">
        <f t="shared" si="6"/>
        <v>0.22000000000002728</v>
      </c>
    </row>
    <row r="40" spans="1:20" ht="18" customHeight="1">
      <c r="A40" s="68">
        <v>2557</v>
      </c>
      <c r="B40" s="58">
        <v>269.02</v>
      </c>
      <c r="C40" s="59">
        <v>67.1</v>
      </c>
      <c r="D40" s="60">
        <v>41871</v>
      </c>
      <c r="E40" s="69">
        <v>268.422</v>
      </c>
      <c r="F40" s="59">
        <v>50.3</v>
      </c>
      <c r="G40" s="70">
        <v>41871</v>
      </c>
      <c r="H40" s="58">
        <v>265.74</v>
      </c>
      <c r="I40" s="59">
        <v>0.1</v>
      </c>
      <c r="J40" s="60">
        <v>41661</v>
      </c>
      <c r="K40" s="69">
        <v>265.74</v>
      </c>
      <c r="L40" s="59">
        <v>0.1</v>
      </c>
      <c r="M40" s="70">
        <v>41661</v>
      </c>
      <c r="N40" s="58">
        <v>58.34</v>
      </c>
      <c r="O40" s="66">
        <f t="shared" si="5"/>
        <v>1.849943898</v>
      </c>
      <c r="Q40" s="1">
        <f t="shared" si="4"/>
        <v>3.3899999999999864</v>
      </c>
      <c r="T40" s="6">
        <f t="shared" si="6"/>
        <v>0.11000000000001364</v>
      </c>
    </row>
    <row r="41" spans="1:20" ht="18" customHeight="1">
      <c r="A41" s="68">
        <v>2558</v>
      </c>
      <c r="B41" s="58">
        <v>267.17</v>
      </c>
      <c r="C41" s="59">
        <v>15.98</v>
      </c>
      <c r="D41" s="60">
        <v>42266</v>
      </c>
      <c r="E41" s="69">
        <v>266.914</v>
      </c>
      <c r="F41" s="59">
        <v>11.47</v>
      </c>
      <c r="G41" s="70">
        <v>42266</v>
      </c>
      <c r="H41" s="58">
        <v>265.72</v>
      </c>
      <c r="I41" s="59">
        <v>0.04</v>
      </c>
      <c r="J41" s="60">
        <v>42188</v>
      </c>
      <c r="K41" s="69">
        <v>265.72</v>
      </c>
      <c r="L41" s="59">
        <v>0.04</v>
      </c>
      <c r="M41" s="70">
        <v>42188</v>
      </c>
      <c r="N41" s="58">
        <v>18.01</v>
      </c>
      <c r="O41" s="66">
        <f t="shared" si="5"/>
        <v>0.5710916970000001</v>
      </c>
      <c r="Q41" s="1">
        <f t="shared" si="4"/>
        <v>1.5400000000000205</v>
      </c>
      <c r="T41" s="6">
        <f t="shared" si="6"/>
        <v>0.09000000000003183</v>
      </c>
    </row>
    <row r="42" spans="1:20" ht="18" customHeight="1">
      <c r="A42" s="68">
        <v>2559</v>
      </c>
      <c r="B42" s="58">
        <v>268.06</v>
      </c>
      <c r="C42" s="59">
        <v>39.62</v>
      </c>
      <c r="D42" s="60">
        <v>42649</v>
      </c>
      <c r="E42" s="69">
        <v>267.99</v>
      </c>
      <c r="F42" s="59">
        <v>37.74</v>
      </c>
      <c r="G42" s="70">
        <v>42649</v>
      </c>
      <c r="H42" s="58">
        <v>265.71</v>
      </c>
      <c r="I42" s="59">
        <v>0.04</v>
      </c>
      <c r="J42" s="60">
        <v>42728</v>
      </c>
      <c r="K42" s="69">
        <v>265.727</v>
      </c>
      <c r="L42" s="59">
        <v>0.06</v>
      </c>
      <c r="M42" s="70">
        <v>42728</v>
      </c>
      <c r="N42" s="58">
        <v>61.07</v>
      </c>
      <c r="O42" s="66">
        <f t="shared" si="5"/>
        <v>1.936511379</v>
      </c>
      <c r="Q42" s="1">
        <f t="shared" si="4"/>
        <v>2.430000000000007</v>
      </c>
      <c r="T42" s="6">
        <f t="shared" si="6"/>
        <v>0.07999999999998408</v>
      </c>
    </row>
    <row r="43" spans="1:20" ht="18" customHeight="1">
      <c r="A43" s="68">
        <v>2560</v>
      </c>
      <c r="B43" s="58">
        <v>268.03</v>
      </c>
      <c r="C43" s="59">
        <v>35.96</v>
      </c>
      <c r="D43" s="60">
        <v>42934</v>
      </c>
      <c r="E43" s="69">
        <v>267.818</v>
      </c>
      <c r="F43" s="59">
        <v>30.79</v>
      </c>
      <c r="G43" s="70">
        <v>42934</v>
      </c>
      <c r="H43" s="58">
        <v>265.76</v>
      </c>
      <c r="I43" s="59">
        <v>0.03</v>
      </c>
      <c r="J43" s="60">
        <v>43162</v>
      </c>
      <c r="K43" s="69">
        <v>265.787</v>
      </c>
      <c r="L43" s="59">
        <v>0.04</v>
      </c>
      <c r="M43" s="70">
        <v>43162</v>
      </c>
      <c r="N43" s="58">
        <v>85.72</v>
      </c>
      <c r="O43" s="66">
        <f t="shared" si="5"/>
        <v>2.718155484</v>
      </c>
      <c r="Q43" s="6">
        <f t="shared" si="4"/>
        <v>2.3999999999999773</v>
      </c>
      <c r="T43" s="6">
        <f t="shared" si="6"/>
        <v>0.12999999999999545</v>
      </c>
    </row>
    <row r="44" spans="1:20" ht="18" customHeight="1">
      <c r="A44" s="68">
        <v>2561</v>
      </c>
      <c r="B44" s="58">
        <v>268.23</v>
      </c>
      <c r="C44" s="59">
        <v>35.22</v>
      </c>
      <c r="D44" s="60">
        <v>43375</v>
      </c>
      <c r="E44" s="69">
        <v>267.99</v>
      </c>
      <c r="F44" s="59">
        <v>29.79</v>
      </c>
      <c r="G44" s="70">
        <v>43340</v>
      </c>
      <c r="H44" s="58">
        <v>265.81</v>
      </c>
      <c r="I44" s="59">
        <v>0.02</v>
      </c>
      <c r="J44" s="60">
        <v>241788</v>
      </c>
      <c r="K44" s="69">
        <v>265.82</v>
      </c>
      <c r="L44" s="59">
        <v>0.03</v>
      </c>
      <c r="M44" s="70">
        <v>241786</v>
      </c>
      <c r="N44" s="58">
        <v>58.02</v>
      </c>
      <c r="O44" s="66">
        <f t="shared" si="5"/>
        <v>1.8397967940000002</v>
      </c>
      <c r="Q44" s="6">
        <f t="shared" si="4"/>
        <v>2.6000000000000227</v>
      </c>
      <c r="T44" s="6">
        <f t="shared" si="6"/>
        <v>0.18000000000000682</v>
      </c>
    </row>
    <row r="45" spans="1:20" ht="18" customHeight="1">
      <c r="A45" s="68">
        <v>2562</v>
      </c>
      <c r="B45" s="58">
        <v>268.13</v>
      </c>
      <c r="C45" s="59">
        <v>31.62</v>
      </c>
      <c r="D45" s="60">
        <v>43709</v>
      </c>
      <c r="E45" s="69">
        <v>267.84</v>
      </c>
      <c r="F45" s="59">
        <v>24.9</v>
      </c>
      <c r="G45" s="70">
        <v>43709</v>
      </c>
      <c r="H45" s="58">
        <v>265.87</v>
      </c>
      <c r="I45" s="59">
        <v>0.04</v>
      </c>
      <c r="J45" s="60">
        <v>241961</v>
      </c>
      <c r="K45" s="69">
        <v>265.87</v>
      </c>
      <c r="L45" s="59">
        <v>0.04</v>
      </c>
      <c r="M45" s="70">
        <v>241962</v>
      </c>
      <c r="N45" s="58">
        <v>26.12</v>
      </c>
      <c r="O45" s="66">
        <f t="shared" si="5"/>
        <v>0.828257364</v>
      </c>
      <c r="Q45" s="6">
        <f t="shared" si="4"/>
        <v>2.5</v>
      </c>
      <c r="T45" s="6">
        <f t="shared" si="6"/>
        <v>0.2400000000000091</v>
      </c>
    </row>
    <row r="46" spans="1:20" ht="18" customHeight="1">
      <c r="A46" s="68">
        <v>2563</v>
      </c>
      <c r="B46" s="58">
        <v>267.28</v>
      </c>
      <c r="C46" s="59">
        <v>20.46</v>
      </c>
      <c r="D46" s="60">
        <v>44066</v>
      </c>
      <c r="E46" s="69">
        <v>267.137</v>
      </c>
      <c r="F46" s="59">
        <v>15.41</v>
      </c>
      <c r="G46" s="70">
        <v>44065</v>
      </c>
      <c r="H46" s="58">
        <v>265.83</v>
      </c>
      <c r="I46" s="59">
        <v>0.03</v>
      </c>
      <c r="J46" s="60">
        <v>242611</v>
      </c>
      <c r="K46" s="69">
        <v>265.85</v>
      </c>
      <c r="L46" s="59">
        <v>0.04</v>
      </c>
      <c r="M46" s="70">
        <v>242611</v>
      </c>
      <c r="N46" s="58">
        <v>15.06</v>
      </c>
      <c r="O46" s="66">
        <f t="shared" si="5"/>
        <v>0.47754808200000004</v>
      </c>
      <c r="Q46" s="6">
        <f t="shared" si="4"/>
        <v>1.6499999999999773</v>
      </c>
      <c r="T46" s="6">
        <f t="shared" si="6"/>
        <v>0.19999999999998863</v>
      </c>
    </row>
    <row r="47" spans="1:20" ht="18" customHeight="1">
      <c r="A47" s="68">
        <v>2564</v>
      </c>
      <c r="B47" s="58">
        <v>267.24</v>
      </c>
      <c r="C47" s="59">
        <v>14.4</v>
      </c>
      <c r="D47" s="60">
        <v>44423</v>
      </c>
      <c r="E47" s="69">
        <v>267.2</v>
      </c>
      <c r="F47" s="59">
        <v>13.7</v>
      </c>
      <c r="G47" s="70">
        <v>44423</v>
      </c>
      <c r="H47" s="58">
        <v>265.85</v>
      </c>
      <c r="I47" s="59">
        <v>0.15</v>
      </c>
      <c r="J47" s="60">
        <v>242698</v>
      </c>
      <c r="K47" s="69">
        <v>265.86</v>
      </c>
      <c r="L47" s="59">
        <v>0.16</v>
      </c>
      <c r="M47" s="70">
        <v>242617</v>
      </c>
      <c r="N47" s="58">
        <v>33.72</v>
      </c>
      <c r="O47" s="66">
        <f t="shared" si="5"/>
        <v>1.069251084</v>
      </c>
      <c r="Q47" s="6">
        <f t="shared" si="4"/>
        <v>1.6100000000000136</v>
      </c>
      <c r="T47" s="6">
        <f t="shared" si="6"/>
        <v>0.22000000000002728</v>
      </c>
    </row>
    <row r="48" spans="1:20" ht="18" customHeight="1">
      <c r="A48" s="68">
        <v>2565</v>
      </c>
      <c r="B48" s="58">
        <v>268.38</v>
      </c>
      <c r="C48" s="59">
        <v>50.83</v>
      </c>
      <c r="D48" s="60">
        <v>44835</v>
      </c>
      <c r="E48" s="69">
        <v>267.8</v>
      </c>
      <c r="F48" s="59">
        <v>33</v>
      </c>
      <c r="G48" s="70">
        <v>44815</v>
      </c>
      <c r="H48" s="58">
        <v>265.83</v>
      </c>
      <c r="I48" s="59">
        <v>0.13</v>
      </c>
      <c r="J48" s="60">
        <v>243306</v>
      </c>
      <c r="K48" s="69">
        <v>265.86</v>
      </c>
      <c r="L48" s="59">
        <v>0.16</v>
      </c>
      <c r="M48" s="70">
        <v>243241</v>
      </c>
      <c r="N48" s="58">
        <v>78.52</v>
      </c>
      <c r="O48" s="66">
        <f t="shared" si="5"/>
        <v>2.489845644</v>
      </c>
      <c r="Q48" s="6">
        <f t="shared" si="4"/>
        <v>2.75</v>
      </c>
      <c r="T48" s="6">
        <f t="shared" si="6"/>
        <v>0.19999999999998863</v>
      </c>
    </row>
    <row r="49" spans="1:20" ht="18" customHeight="1">
      <c r="A49" s="68">
        <v>2566</v>
      </c>
      <c r="B49" s="58">
        <v>267.98</v>
      </c>
      <c r="C49" s="59">
        <v>33.15</v>
      </c>
      <c r="D49" s="60">
        <v>45208</v>
      </c>
      <c r="E49" s="69">
        <v>267.664</v>
      </c>
      <c r="F49" s="59">
        <v>27.2</v>
      </c>
      <c r="G49" s="70">
        <v>45208</v>
      </c>
      <c r="H49" s="58">
        <v>265.51</v>
      </c>
      <c r="I49" s="59">
        <v>0.11</v>
      </c>
      <c r="J49" s="60">
        <v>243642</v>
      </c>
      <c r="K49" s="69">
        <v>265.52</v>
      </c>
      <c r="L49" s="59">
        <v>0.12</v>
      </c>
      <c r="M49" s="70">
        <v>243643</v>
      </c>
      <c r="N49" s="58">
        <v>65.24</v>
      </c>
      <c r="O49" s="66">
        <f t="shared" si="5"/>
        <v>2.0687408279999997</v>
      </c>
      <c r="Q49" s="6">
        <f t="shared" si="4"/>
        <v>2.3500000000000227</v>
      </c>
      <c r="T49" s="6">
        <f t="shared" si="6"/>
        <v>-0.12000000000000455</v>
      </c>
    </row>
    <row r="50" spans="1:20" ht="18" customHeight="1">
      <c r="A50" s="68"/>
      <c r="B50" s="58"/>
      <c r="C50" s="59"/>
      <c r="D50" s="60"/>
      <c r="E50" s="69"/>
      <c r="F50" s="59"/>
      <c r="G50" s="70"/>
      <c r="H50" s="58"/>
      <c r="I50" s="59"/>
      <c r="J50" s="60"/>
      <c r="K50" s="69"/>
      <c r="L50" s="59"/>
      <c r="M50" s="70"/>
      <c r="N50" s="58"/>
      <c r="O50" s="66"/>
      <c r="Q50" s="6"/>
      <c r="T50" s="6"/>
    </row>
    <row r="51" spans="1:20" ht="18" customHeight="1">
      <c r="A51" s="68"/>
      <c r="B51" s="58"/>
      <c r="C51" s="59"/>
      <c r="D51" s="60"/>
      <c r="E51" s="69"/>
      <c r="F51" s="59"/>
      <c r="G51" s="70"/>
      <c r="H51" s="58"/>
      <c r="I51" s="59"/>
      <c r="J51" s="60"/>
      <c r="K51" s="69"/>
      <c r="L51" s="59"/>
      <c r="M51" s="70"/>
      <c r="N51" s="58"/>
      <c r="O51" s="66"/>
      <c r="T51" s="6"/>
    </row>
    <row r="52" spans="1:15" ht="18" customHeight="1">
      <c r="A52" s="99" t="s">
        <v>3</v>
      </c>
      <c r="B52" s="64">
        <f>MAX(B9:B51)</f>
        <v>270.23</v>
      </c>
      <c r="C52" s="65">
        <f>MAX(C9:C51)</f>
        <v>86.7</v>
      </c>
      <c r="D52" s="60">
        <v>233269</v>
      </c>
      <c r="E52" s="100">
        <f>MAX(E9:E51)</f>
        <v>269.14</v>
      </c>
      <c r="F52" s="65">
        <f>MAX(F9:F51)</f>
        <v>63.15</v>
      </c>
      <c r="G52" s="70">
        <v>239083</v>
      </c>
      <c r="H52" s="64">
        <f>MAX(H12:H51,H10)</f>
        <v>266.29</v>
      </c>
      <c r="I52" s="65">
        <f>MAX(I12:I51,I10)</f>
        <v>0.15</v>
      </c>
      <c r="J52" s="60">
        <v>237950</v>
      </c>
      <c r="K52" s="100">
        <f>MAX(K9:K51)</f>
        <v>266.29</v>
      </c>
      <c r="L52" s="65">
        <f>MAX(L9:L51)</f>
        <v>0.16</v>
      </c>
      <c r="M52" s="70">
        <v>237950</v>
      </c>
      <c r="N52" s="64">
        <f>MAX(N9:N51)</f>
        <v>144.34</v>
      </c>
      <c r="O52" s="101">
        <f>MAX(O9:O51)</f>
        <v>4.5769780980000005</v>
      </c>
    </row>
    <row r="53" spans="1:15" ht="18" customHeight="1">
      <c r="A53" s="99" t="s">
        <v>13</v>
      </c>
      <c r="B53" s="64">
        <f>AVERAGE(B9:B51)</f>
        <v>268.2026829268292</v>
      </c>
      <c r="C53" s="65">
        <f>AVERAGE(C9:C51)</f>
        <v>38.91926829268292</v>
      </c>
      <c r="D53" s="60"/>
      <c r="E53" s="100">
        <f>AVERAGE(E9:E51)</f>
        <v>267.8725609756098</v>
      </c>
      <c r="F53" s="65">
        <f>AVERAGE(F9:F51)</f>
        <v>28.82317073170732</v>
      </c>
      <c r="G53" s="70"/>
      <c r="H53" s="64">
        <f>AVERAGE(H12:H51,H10)</f>
        <v>265.9448461538462</v>
      </c>
      <c r="I53" s="65">
        <f>AVERAGE(I12:I51,I10)</f>
        <v>0.06294871794871795</v>
      </c>
      <c r="J53" s="60"/>
      <c r="K53" s="100">
        <f>AVERAGE(K9:K51)</f>
        <v>265.9538292682928</v>
      </c>
      <c r="L53" s="65">
        <f>AVERAGE(L9:L51)</f>
        <v>0.06707317073170732</v>
      </c>
      <c r="M53" s="70"/>
      <c r="N53" s="64">
        <f>AVERAGE(N9:N51)</f>
        <v>50.98786068292681</v>
      </c>
      <c r="O53" s="101">
        <f>AVERAGE(O9:O51)</f>
        <v>1.6139387178639533</v>
      </c>
    </row>
    <row r="54" spans="1:15" ht="18" customHeight="1">
      <c r="A54" s="99" t="s">
        <v>4</v>
      </c>
      <c r="B54" s="64">
        <f>MIN(B9:B51)</f>
        <v>266.88</v>
      </c>
      <c r="C54" s="107">
        <f>MIN(C9:C51)</f>
        <v>7.98</v>
      </c>
      <c r="D54" s="60">
        <v>237544</v>
      </c>
      <c r="E54" s="100">
        <f>MIN(E9:E51)</f>
        <v>266.84</v>
      </c>
      <c r="F54" s="65">
        <f>MIN(F9:F51)</f>
        <v>4.77</v>
      </c>
      <c r="G54" s="106">
        <v>237588</v>
      </c>
      <c r="H54" s="64">
        <f>MIN(H12:H51,H10)</f>
        <v>265.51</v>
      </c>
      <c r="I54" s="65">
        <f>MIN(I12:I51,I10)</f>
        <v>0</v>
      </c>
      <c r="J54" s="60">
        <v>230886</v>
      </c>
      <c r="K54" s="100">
        <f>MIN(K9:K51)</f>
        <v>265.52</v>
      </c>
      <c r="L54" s="65">
        <f>MIN(L9:L51)</f>
        <v>0</v>
      </c>
      <c r="M54" s="70">
        <v>229808</v>
      </c>
      <c r="N54" s="64">
        <f>MIN(N9:N51)</f>
        <v>11.411</v>
      </c>
      <c r="O54" s="101">
        <f>MIN(O9:O51)</f>
        <v>0.36</v>
      </c>
    </row>
    <row r="55" spans="1:15" ht="22.5" customHeight="1">
      <c r="A55" s="104" t="s">
        <v>27</v>
      </c>
      <c r="B55" s="103"/>
      <c r="D55" s="105"/>
      <c r="E55" s="103"/>
      <c r="F55" s="103"/>
      <c r="G55" s="105"/>
      <c r="H55" s="102"/>
      <c r="I55" s="102"/>
      <c r="J55" s="105"/>
      <c r="K55" s="102"/>
      <c r="L55" s="103"/>
      <c r="M55" s="105"/>
      <c r="N55" s="102"/>
      <c r="O55" s="102"/>
    </row>
    <row r="56" spans="2:12" ht="18.75">
      <c r="B56" s="1"/>
      <c r="C56" s="1"/>
      <c r="F56" s="1"/>
      <c r="H56" s="1"/>
      <c r="I56" s="1"/>
      <c r="K56" s="1"/>
      <c r="L56" s="1"/>
    </row>
  </sheetData>
  <sheetProtection/>
  <printOptions/>
  <pageMargins left="0.64" right="0.1" top="0.5" bottom="0.5" header="0.5" footer="0.0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101"/>
  <sheetViews>
    <sheetView zoomScalePageLayoutView="0" workbookViewId="0" topLeftCell="A37">
      <selection activeCell="AF52" sqref="AF52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9.16015625" style="1" customWidth="1"/>
    <col min="26" max="26" width="10.83203125" style="1" customWidth="1"/>
    <col min="27" max="27" width="7.66015625" style="1" customWidth="1"/>
    <col min="28" max="28" width="10.66015625" style="1" customWidth="1"/>
    <col min="29" max="29" width="7.66015625" style="1" customWidth="1"/>
    <col min="30" max="16384" width="9.33203125" style="1" customWidth="1"/>
  </cols>
  <sheetData>
    <row r="2" spans="28:29" ht="18.75">
      <c r="AB2" s="73">
        <v>265.63</v>
      </c>
      <c r="AC2" s="5" t="s">
        <v>22</v>
      </c>
    </row>
    <row r="3" spans="24:28" ht="18.75">
      <c r="X3" s="114" t="s">
        <v>18</v>
      </c>
      <c r="Y3" s="81" t="s">
        <v>19</v>
      </c>
      <c r="Z3" s="82" t="s">
        <v>23</v>
      </c>
      <c r="AA3" s="81" t="s">
        <v>21</v>
      </c>
      <c r="AB3" s="82" t="s">
        <v>25</v>
      </c>
    </row>
    <row r="4" spans="24:28" ht="18.75">
      <c r="X4" s="115"/>
      <c r="Y4" s="83" t="s">
        <v>20</v>
      </c>
      <c r="Z4" s="84" t="s">
        <v>24</v>
      </c>
      <c r="AA4" s="83" t="s">
        <v>20</v>
      </c>
      <c r="AB4" s="84" t="s">
        <v>24</v>
      </c>
    </row>
    <row r="5" spans="24:29" ht="18.75">
      <c r="X5" s="85">
        <v>2526</v>
      </c>
      <c r="Y5" s="111">
        <v>267.15</v>
      </c>
      <c r="Z5" s="108">
        <v>12.69</v>
      </c>
      <c r="AA5" s="86"/>
      <c r="AB5" s="87"/>
      <c r="AC5" s="74"/>
    </row>
    <row r="6" spans="24:29" ht="18.75">
      <c r="X6" s="85">
        <v>2527</v>
      </c>
      <c r="Y6" s="111">
        <v>267.8</v>
      </c>
      <c r="Z6" s="108">
        <v>31.73</v>
      </c>
      <c r="AA6" s="88"/>
      <c r="AB6" s="89"/>
      <c r="AC6" s="74"/>
    </row>
    <row r="7" spans="24:29" ht="18.75">
      <c r="X7" s="85">
        <v>2528</v>
      </c>
      <c r="Y7" s="111">
        <v>267.78</v>
      </c>
      <c r="Z7" s="108">
        <v>29</v>
      </c>
      <c r="AA7" s="88"/>
      <c r="AB7" s="90"/>
      <c r="AC7" s="74"/>
    </row>
    <row r="8" spans="24:29" ht="18.75">
      <c r="X8" s="85">
        <v>2529</v>
      </c>
      <c r="Y8" s="111">
        <v>269.04</v>
      </c>
      <c r="Z8" s="108">
        <v>83.6</v>
      </c>
      <c r="AA8" s="88"/>
      <c r="AB8" s="90"/>
      <c r="AC8" s="74"/>
    </row>
    <row r="9" spans="24:29" ht="18.75">
      <c r="X9" s="85">
        <v>2530</v>
      </c>
      <c r="Y9" s="111">
        <v>268.88</v>
      </c>
      <c r="Z9" s="108">
        <v>71</v>
      </c>
      <c r="AA9" s="88"/>
      <c r="AB9" s="90"/>
      <c r="AC9" s="74"/>
    </row>
    <row r="10" spans="24:29" ht="18.75">
      <c r="X10" s="85">
        <v>2531</v>
      </c>
      <c r="Y10" s="111">
        <v>268.43</v>
      </c>
      <c r="Z10" s="108">
        <v>63.2</v>
      </c>
      <c r="AA10" s="88"/>
      <c r="AB10" s="90"/>
      <c r="AC10" s="74"/>
    </row>
    <row r="11" spans="24:29" ht="18.75">
      <c r="X11" s="85">
        <v>2532</v>
      </c>
      <c r="Y11" s="111">
        <v>268.33</v>
      </c>
      <c r="Z11" s="108">
        <v>26.7</v>
      </c>
      <c r="AA11" s="88"/>
      <c r="AB11" s="90"/>
      <c r="AC11" s="74"/>
    </row>
    <row r="12" spans="24:29" ht="18.75">
      <c r="X12" s="85">
        <v>2533</v>
      </c>
      <c r="Y12" s="111">
        <v>267.93</v>
      </c>
      <c r="Z12" s="108">
        <v>19.4</v>
      </c>
      <c r="AA12" s="88"/>
      <c r="AB12" s="90"/>
      <c r="AC12" s="74"/>
    </row>
    <row r="13" spans="24:29" ht="18.75">
      <c r="X13" s="85">
        <v>2534</v>
      </c>
      <c r="Y13" s="111">
        <v>268.84</v>
      </c>
      <c r="Z13" s="108">
        <v>38.1</v>
      </c>
      <c r="AA13" s="88"/>
      <c r="AB13" s="90"/>
      <c r="AC13" s="74"/>
    </row>
    <row r="14" spans="24:29" ht="18.75">
      <c r="X14" s="91">
        <v>2535</v>
      </c>
      <c r="Y14" s="111">
        <v>267.43</v>
      </c>
      <c r="Z14" s="108">
        <v>10.6</v>
      </c>
      <c r="AA14" s="88"/>
      <c r="AB14" s="90"/>
      <c r="AC14" s="74"/>
    </row>
    <row r="15" spans="24:29" ht="18.75">
      <c r="X15" s="91">
        <v>2536</v>
      </c>
      <c r="Y15" s="111">
        <v>267.83</v>
      </c>
      <c r="Z15" s="108">
        <v>16.7</v>
      </c>
      <c r="AA15" s="88"/>
      <c r="AB15" s="90"/>
      <c r="AC15" s="74"/>
    </row>
    <row r="16" spans="24:29" ht="18.75">
      <c r="X16" s="85">
        <v>2537</v>
      </c>
      <c r="Y16" s="111">
        <v>268.5</v>
      </c>
      <c r="Z16" s="108">
        <v>32.36</v>
      </c>
      <c r="AA16" s="88"/>
      <c r="AB16" s="90"/>
      <c r="AC16" s="74"/>
    </row>
    <row r="17" spans="24:29" ht="18.75">
      <c r="X17" s="85">
        <v>2538</v>
      </c>
      <c r="Y17" s="111">
        <v>270.23</v>
      </c>
      <c r="Z17" s="108">
        <v>86.7</v>
      </c>
      <c r="AA17" s="88"/>
      <c r="AB17" s="90"/>
      <c r="AC17" s="74"/>
    </row>
    <row r="18" spans="24:29" ht="18.75">
      <c r="X18" s="85">
        <v>2539</v>
      </c>
      <c r="Y18" s="111">
        <v>269.03</v>
      </c>
      <c r="Z18" s="108">
        <v>51.9</v>
      </c>
      <c r="AA18" s="88"/>
      <c r="AB18" s="90"/>
      <c r="AC18" s="74"/>
    </row>
    <row r="19" spans="24:29" ht="18.75">
      <c r="X19" s="85">
        <v>2540</v>
      </c>
      <c r="Y19" s="111">
        <v>268.3</v>
      </c>
      <c r="Z19" s="108">
        <v>27.9</v>
      </c>
      <c r="AA19" s="88"/>
      <c r="AB19" s="90"/>
      <c r="AC19" s="74"/>
    </row>
    <row r="20" spans="24:29" ht="18.75">
      <c r="X20" s="85">
        <v>2541</v>
      </c>
      <c r="Y20" s="111">
        <v>268.14</v>
      </c>
      <c r="Z20" s="108">
        <v>24.93</v>
      </c>
      <c r="AA20" s="88"/>
      <c r="AB20" s="90"/>
      <c r="AC20" s="74"/>
    </row>
    <row r="21" spans="24:29" ht="18.75">
      <c r="X21" s="85">
        <v>2542</v>
      </c>
      <c r="Y21" s="111">
        <v>268.38</v>
      </c>
      <c r="Z21" s="108">
        <v>47.5</v>
      </c>
      <c r="AA21" s="88"/>
      <c r="AB21" s="90"/>
      <c r="AC21" s="74"/>
    </row>
    <row r="22" spans="24:29" ht="18.75">
      <c r="X22" s="85">
        <v>2543</v>
      </c>
      <c r="Y22" s="111">
        <v>268.28</v>
      </c>
      <c r="Z22" s="108">
        <v>42.35</v>
      </c>
      <c r="AA22" s="88"/>
      <c r="AB22" s="90"/>
      <c r="AC22" s="74"/>
    </row>
    <row r="23" spans="24:29" ht="18.75">
      <c r="X23" s="85">
        <v>2544</v>
      </c>
      <c r="Y23" s="111">
        <v>268.28</v>
      </c>
      <c r="Z23" s="108">
        <v>39.85</v>
      </c>
      <c r="AA23" s="88"/>
      <c r="AB23" s="90"/>
      <c r="AC23" s="74"/>
    </row>
    <row r="24" spans="24:29" ht="18.75">
      <c r="X24" s="85">
        <v>2545</v>
      </c>
      <c r="Y24" s="111">
        <v>268.43</v>
      </c>
      <c r="Z24" s="108">
        <v>46.2</v>
      </c>
      <c r="AA24" s="88"/>
      <c r="AB24" s="90"/>
      <c r="AC24" s="74"/>
    </row>
    <row r="25" spans="24:29" ht="18.75">
      <c r="X25" s="85">
        <v>2546</v>
      </c>
      <c r="Y25" s="111">
        <v>268.65</v>
      </c>
      <c r="Z25" s="108">
        <v>43.9</v>
      </c>
      <c r="AA25" s="88"/>
      <c r="AB25" s="90"/>
      <c r="AC25" s="74"/>
    </row>
    <row r="26" spans="24:29" ht="18.75">
      <c r="X26" s="85">
        <v>2547</v>
      </c>
      <c r="Y26" s="111">
        <v>268.29</v>
      </c>
      <c r="Z26" s="108">
        <v>33.58</v>
      </c>
      <c r="AA26" s="88"/>
      <c r="AB26" s="90"/>
      <c r="AC26" s="74"/>
    </row>
    <row r="27" spans="24:29" ht="18.75">
      <c r="X27" s="85">
        <v>2548</v>
      </c>
      <c r="Y27" s="111">
        <v>268.55</v>
      </c>
      <c r="Z27" s="108">
        <v>32.37</v>
      </c>
      <c r="AA27" s="88"/>
      <c r="AB27" s="90"/>
      <c r="AC27" s="74"/>
    </row>
    <row r="28" spans="24:29" ht="18.75">
      <c r="X28" s="85">
        <v>2549</v>
      </c>
      <c r="Y28" s="111">
        <v>268.83</v>
      </c>
      <c r="Z28" s="108">
        <v>50.32</v>
      </c>
      <c r="AA28" s="88"/>
      <c r="AB28" s="90"/>
      <c r="AC28" s="74"/>
    </row>
    <row r="29" spans="24:29" ht="18.75">
      <c r="X29" s="85">
        <v>2550</v>
      </c>
      <c r="Y29" s="111">
        <v>266.88</v>
      </c>
      <c r="Z29" s="108">
        <v>7.98</v>
      </c>
      <c r="AA29" s="88"/>
      <c r="AB29" s="90"/>
      <c r="AC29" s="74"/>
    </row>
    <row r="30" spans="24:29" ht="18.75">
      <c r="X30" s="85">
        <v>2551</v>
      </c>
      <c r="Y30" s="111">
        <v>267.3</v>
      </c>
      <c r="Z30" s="108">
        <v>36</v>
      </c>
      <c r="AA30" s="88"/>
      <c r="AB30" s="90"/>
      <c r="AC30" s="74"/>
    </row>
    <row r="31" spans="24:29" ht="18.75">
      <c r="X31" s="85">
        <v>2552</v>
      </c>
      <c r="Y31" s="111">
        <v>267.88</v>
      </c>
      <c r="Z31" s="108">
        <v>27.36</v>
      </c>
      <c r="AA31" s="88"/>
      <c r="AB31" s="90"/>
      <c r="AC31" s="74"/>
    </row>
    <row r="32" spans="24:29" ht="18.75">
      <c r="X32" s="92">
        <v>2553</v>
      </c>
      <c r="Y32" s="112">
        <v>268.44</v>
      </c>
      <c r="Z32" s="109">
        <v>58.1</v>
      </c>
      <c r="AA32" s="88"/>
      <c r="AB32" s="90"/>
      <c r="AC32" s="74"/>
    </row>
    <row r="33" spans="24:29" ht="18.75">
      <c r="X33" s="85">
        <v>2554</v>
      </c>
      <c r="Y33" s="111">
        <v>269.11</v>
      </c>
      <c r="Z33" s="108">
        <v>78.27</v>
      </c>
      <c r="AA33" s="88"/>
      <c r="AB33" s="90"/>
      <c r="AC33" s="74"/>
    </row>
    <row r="34" spans="24:29" ht="18.75">
      <c r="X34" s="92">
        <v>2555</v>
      </c>
      <c r="Y34" s="113">
        <v>268.22</v>
      </c>
      <c r="Z34" s="110">
        <v>45.78</v>
      </c>
      <c r="AA34" s="88"/>
      <c r="AB34" s="90"/>
      <c r="AC34" s="74"/>
    </row>
    <row r="35" spans="24:29" ht="18.75">
      <c r="X35" s="85">
        <v>2556</v>
      </c>
      <c r="Y35" s="113">
        <v>267.63</v>
      </c>
      <c r="Z35" s="110">
        <v>35.28</v>
      </c>
      <c r="AA35" s="88"/>
      <c r="AB35" s="90"/>
      <c r="AC35" s="74"/>
    </row>
    <row r="36" spans="24:29" ht="18.75">
      <c r="X36" s="92">
        <v>2557</v>
      </c>
      <c r="Y36" s="113">
        <v>269.02</v>
      </c>
      <c r="Z36" s="108">
        <v>67.1</v>
      </c>
      <c r="AA36" s="88"/>
      <c r="AB36" s="90"/>
      <c r="AC36" s="74"/>
    </row>
    <row r="37" spans="24:29" ht="18.75">
      <c r="X37" s="85">
        <v>2558</v>
      </c>
      <c r="Y37" s="113">
        <v>267.17</v>
      </c>
      <c r="Z37" s="110">
        <v>15.98</v>
      </c>
      <c r="AA37" s="88"/>
      <c r="AB37" s="90"/>
      <c r="AC37" s="74"/>
    </row>
    <row r="38" spans="24:29" ht="18.75">
      <c r="X38" s="92">
        <v>2559</v>
      </c>
      <c r="Y38" s="113">
        <v>268.06</v>
      </c>
      <c r="Z38" s="110">
        <v>39.62</v>
      </c>
      <c r="AA38" s="88"/>
      <c r="AB38" s="90"/>
      <c r="AC38" s="74"/>
    </row>
    <row r="39" spans="24:29" ht="18.75">
      <c r="X39" s="85">
        <v>2560</v>
      </c>
      <c r="Y39" s="113">
        <v>268.03</v>
      </c>
      <c r="Z39" s="110">
        <v>35.96</v>
      </c>
      <c r="AA39" s="88"/>
      <c r="AB39" s="90"/>
      <c r="AC39" s="74"/>
    </row>
    <row r="40" spans="24:29" ht="18.75">
      <c r="X40" s="92">
        <v>2561</v>
      </c>
      <c r="Y40" s="113">
        <v>268.23</v>
      </c>
      <c r="Z40" s="110">
        <v>35.22</v>
      </c>
      <c r="AA40" s="88"/>
      <c r="AB40" s="90"/>
      <c r="AC40" s="74"/>
    </row>
    <row r="41" spans="24:29" ht="18.75">
      <c r="X41" s="85">
        <v>2562</v>
      </c>
      <c r="Y41" s="113">
        <v>268.13</v>
      </c>
      <c r="Z41" s="110">
        <v>31.62</v>
      </c>
      <c r="AA41" s="88"/>
      <c r="AB41" s="90"/>
      <c r="AC41" s="74"/>
    </row>
    <row r="42" spans="24:29" ht="18.75">
      <c r="X42" s="92">
        <v>2563</v>
      </c>
      <c r="Y42" s="113">
        <v>267.28</v>
      </c>
      <c r="Z42" s="110">
        <v>20.46</v>
      </c>
      <c r="AA42" s="88"/>
      <c r="AB42" s="90"/>
      <c r="AC42" s="74"/>
    </row>
    <row r="43" spans="24:29" ht="18.75">
      <c r="X43" s="85">
        <v>2564</v>
      </c>
      <c r="Y43" s="113">
        <v>267.24</v>
      </c>
      <c r="Z43" s="108">
        <v>14.4</v>
      </c>
      <c r="AA43" s="88"/>
      <c r="AB43" s="90"/>
      <c r="AC43" s="74"/>
    </row>
    <row r="44" spans="24:29" ht="18.75">
      <c r="X44" s="92">
        <v>2565</v>
      </c>
      <c r="Y44" s="113">
        <v>268.38</v>
      </c>
      <c r="Z44" s="110">
        <v>50.83</v>
      </c>
      <c r="AA44" s="88"/>
      <c r="AB44" s="90"/>
      <c r="AC44" s="74"/>
    </row>
    <row r="45" spans="24:29" ht="18.75">
      <c r="X45" s="85">
        <v>2566</v>
      </c>
      <c r="Y45" s="113">
        <v>267.98</v>
      </c>
      <c r="Z45" s="110">
        <v>33.15</v>
      </c>
      <c r="AA45" s="88"/>
      <c r="AB45" s="90"/>
      <c r="AC45" s="74"/>
    </row>
    <row r="46" spans="24:29" ht="18.75">
      <c r="X46" s="85"/>
      <c r="Y46" s="88"/>
      <c r="Z46" s="93"/>
      <c r="AA46" s="88"/>
      <c r="AB46" s="90"/>
      <c r="AC46" s="74"/>
    </row>
    <row r="47" spans="24:29" ht="18.75">
      <c r="X47" s="85"/>
      <c r="Y47" s="88"/>
      <c r="Z47" s="93"/>
      <c r="AA47" s="88"/>
      <c r="AB47" s="90"/>
      <c r="AC47" s="74"/>
    </row>
    <row r="48" spans="24:29" ht="18.75">
      <c r="X48" s="85"/>
      <c r="Y48" s="88"/>
      <c r="Z48" s="93"/>
      <c r="AA48" s="88"/>
      <c r="AB48" s="90"/>
      <c r="AC48" s="74"/>
    </row>
    <row r="49" spans="24:29" ht="18.75">
      <c r="X49" s="85"/>
      <c r="Y49" s="88"/>
      <c r="Z49" s="93"/>
      <c r="AA49" s="88"/>
      <c r="AB49" s="90"/>
      <c r="AC49" s="74"/>
    </row>
    <row r="50" spans="24:29" ht="18.75">
      <c r="X50" s="85"/>
      <c r="Y50" s="88"/>
      <c r="Z50" s="93"/>
      <c r="AA50" s="88"/>
      <c r="AB50" s="90"/>
      <c r="AC50" s="74"/>
    </row>
    <row r="51" spans="24:29" ht="18.75">
      <c r="X51" s="85"/>
      <c r="Y51" s="88"/>
      <c r="Z51" s="93"/>
      <c r="AA51" s="88"/>
      <c r="AB51" s="90"/>
      <c r="AC51" s="74"/>
    </row>
    <row r="52" spans="24:29" ht="18.75">
      <c r="X52" s="85"/>
      <c r="Y52" s="88"/>
      <c r="Z52" s="93"/>
      <c r="AA52" s="88"/>
      <c r="AB52" s="90"/>
      <c r="AC52" s="74"/>
    </row>
    <row r="53" spans="24:29" ht="18.75">
      <c r="X53" s="85"/>
      <c r="Y53" s="88"/>
      <c r="Z53" s="93"/>
      <c r="AA53" s="88"/>
      <c r="AB53" s="90"/>
      <c r="AC53" s="74"/>
    </row>
    <row r="54" spans="24:29" ht="18.75">
      <c r="X54" s="85"/>
      <c r="Y54" s="88"/>
      <c r="Z54" s="93"/>
      <c r="AA54" s="88"/>
      <c r="AB54" s="90"/>
      <c r="AC54" s="74"/>
    </row>
    <row r="55" spans="24:29" ht="18.75">
      <c r="X55" s="85"/>
      <c r="Y55" s="88"/>
      <c r="Z55" s="93"/>
      <c r="AA55" s="88"/>
      <c r="AB55" s="90"/>
      <c r="AC55" s="74"/>
    </row>
    <row r="56" spans="24:29" ht="18.75">
      <c r="X56" s="85"/>
      <c r="Y56" s="88"/>
      <c r="Z56" s="93"/>
      <c r="AA56" s="88"/>
      <c r="AB56" s="90"/>
      <c r="AC56" s="74"/>
    </row>
    <row r="57" spans="24:29" ht="18.75">
      <c r="X57" s="85"/>
      <c r="Y57" s="88"/>
      <c r="Z57" s="93"/>
      <c r="AA57" s="88"/>
      <c r="AB57" s="90"/>
      <c r="AC57" s="74"/>
    </row>
    <row r="58" spans="24:29" ht="18.75">
      <c r="X58" s="85"/>
      <c r="Y58" s="88"/>
      <c r="Z58" s="93"/>
      <c r="AA58" s="88"/>
      <c r="AB58" s="90"/>
      <c r="AC58" s="74"/>
    </row>
    <row r="59" spans="24:29" ht="18.75">
      <c r="X59" s="85"/>
      <c r="Y59" s="88"/>
      <c r="Z59" s="93"/>
      <c r="AA59" s="88"/>
      <c r="AB59" s="90"/>
      <c r="AC59" s="74"/>
    </row>
    <row r="60" spans="24:29" ht="18.75">
      <c r="X60" s="85"/>
      <c r="Y60" s="88"/>
      <c r="Z60" s="93"/>
      <c r="AA60" s="88"/>
      <c r="AB60" s="90"/>
      <c r="AC60" s="74"/>
    </row>
    <row r="61" spans="24:29" ht="18.75">
      <c r="X61" s="85"/>
      <c r="Y61" s="88"/>
      <c r="Z61" s="93"/>
      <c r="AA61" s="88"/>
      <c r="AB61" s="90"/>
      <c r="AC61" s="74"/>
    </row>
    <row r="62" spans="24:29" ht="18.75">
      <c r="X62" s="85"/>
      <c r="Y62" s="88"/>
      <c r="Z62" s="93"/>
      <c r="AA62" s="88"/>
      <c r="AB62" s="90"/>
      <c r="AC62" s="74"/>
    </row>
    <row r="63" spans="24:29" ht="18.75">
      <c r="X63" s="85"/>
      <c r="Y63" s="88"/>
      <c r="Z63" s="93"/>
      <c r="AA63" s="88"/>
      <c r="AB63" s="90"/>
      <c r="AC63" s="74"/>
    </row>
    <row r="64" spans="24:29" ht="18.75">
      <c r="X64" s="85"/>
      <c r="Y64" s="88"/>
      <c r="Z64" s="93"/>
      <c r="AA64" s="88"/>
      <c r="AB64" s="90"/>
      <c r="AC64" s="74"/>
    </row>
    <row r="65" spans="24:29" ht="18.75">
      <c r="X65" s="85"/>
      <c r="Y65" s="88"/>
      <c r="Z65" s="93"/>
      <c r="AA65" s="88"/>
      <c r="AB65" s="90"/>
      <c r="AC65" s="74"/>
    </row>
    <row r="66" spans="24:29" ht="18.75">
      <c r="X66" s="85"/>
      <c r="Y66" s="88"/>
      <c r="Z66" s="93"/>
      <c r="AA66" s="88"/>
      <c r="AB66" s="90"/>
      <c r="AC66" s="74"/>
    </row>
    <row r="67" spans="24:29" ht="18.75">
      <c r="X67" s="85"/>
      <c r="Y67" s="75"/>
      <c r="Z67" s="76"/>
      <c r="AA67" s="88"/>
      <c r="AB67" s="90"/>
      <c r="AC67" s="74"/>
    </row>
    <row r="68" spans="24:29" ht="18.75">
      <c r="X68" s="85"/>
      <c r="Y68" s="75"/>
      <c r="Z68" s="76"/>
      <c r="AA68" s="88"/>
      <c r="AB68" s="90"/>
      <c r="AC68" s="74"/>
    </row>
    <row r="69" spans="24:29" ht="18.75">
      <c r="X69" s="85"/>
      <c r="Y69" s="75"/>
      <c r="Z69" s="76"/>
      <c r="AA69" s="88"/>
      <c r="AB69" s="90"/>
      <c r="AC69" s="74"/>
    </row>
    <row r="70" spans="24:29" ht="18.75">
      <c r="X70" s="85"/>
      <c r="Y70" s="75"/>
      <c r="Z70" s="76"/>
      <c r="AA70" s="88"/>
      <c r="AB70" s="90"/>
      <c r="AC70" s="74"/>
    </row>
    <row r="71" spans="24:29" ht="18.75">
      <c r="X71" s="85"/>
      <c r="Y71" s="75"/>
      <c r="Z71" s="76"/>
      <c r="AA71" s="88"/>
      <c r="AB71" s="90"/>
      <c r="AC71" s="74"/>
    </row>
    <row r="72" spans="24:29" ht="18.75">
      <c r="X72" s="85"/>
      <c r="Y72" s="75"/>
      <c r="Z72" s="76"/>
      <c r="AA72" s="88"/>
      <c r="AB72" s="90"/>
      <c r="AC72" s="74"/>
    </row>
    <row r="73" spans="24:29" ht="18.75">
      <c r="X73" s="85"/>
      <c r="Y73" s="75"/>
      <c r="Z73" s="76"/>
      <c r="AA73" s="88"/>
      <c r="AB73" s="90"/>
      <c r="AC73" s="74"/>
    </row>
    <row r="74" spans="24:29" ht="18.75">
      <c r="X74" s="85"/>
      <c r="Y74" s="75"/>
      <c r="Z74" s="76"/>
      <c r="AA74" s="88"/>
      <c r="AB74" s="90"/>
      <c r="AC74" s="74"/>
    </row>
    <row r="75" spans="24:29" ht="18.75">
      <c r="X75" s="85"/>
      <c r="Y75" s="75"/>
      <c r="Z75" s="76"/>
      <c r="AA75" s="88"/>
      <c r="AB75" s="90"/>
      <c r="AC75" s="74"/>
    </row>
    <row r="76" spans="24:29" ht="18.75">
      <c r="X76" s="91"/>
      <c r="Y76" s="75"/>
      <c r="Z76" s="76"/>
      <c r="AA76" s="88"/>
      <c r="AB76" s="90"/>
      <c r="AC76" s="74"/>
    </row>
    <row r="77" spans="24:29" ht="18.75">
      <c r="X77" s="91"/>
      <c r="Y77" s="75"/>
      <c r="Z77" s="76"/>
      <c r="AA77" s="88"/>
      <c r="AB77" s="90"/>
      <c r="AC77" s="74"/>
    </row>
    <row r="78" spans="24:29" ht="18.75">
      <c r="X78" s="85"/>
      <c r="Y78" s="75"/>
      <c r="Z78" s="76"/>
      <c r="AA78" s="88"/>
      <c r="AB78" s="90"/>
      <c r="AC78" s="74"/>
    </row>
    <row r="79" spans="24:29" ht="18.75">
      <c r="X79" s="85"/>
      <c r="Y79" s="75"/>
      <c r="Z79" s="76"/>
      <c r="AA79" s="88"/>
      <c r="AB79" s="90"/>
      <c r="AC79" s="74"/>
    </row>
    <row r="80" spans="24:29" ht="18.75">
      <c r="X80" s="85"/>
      <c r="Y80" s="75"/>
      <c r="Z80" s="76"/>
      <c r="AA80" s="88"/>
      <c r="AB80" s="90"/>
      <c r="AC80" s="74"/>
    </row>
    <row r="81" spans="24:29" ht="18.75">
      <c r="X81" s="85"/>
      <c r="Y81" s="75"/>
      <c r="Z81" s="76"/>
      <c r="AA81" s="88"/>
      <c r="AB81" s="90"/>
      <c r="AC81" s="74"/>
    </row>
    <row r="82" spans="24:29" ht="18.75">
      <c r="X82" s="85"/>
      <c r="Y82" s="75"/>
      <c r="Z82" s="76"/>
      <c r="AA82" s="88"/>
      <c r="AB82" s="90"/>
      <c r="AC82" s="74"/>
    </row>
    <row r="83" spans="24:29" ht="18.75">
      <c r="X83" s="85"/>
      <c r="Y83" s="75"/>
      <c r="Z83" s="76"/>
      <c r="AA83" s="88"/>
      <c r="AB83" s="90"/>
      <c r="AC83" s="74"/>
    </row>
    <row r="84" spans="24:29" ht="18.75">
      <c r="X84" s="85"/>
      <c r="Y84" s="75"/>
      <c r="Z84" s="76"/>
      <c r="AA84" s="88"/>
      <c r="AB84" s="90"/>
      <c r="AC84" s="74"/>
    </row>
    <row r="85" spans="24:29" ht="18.75">
      <c r="X85" s="85"/>
      <c r="Y85" s="75"/>
      <c r="Z85" s="76"/>
      <c r="AA85" s="88"/>
      <c r="AB85" s="90"/>
      <c r="AC85" s="74"/>
    </row>
    <row r="86" spans="24:29" ht="18.75">
      <c r="X86" s="85"/>
      <c r="Y86" s="75"/>
      <c r="Z86" s="76"/>
      <c r="AA86" s="88"/>
      <c r="AB86" s="90"/>
      <c r="AC86" s="74"/>
    </row>
    <row r="87" spans="24:29" ht="18.75">
      <c r="X87" s="85"/>
      <c r="Y87" s="75"/>
      <c r="Z87" s="76"/>
      <c r="AA87" s="88"/>
      <c r="AB87" s="90"/>
      <c r="AC87" s="74"/>
    </row>
    <row r="88" spans="24:29" ht="18.75">
      <c r="X88" s="85"/>
      <c r="Y88" s="75"/>
      <c r="Z88" s="76"/>
      <c r="AA88" s="88"/>
      <c r="AB88" s="90"/>
      <c r="AC88" s="74"/>
    </row>
    <row r="89" spans="24:29" ht="18.75">
      <c r="X89" s="85"/>
      <c r="Y89" s="75"/>
      <c r="Z89" s="76"/>
      <c r="AA89" s="88"/>
      <c r="AB89" s="90"/>
      <c r="AC89" s="74"/>
    </row>
    <row r="90" spans="24:29" ht="18.75">
      <c r="X90" s="85"/>
      <c r="Y90" s="75"/>
      <c r="Z90" s="76"/>
      <c r="AA90" s="88"/>
      <c r="AB90" s="90"/>
      <c r="AC90" s="74"/>
    </row>
    <row r="91" spans="24:29" ht="18.75">
      <c r="X91" s="85"/>
      <c r="Y91" s="75"/>
      <c r="Z91" s="76"/>
      <c r="AA91" s="88"/>
      <c r="AB91" s="90"/>
      <c r="AC91" s="74"/>
    </row>
    <row r="92" spans="24:29" ht="18.75">
      <c r="X92" s="85"/>
      <c r="Y92" s="75"/>
      <c r="Z92" s="76"/>
      <c r="AA92" s="88"/>
      <c r="AB92" s="90"/>
      <c r="AC92" s="74"/>
    </row>
    <row r="93" spans="24:29" ht="18.75">
      <c r="X93" s="85"/>
      <c r="Y93" s="75"/>
      <c r="Z93" s="76"/>
      <c r="AA93" s="88"/>
      <c r="AB93" s="90"/>
      <c r="AC93" s="74"/>
    </row>
    <row r="94" spans="24:29" ht="18.75">
      <c r="X94" s="92"/>
      <c r="Y94" s="77"/>
      <c r="Z94" s="78"/>
      <c r="AA94" s="94"/>
      <c r="AB94" s="95"/>
      <c r="AC94" s="74"/>
    </row>
    <row r="95" spans="24:29" ht="18.75">
      <c r="X95" s="85"/>
      <c r="Y95" s="75"/>
      <c r="Z95" s="76"/>
      <c r="AA95" s="88"/>
      <c r="AB95" s="90"/>
      <c r="AC95" s="74"/>
    </row>
    <row r="96" spans="24:28" ht="18.75">
      <c r="X96" s="85"/>
      <c r="Y96" s="75"/>
      <c r="Z96" s="76"/>
      <c r="AA96" s="88"/>
      <c r="AB96" s="90"/>
    </row>
    <row r="97" spans="24:28" ht="18.75">
      <c r="X97" s="85"/>
      <c r="Y97" s="75"/>
      <c r="Z97" s="76"/>
      <c r="AA97" s="88"/>
      <c r="AB97" s="90"/>
    </row>
    <row r="98" spans="24:28" ht="18.75">
      <c r="X98" s="85"/>
      <c r="Y98" s="75"/>
      <c r="Z98" s="76"/>
      <c r="AA98" s="88"/>
      <c r="AB98" s="90"/>
    </row>
    <row r="99" spans="24:28" ht="18.75">
      <c r="X99" s="85"/>
      <c r="Y99" s="75"/>
      <c r="Z99" s="76"/>
      <c r="AA99" s="88"/>
      <c r="AB99" s="90"/>
    </row>
    <row r="100" spans="24:28" ht="18.75">
      <c r="X100" s="85"/>
      <c r="Y100" s="75"/>
      <c r="Z100" s="76"/>
      <c r="AA100" s="88"/>
      <c r="AB100" s="90"/>
    </row>
    <row r="101" spans="24:28" ht="18.75">
      <c r="X101" s="96"/>
      <c r="Y101" s="79"/>
      <c r="Z101" s="80"/>
      <c r="AA101" s="97"/>
      <c r="AB101" s="98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2010-06-10T04:14:38Z</cp:lastPrinted>
  <dcterms:created xsi:type="dcterms:W3CDTF">1997-09-23T07:42:53Z</dcterms:created>
  <dcterms:modified xsi:type="dcterms:W3CDTF">2024-06-11T04:25:24Z</dcterms:modified>
  <cp:category/>
  <cp:version/>
  <cp:contentType/>
  <cp:contentStatus/>
</cp:coreProperties>
</file>