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Y.30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<sst xmlns="http://schemas.openxmlformats.org/spreadsheetml/2006/main" count="38" uniqueCount="23">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</sst>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#,##0.0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ห้วยโป่ง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อ.งาว จ.ลำปาง</a:t>
            </a:r>
          </a:p>
        </c:rich>
      </c:tx>
      <c:layout>
        <c:manualLayout>
          <c:xMode val="factor"/>
          <c:yMode val="factor"/>
          <c:x val="0.035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75"/>
          <c:w val="0.863"/>
          <c:h val="0.62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Y.30'!$B$5:$B$46</c:f>
              <c:numCache>
                <c:ptCount val="41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  <c:pt idx="40">
                  <c:v>2566</c:v>
                </c:pt>
              </c:numCache>
            </c:numRef>
          </c:cat>
          <c:val>
            <c:numRef>
              <c:f>'std. - Y.30'!$C$5:$C$46</c:f>
              <c:numCache>
                <c:ptCount val="41"/>
                <c:pt idx="0">
                  <c:v>18.565</c:v>
                </c:pt>
                <c:pt idx="1">
                  <c:v>34.291000000000004</c:v>
                </c:pt>
                <c:pt idx="2">
                  <c:v>26.620999999999995</c:v>
                </c:pt>
                <c:pt idx="3">
                  <c:v>44.07299999999999</c:v>
                </c:pt>
                <c:pt idx="4">
                  <c:v>40.548</c:v>
                </c:pt>
                <c:pt idx="5">
                  <c:v>57.25</c:v>
                </c:pt>
                <c:pt idx="6">
                  <c:v>63.507000000000005</c:v>
                </c:pt>
                <c:pt idx="7">
                  <c:v>26.68</c:v>
                </c:pt>
                <c:pt idx="8">
                  <c:v>35.034</c:v>
                </c:pt>
                <c:pt idx="9">
                  <c:v>18.278000000000002</c:v>
                </c:pt>
                <c:pt idx="10">
                  <c:v>22.739</c:v>
                </c:pt>
                <c:pt idx="11">
                  <c:v>80.644</c:v>
                </c:pt>
                <c:pt idx="12">
                  <c:v>76.32</c:v>
                </c:pt>
                <c:pt idx="13">
                  <c:v>57.39</c:v>
                </c:pt>
                <c:pt idx="14">
                  <c:v>24.985999999999997</c:v>
                </c:pt>
                <c:pt idx="15">
                  <c:v>11.410999999999998</c:v>
                </c:pt>
                <c:pt idx="16">
                  <c:v>61.465</c:v>
                </c:pt>
                <c:pt idx="17">
                  <c:v>39.577000000000005</c:v>
                </c:pt>
                <c:pt idx="18">
                  <c:v>66.74900000000001</c:v>
                </c:pt>
                <c:pt idx="19">
                  <c:v>118.684</c:v>
                </c:pt>
                <c:pt idx="20">
                  <c:v>39.634</c:v>
                </c:pt>
                <c:pt idx="21">
                  <c:v>51.40400000000002</c:v>
                </c:pt>
                <c:pt idx="22">
                  <c:v>71.106336</c:v>
                </c:pt>
                <c:pt idx="23">
                  <c:v>71.813952</c:v>
                </c:pt>
                <c:pt idx="24">
                  <c:v>20.35238400000003</c:v>
                </c:pt>
                <c:pt idx="25">
                  <c:v>57.59</c:v>
                </c:pt>
                <c:pt idx="26">
                  <c:v>48.32</c:v>
                </c:pt>
                <c:pt idx="27">
                  <c:v>53.82892800000001</c:v>
                </c:pt>
                <c:pt idx="28">
                  <c:v>140.039712</c:v>
                </c:pt>
                <c:pt idx="29">
                  <c:v>66.71030400000002</c:v>
                </c:pt>
                <c:pt idx="30">
                  <c:v>44.14435200000001</c:v>
                </c:pt>
                <c:pt idx="31">
                  <c:v>58.34246400000001</c:v>
                </c:pt>
                <c:pt idx="32">
                  <c:v>18.012240000000006</c:v>
                </c:pt>
                <c:pt idx="33">
                  <c:v>61.070111999999995</c:v>
                </c:pt>
                <c:pt idx="34">
                  <c:v>85.7</c:v>
                </c:pt>
                <c:pt idx="35">
                  <c:v>58</c:v>
                </c:pt>
                <c:pt idx="36">
                  <c:v>36.2</c:v>
                </c:pt>
                <c:pt idx="37">
                  <c:v>15.1</c:v>
                </c:pt>
                <c:pt idx="38">
                  <c:v>23.57786880000001</c:v>
                </c:pt>
                <c:pt idx="39">
                  <c:v>62.21318400000006</c:v>
                </c:pt>
                <c:pt idx="40">
                  <c:v>34.772371200000016</c:v>
                </c:pt>
              </c:numCache>
            </c:numRef>
          </c:val>
        </c:ser>
        <c:axId val="30001256"/>
        <c:axId val="64730057"/>
      </c:barChart>
      <c:lineChart>
        <c:grouping val="standard"/>
        <c:varyColors val="0"/>
        <c:ser>
          <c:idx val="1"/>
          <c:order val="1"/>
          <c:tx>
            <c:v>ค่าเฉลี่ย (2526 - 2566 )อยู่ระหว่างค่า+- SD 28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Y.30'!$B$5:$B$45</c:f>
              <c:numCache>
                <c:ptCount val="41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  <c:pt idx="40">
                  <c:v>2566</c:v>
                </c:pt>
              </c:numCache>
            </c:numRef>
          </c:cat>
          <c:val>
            <c:numRef>
              <c:f>'std. - Y.30'!$E$5:$E$45</c:f>
              <c:numCache>
                <c:ptCount val="41"/>
                <c:pt idx="0">
                  <c:v>49.82302946341463</c:v>
                </c:pt>
                <c:pt idx="1">
                  <c:v>49.82302946341463</c:v>
                </c:pt>
                <c:pt idx="2">
                  <c:v>49.82302946341463</c:v>
                </c:pt>
                <c:pt idx="3">
                  <c:v>49.82302946341463</c:v>
                </c:pt>
                <c:pt idx="4">
                  <c:v>49.82302946341463</c:v>
                </c:pt>
                <c:pt idx="5">
                  <c:v>49.82302946341463</c:v>
                </c:pt>
                <c:pt idx="6">
                  <c:v>49.82302946341463</c:v>
                </c:pt>
                <c:pt idx="7">
                  <c:v>49.82302946341463</c:v>
                </c:pt>
                <c:pt idx="8">
                  <c:v>49.82302946341463</c:v>
                </c:pt>
                <c:pt idx="9">
                  <c:v>49.82302946341463</c:v>
                </c:pt>
                <c:pt idx="10">
                  <c:v>49.82302946341463</c:v>
                </c:pt>
                <c:pt idx="11">
                  <c:v>49.82302946341463</c:v>
                </c:pt>
                <c:pt idx="12">
                  <c:v>49.82302946341463</c:v>
                </c:pt>
                <c:pt idx="13">
                  <c:v>49.82302946341463</c:v>
                </c:pt>
                <c:pt idx="14">
                  <c:v>49.82302946341463</c:v>
                </c:pt>
                <c:pt idx="15">
                  <c:v>49.82302946341463</c:v>
                </c:pt>
                <c:pt idx="16">
                  <c:v>49.82302946341463</c:v>
                </c:pt>
                <c:pt idx="17">
                  <c:v>49.82302946341463</c:v>
                </c:pt>
                <c:pt idx="18">
                  <c:v>49.82302946341463</c:v>
                </c:pt>
                <c:pt idx="19">
                  <c:v>49.82302946341463</c:v>
                </c:pt>
                <c:pt idx="20">
                  <c:v>49.82302946341463</c:v>
                </c:pt>
                <c:pt idx="21">
                  <c:v>49.82302946341463</c:v>
                </c:pt>
                <c:pt idx="22">
                  <c:v>49.82302946341463</c:v>
                </c:pt>
                <c:pt idx="23">
                  <c:v>49.82302946341463</c:v>
                </c:pt>
                <c:pt idx="24">
                  <c:v>49.82302946341463</c:v>
                </c:pt>
                <c:pt idx="25">
                  <c:v>49.82302946341463</c:v>
                </c:pt>
                <c:pt idx="26">
                  <c:v>49.82302946341463</c:v>
                </c:pt>
                <c:pt idx="27">
                  <c:v>49.82302946341463</c:v>
                </c:pt>
                <c:pt idx="28">
                  <c:v>49.82302946341463</c:v>
                </c:pt>
                <c:pt idx="29">
                  <c:v>49.82302946341463</c:v>
                </c:pt>
                <c:pt idx="30">
                  <c:v>49.82302946341463</c:v>
                </c:pt>
                <c:pt idx="31">
                  <c:v>49.82302946341463</c:v>
                </c:pt>
                <c:pt idx="32">
                  <c:v>49.82302946341463</c:v>
                </c:pt>
                <c:pt idx="33">
                  <c:v>49.82302946341463</c:v>
                </c:pt>
                <c:pt idx="34">
                  <c:v>49.82302946341463</c:v>
                </c:pt>
                <c:pt idx="35">
                  <c:v>49.82302946341463</c:v>
                </c:pt>
                <c:pt idx="36">
                  <c:v>49.82302946341463</c:v>
                </c:pt>
                <c:pt idx="37">
                  <c:v>49.82302946341463</c:v>
                </c:pt>
                <c:pt idx="38">
                  <c:v>49.82302946341463</c:v>
                </c:pt>
                <c:pt idx="39">
                  <c:v>49.82302946341463</c:v>
                </c:pt>
                <c:pt idx="40">
                  <c:v>49.82302946341463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Y.30'!$B$5:$B$45</c:f>
              <c:numCache>
                <c:ptCount val="41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  <c:pt idx="40">
                  <c:v>2566</c:v>
                </c:pt>
              </c:numCache>
            </c:numRef>
          </c:cat>
          <c:val>
            <c:numRef>
              <c:f>'std. - Y.30'!$H$5:$H$45</c:f>
              <c:numCache>
                <c:ptCount val="41"/>
                <c:pt idx="0">
                  <c:v>76.81527022570012</c:v>
                </c:pt>
                <c:pt idx="1">
                  <c:v>76.81527022570012</c:v>
                </c:pt>
                <c:pt idx="2">
                  <c:v>76.81527022570012</c:v>
                </c:pt>
                <c:pt idx="3">
                  <c:v>76.81527022570012</c:v>
                </c:pt>
                <c:pt idx="4">
                  <c:v>76.81527022570012</c:v>
                </c:pt>
                <c:pt idx="5">
                  <c:v>76.81527022570012</c:v>
                </c:pt>
                <c:pt idx="6">
                  <c:v>76.81527022570012</c:v>
                </c:pt>
                <c:pt idx="7">
                  <c:v>76.81527022570012</c:v>
                </c:pt>
                <c:pt idx="8">
                  <c:v>76.81527022570012</c:v>
                </c:pt>
                <c:pt idx="9">
                  <c:v>76.81527022570012</c:v>
                </c:pt>
                <c:pt idx="10">
                  <c:v>76.81527022570012</c:v>
                </c:pt>
                <c:pt idx="11">
                  <c:v>76.81527022570012</c:v>
                </c:pt>
                <c:pt idx="12">
                  <c:v>76.81527022570012</c:v>
                </c:pt>
                <c:pt idx="13">
                  <c:v>76.81527022570012</c:v>
                </c:pt>
                <c:pt idx="14">
                  <c:v>76.81527022570012</c:v>
                </c:pt>
                <c:pt idx="15">
                  <c:v>76.81527022570012</c:v>
                </c:pt>
                <c:pt idx="16">
                  <c:v>76.81527022570012</c:v>
                </c:pt>
                <c:pt idx="17">
                  <c:v>76.81527022570012</c:v>
                </c:pt>
                <c:pt idx="18">
                  <c:v>76.81527022570012</c:v>
                </c:pt>
                <c:pt idx="19">
                  <c:v>76.81527022570012</c:v>
                </c:pt>
                <c:pt idx="20">
                  <c:v>76.81527022570012</c:v>
                </c:pt>
                <c:pt idx="21">
                  <c:v>76.81527022570012</c:v>
                </c:pt>
                <c:pt idx="22">
                  <c:v>76.81527022570012</c:v>
                </c:pt>
                <c:pt idx="23">
                  <c:v>76.81527022570012</c:v>
                </c:pt>
                <c:pt idx="24">
                  <c:v>76.81527022570012</c:v>
                </c:pt>
                <c:pt idx="25">
                  <c:v>76.81527022570012</c:v>
                </c:pt>
                <c:pt idx="26">
                  <c:v>76.81527022570012</c:v>
                </c:pt>
                <c:pt idx="27">
                  <c:v>76.81527022570012</c:v>
                </c:pt>
                <c:pt idx="28">
                  <c:v>76.81527022570012</c:v>
                </c:pt>
                <c:pt idx="29">
                  <c:v>76.81527022570012</c:v>
                </c:pt>
                <c:pt idx="30">
                  <c:v>76.81527022570012</c:v>
                </c:pt>
                <c:pt idx="31">
                  <c:v>76.81527022570012</c:v>
                </c:pt>
                <c:pt idx="32">
                  <c:v>76.81527022570012</c:v>
                </c:pt>
                <c:pt idx="33">
                  <c:v>76.81527022570012</c:v>
                </c:pt>
                <c:pt idx="34">
                  <c:v>76.81527022570012</c:v>
                </c:pt>
                <c:pt idx="35">
                  <c:v>76.81527022570012</c:v>
                </c:pt>
                <c:pt idx="36">
                  <c:v>76.81527022570012</c:v>
                </c:pt>
                <c:pt idx="37">
                  <c:v>76.81527022570012</c:v>
                </c:pt>
                <c:pt idx="38">
                  <c:v>76.81527022570012</c:v>
                </c:pt>
                <c:pt idx="39">
                  <c:v>76.81527022570012</c:v>
                </c:pt>
                <c:pt idx="40">
                  <c:v>76.81527022570012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Y.30'!$B$5:$B$45</c:f>
              <c:numCache>
                <c:ptCount val="41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  <c:pt idx="40">
                  <c:v>2566</c:v>
                </c:pt>
              </c:numCache>
            </c:numRef>
          </c:cat>
          <c:val>
            <c:numRef>
              <c:f>'std. - Y.30'!$F$5:$F$45</c:f>
              <c:numCache>
                <c:ptCount val="41"/>
                <c:pt idx="0">
                  <c:v>22.83078870112913</c:v>
                </c:pt>
                <c:pt idx="1">
                  <c:v>22.83078870112913</c:v>
                </c:pt>
                <c:pt idx="2">
                  <c:v>22.83078870112913</c:v>
                </c:pt>
                <c:pt idx="3">
                  <c:v>22.83078870112913</c:v>
                </c:pt>
                <c:pt idx="4">
                  <c:v>22.83078870112913</c:v>
                </c:pt>
                <c:pt idx="5">
                  <c:v>22.83078870112913</c:v>
                </c:pt>
                <c:pt idx="6">
                  <c:v>22.83078870112913</c:v>
                </c:pt>
                <c:pt idx="7">
                  <c:v>22.83078870112913</c:v>
                </c:pt>
                <c:pt idx="8">
                  <c:v>22.83078870112913</c:v>
                </c:pt>
                <c:pt idx="9">
                  <c:v>22.83078870112913</c:v>
                </c:pt>
                <c:pt idx="10">
                  <c:v>22.83078870112913</c:v>
                </c:pt>
                <c:pt idx="11">
                  <c:v>22.83078870112913</c:v>
                </c:pt>
                <c:pt idx="12">
                  <c:v>22.83078870112913</c:v>
                </c:pt>
                <c:pt idx="13">
                  <c:v>22.83078870112913</c:v>
                </c:pt>
                <c:pt idx="14">
                  <c:v>22.83078870112913</c:v>
                </c:pt>
                <c:pt idx="15">
                  <c:v>22.83078870112913</c:v>
                </c:pt>
                <c:pt idx="16">
                  <c:v>22.83078870112913</c:v>
                </c:pt>
                <c:pt idx="17">
                  <c:v>22.83078870112913</c:v>
                </c:pt>
                <c:pt idx="18">
                  <c:v>22.83078870112913</c:v>
                </c:pt>
                <c:pt idx="19">
                  <c:v>22.83078870112913</c:v>
                </c:pt>
                <c:pt idx="20">
                  <c:v>22.83078870112913</c:v>
                </c:pt>
                <c:pt idx="21">
                  <c:v>22.83078870112913</c:v>
                </c:pt>
                <c:pt idx="22">
                  <c:v>22.83078870112913</c:v>
                </c:pt>
                <c:pt idx="23">
                  <c:v>22.83078870112913</c:v>
                </c:pt>
                <c:pt idx="24">
                  <c:v>22.83078870112913</c:v>
                </c:pt>
                <c:pt idx="25">
                  <c:v>22.83078870112913</c:v>
                </c:pt>
                <c:pt idx="26">
                  <c:v>22.83078870112913</c:v>
                </c:pt>
                <c:pt idx="27">
                  <c:v>22.83078870112913</c:v>
                </c:pt>
                <c:pt idx="28">
                  <c:v>22.83078870112913</c:v>
                </c:pt>
                <c:pt idx="29">
                  <c:v>22.83078870112913</c:v>
                </c:pt>
                <c:pt idx="30">
                  <c:v>22.83078870112913</c:v>
                </c:pt>
                <c:pt idx="31">
                  <c:v>22.83078870112913</c:v>
                </c:pt>
                <c:pt idx="32">
                  <c:v>22.83078870112913</c:v>
                </c:pt>
                <c:pt idx="33">
                  <c:v>22.83078870112913</c:v>
                </c:pt>
                <c:pt idx="34">
                  <c:v>22.83078870112913</c:v>
                </c:pt>
                <c:pt idx="35">
                  <c:v>22.83078870112913</c:v>
                </c:pt>
                <c:pt idx="36">
                  <c:v>22.83078870112913</c:v>
                </c:pt>
                <c:pt idx="37">
                  <c:v>22.83078870112913</c:v>
                </c:pt>
                <c:pt idx="38">
                  <c:v>22.83078870112913</c:v>
                </c:pt>
                <c:pt idx="39">
                  <c:v>22.83078870112913</c:v>
                </c:pt>
                <c:pt idx="40">
                  <c:v>22.83078870112913</c:v>
                </c:pt>
              </c:numCache>
            </c:numRef>
          </c:val>
          <c:smooth val="0"/>
        </c:ser>
        <c:axId val="30001256"/>
        <c:axId val="64730057"/>
      </c:lineChart>
      <c:catAx>
        <c:axId val="30001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730057"/>
        <c:crossesAt val="0"/>
        <c:auto val="1"/>
        <c:lblOffset val="100"/>
        <c:tickLblSkip val="1"/>
        <c:noMultiLvlLbl val="0"/>
      </c:catAx>
      <c:valAx>
        <c:axId val="64730057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001256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8"/>
          <c:y val="0.865"/>
          <c:w val="0.92225"/>
          <c:h val="0.1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ห้วยโป่ง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งาว จ.ลำปาง</a:t>
            </a:r>
          </a:p>
        </c:rich>
      </c:tx>
      <c:layout>
        <c:manualLayout>
          <c:xMode val="factor"/>
          <c:yMode val="factor"/>
          <c:x val="0.0315"/>
          <c:y val="-0.00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1725"/>
          <c:w val="0.85725"/>
          <c:h val="0.689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Y.30'!$B$5:$B$46</c:f>
              <c:numCache>
                <c:ptCount val="41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  <c:pt idx="40">
                  <c:v>2566</c:v>
                </c:pt>
              </c:numCache>
            </c:numRef>
          </c:cat>
          <c:val>
            <c:numRef>
              <c:f>'std. - Y.30'!$C$5:$C$46</c:f>
              <c:numCache>
                <c:ptCount val="41"/>
                <c:pt idx="0">
                  <c:v>18.565</c:v>
                </c:pt>
                <c:pt idx="1">
                  <c:v>34.291000000000004</c:v>
                </c:pt>
                <c:pt idx="2">
                  <c:v>26.620999999999995</c:v>
                </c:pt>
                <c:pt idx="3">
                  <c:v>44.07299999999999</c:v>
                </c:pt>
                <c:pt idx="4">
                  <c:v>40.548</c:v>
                </c:pt>
                <c:pt idx="5">
                  <c:v>57.25</c:v>
                </c:pt>
                <c:pt idx="6">
                  <c:v>63.507000000000005</c:v>
                </c:pt>
                <c:pt idx="7">
                  <c:v>26.68</c:v>
                </c:pt>
                <c:pt idx="8">
                  <c:v>35.034</c:v>
                </c:pt>
                <c:pt idx="9">
                  <c:v>18.278000000000002</c:v>
                </c:pt>
                <c:pt idx="10">
                  <c:v>22.739</c:v>
                </c:pt>
                <c:pt idx="11">
                  <c:v>80.644</c:v>
                </c:pt>
                <c:pt idx="12">
                  <c:v>76.32</c:v>
                </c:pt>
                <c:pt idx="13">
                  <c:v>57.39</c:v>
                </c:pt>
                <c:pt idx="14">
                  <c:v>24.985999999999997</c:v>
                </c:pt>
                <c:pt idx="15">
                  <c:v>11.410999999999998</c:v>
                </c:pt>
                <c:pt idx="16">
                  <c:v>61.465</c:v>
                </c:pt>
                <c:pt idx="17">
                  <c:v>39.577000000000005</c:v>
                </c:pt>
                <c:pt idx="18">
                  <c:v>66.74900000000001</c:v>
                </c:pt>
                <c:pt idx="19">
                  <c:v>118.684</c:v>
                </c:pt>
                <c:pt idx="20">
                  <c:v>39.634</c:v>
                </c:pt>
                <c:pt idx="21">
                  <c:v>51.40400000000002</c:v>
                </c:pt>
                <c:pt idx="22">
                  <c:v>71.106336</c:v>
                </c:pt>
                <c:pt idx="23">
                  <c:v>71.813952</c:v>
                </c:pt>
                <c:pt idx="24">
                  <c:v>20.35238400000003</c:v>
                </c:pt>
                <c:pt idx="25">
                  <c:v>57.59</c:v>
                </c:pt>
                <c:pt idx="26">
                  <c:v>48.32</c:v>
                </c:pt>
                <c:pt idx="27">
                  <c:v>53.82892800000001</c:v>
                </c:pt>
                <c:pt idx="28">
                  <c:v>140.039712</c:v>
                </c:pt>
                <c:pt idx="29">
                  <c:v>66.71030400000002</c:v>
                </c:pt>
                <c:pt idx="30">
                  <c:v>44.14435200000001</c:v>
                </c:pt>
                <c:pt idx="31">
                  <c:v>58.34246400000001</c:v>
                </c:pt>
                <c:pt idx="32">
                  <c:v>18.012240000000006</c:v>
                </c:pt>
                <c:pt idx="33">
                  <c:v>61.070111999999995</c:v>
                </c:pt>
                <c:pt idx="34">
                  <c:v>85.7</c:v>
                </c:pt>
                <c:pt idx="35">
                  <c:v>58</c:v>
                </c:pt>
                <c:pt idx="36">
                  <c:v>36.2</c:v>
                </c:pt>
                <c:pt idx="37">
                  <c:v>15.1</c:v>
                </c:pt>
                <c:pt idx="38">
                  <c:v>23.57786880000001</c:v>
                </c:pt>
                <c:pt idx="39">
                  <c:v>62.21318400000006</c:v>
                </c:pt>
                <c:pt idx="40">
                  <c:v>34.772371200000016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(2526 -  2566 ) 39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Y.30'!$B$5:$B$46</c:f>
              <c:numCache>
                <c:ptCount val="41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  <c:pt idx="40">
                  <c:v>2566</c:v>
                </c:pt>
              </c:numCache>
            </c:numRef>
          </c:cat>
          <c:val>
            <c:numRef>
              <c:f>'std. - Y.30'!$E$5:$E$45</c:f>
              <c:numCache>
                <c:ptCount val="41"/>
                <c:pt idx="0">
                  <c:v>49.82302946341463</c:v>
                </c:pt>
                <c:pt idx="1">
                  <c:v>49.82302946341463</c:v>
                </c:pt>
                <c:pt idx="2">
                  <c:v>49.82302946341463</c:v>
                </c:pt>
                <c:pt idx="3">
                  <c:v>49.82302946341463</c:v>
                </c:pt>
                <c:pt idx="4">
                  <c:v>49.82302946341463</c:v>
                </c:pt>
                <c:pt idx="5">
                  <c:v>49.82302946341463</c:v>
                </c:pt>
                <c:pt idx="6">
                  <c:v>49.82302946341463</c:v>
                </c:pt>
                <c:pt idx="7">
                  <c:v>49.82302946341463</c:v>
                </c:pt>
                <c:pt idx="8">
                  <c:v>49.82302946341463</c:v>
                </c:pt>
                <c:pt idx="9">
                  <c:v>49.82302946341463</c:v>
                </c:pt>
                <c:pt idx="10">
                  <c:v>49.82302946341463</c:v>
                </c:pt>
                <c:pt idx="11">
                  <c:v>49.82302946341463</c:v>
                </c:pt>
                <c:pt idx="12">
                  <c:v>49.82302946341463</c:v>
                </c:pt>
                <c:pt idx="13">
                  <c:v>49.82302946341463</c:v>
                </c:pt>
                <c:pt idx="14">
                  <c:v>49.82302946341463</c:v>
                </c:pt>
                <c:pt idx="15">
                  <c:v>49.82302946341463</c:v>
                </c:pt>
                <c:pt idx="16">
                  <c:v>49.82302946341463</c:v>
                </c:pt>
                <c:pt idx="17">
                  <c:v>49.82302946341463</c:v>
                </c:pt>
                <c:pt idx="18">
                  <c:v>49.82302946341463</c:v>
                </c:pt>
                <c:pt idx="19">
                  <c:v>49.82302946341463</c:v>
                </c:pt>
                <c:pt idx="20">
                  <c:v>49.82302946341463</c:v>
                </c:pt>
                <c:pt idx="21">
                  <c:v>49.82302946341463</c:v>
                </c:pt>
                <c:pt idx="22">
                  <c:v>49.82302946341463</c:v>
                </c:pt>
                <c:pt idx="23">
                  <c:v>49.82302946341463</c:v>
                </c:pt>
                <c:pt idx="24">
                  <c:v>49.82302946341463</c:v>
                </c:pt>
                <c:pt idx="25">
                  <c:v>49.82302946341463</c:v>
                </c:pt>
                <c:pt idx="26">
                  <c:v>49.82302946341463</c:v>
                </c:pt>
                <c:pt idx="27">
                  <c:v>49.82302946341463</c:v>
                </c:pt>
                <c:pt idx="28">
                  <c:v>49.82302946341463</c:v>
                </c:pt>
                <c:pt idx="29">
                  <c:v>49.82302946341463</c:v>
                </c:pt>
                <c:pt idx="30">
                  <c:v>49.82302946341463</c:v>
                </c:pt>
                <c:pt idx="31">
                  <c:v>49.82302946341463</c:v>
                </c:pt>
                <c:pt idx="32">
                  <c:v>49.82302946341463</c:v>
                </c:pt>
                <c:pt idx="33">
                  <c:v>49.82302946341463</c:v>
                </c:pt>
                <c:pt idx="34">
                  <c:v>49.82302946341463</c:v>
                </c:pt>
                <c:pt idx="35">
                  <c:v>49.82302946341463</c:v>
                </c:pt>
                <c:pt idx="36">
                  <c:v>49.82302946341463</c:v>
                </c:pt>
                <c:pt idx="37">
                  <c:v>49.82302946341463</c:v>
                </c:pt>
                <c:pt idx="38">
                  <c:v>49.82302946341463</c:v>
                </c:pt>
                <c:pt idx="39">
                  <c:v>49.82302946341463</c:v>
                </c:pt>
                <c:pt idx="40">
                  <c:v>49.82302946341463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Y.30'!$B$5:$B$46</c:f>
              <c:numCache>
                <c:ptCount val="41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  <c:pt idx="40">
                  <c:v>2566</c:v>
                </c:pt>
              </c:numCache>
            </c:numRef>
          </c:cat>
          <c:val>
            <c:numRef>
              <c:f>'std. - Y.30'!$D$5:$D$46</c:f>
              <c:numCache>
                <c:ptCount val="41"/>
                <c:pt idx="40">
                  <c:v>34.772371200000016</c:v>
                </c:pt>
              </c:numCache>
            </c:numRef>
          </c:val>
          <c:smooth val="0"/>
        </c:ser>
        <c:marker val="1"/>
        <c:axId val="65232326"/>
        <c:axId val="12689263"/>
      </c:lineChart>
      <c:catAx>
        <c:axId val="65232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2689263"/>
        <c:crossesAt val="0"/>
        <c:auto val="1"/>
        <c:lblOffset val="100"/>
        <c:tickLblSkip val="1"/>
        <c:noMultiLvlLbl val="0"/>
      </c:catAx>
      <c:valAx>
        <c:axId val="12689263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5232326"/>
        <c:crossesAt val="1"/>
        <c:crossBetween val="between"/>
        <c:dispUnits/>
        <c:majorUnit val="3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237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0.39025</cdr:x>
      <cdr:y>0.54875</cdr:y>
    </cdr:from>
    <cdr:to>
      <cdr:x>0.526</cdr:x>
      <cdr:y>0.58425</cdr:y>
    </cdr:to>
    <cdr:sp>
      <cdr:nvSpPr>
        <cdr:cNvPr id="1" name="TextBox 1"/>
        <cdr:cNvSpPr txBox="1">
          <a:spLocks noChangeArrowheads="1"/>
        </cdr:cNvSpPr>
      </cdr:nvSpPr>
      <cdr:spPr>
        <a:xfrm>
          <a:off x="3667125" y="3381375"/>
          <a:ext cx="1276350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0.52175</cdr:x>
      <cdr:y>0.45225</cdr:y>
    </cdr:from>
    <cdr:to>
      <cdr:x>0.66725</cdr:x>
      <cdr:y>0.4865</cdr:y>
    </cdr:to>
    <cdr:sp>
      <cdr:nvSpPr>
        <cdr:cNvPr id="2" name="TextBox 1"/>
        <cdr:cNvSpPr txBox="1">
          <a:spLocks noChangeArrowheads="1"/>
        </cdr:cNvSpPr>
      </cdr:nvSpPr>
      <cdr:spPr>
        <a:xfrm>
          <a:off x="4895850" y="2790825"/>
          <a:ext cx="1371600" cy="2095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0.2465</cdr:x>
      <cdr:y>0.64275</cdr:y>
    </cdr:from>
    <cdr:to>
      <cdr:x>0.39025</cdr:x>
      <cdr:y>0.679</cdr:y>
    </cdr:to>
    <cdr:sp>
      <cdr:nvSpPr>
        <cdr:cNvPr id="3" name="TextBox 1"/>
        <cdr:cNvSpPr txBox="1">
          <a:spLocks noChangeArrowheads="1"/>
        </cdr:cNvSpPr>
      </cdr:nvSpPr>
      <cdr:spPr>
        <a:xfrm>
          <a:off x="2314575" y="3962400"/>
          <a:ext cx="1352550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23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0.2365</cdr:x>
      <cdr:y>0.43925</cdr:y>
    </cdr:from>
    <cdr:to>
      <cdr:x>0.3315</cdr:x>
      <cdr:y>0.6905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219325" y="2705100"/>
          <a:ext cx="895350" cy="15525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48">
          <cell r="K48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64"/>
  <sheetViews>
    <sheetView zoomScalePageLayoutView="0" workbookViewId="0" topLeftCell="A1">
      <pane ySplit="4" topLeftCell="A41" activePane="bottomLeft" state="frozen"/>
      <selection pane="topLeft" activeCell="A1" sqref="A1"/>
      <selection pane="bottomLeft" activeCell="K44" sqref="K4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5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7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2526</v>
      </c>
      <c r="C5" s="54">
        <v>18.565</v>
      </c>
      <c r="D5" s="55"/>
      <c r="E5" s="56">
        <f aca="true" t="shared" si="0" ref="E5:E45">$C$55</f>
        <v>49.82302946341463</v>
      </c>
      <c r="F5" s="57">
        <f aca="true" t="shared" si="1" ref="F5:F45">+$C$58</f>
        <v>22.83078870112913</v>
      </c>
      <c r="G5" s="58">
        <f aca="true" t="shared" si="2" ref="G5:G45">$C$56</f>
        <v>26.992240762285498</v>
      </c>
      <c r="H5" s="59">
        <f aca="true" t="shared" si="3" ref="H5:H45">+$C$59</f>
        <v>76.81527022570012</v>
      </c>
      <c r="I5" s="2">
        <v>1</v>
      </c>
    </row>
    <row r="6" spans="2:9" ht="11.25">
      <c r="B6" s="22">
        <v>2527</v>
      </c>
      <c r="C6" s="60">
        <v>34.291000000000004</v>
      </c>
      <c r="D6" s="55"/>
      <c r="E6" s="61">
        <f t="shared" si="0"/>
        <v>49.82302946341463</v>
      </c>
      <c r="F6" s="62">
        <f t="shared" si="1"/>
        <v>22.83078870112913</v>
      </c>
      <c r="G6" s="63">
        <f t="shared" si="2"/>
        <v>26.992240762285498</v>
      </c>
      <c r="H6" s="64">
        <f t="shared" si="3"/>
        <v>76.81527022570012</v>
      </c>
      <c r="I6" s="2">
        <f>I5+1</f>
        <v>2</v>
      </c>
    </row>
    <row r="7" spans="2:9" ht="11.25">
      <c r="B7" s="22">
        <v>2528</v>
      </c>
      <c r="C7" s="60">
        <v>26.620999999999995</v>
      </c>
      <c r="D7" s="55"/>
      <c r="E7" s="61">
        <f t="shared" si="0"/>
        <v>49.82302946341463</v>
      </c>
      <c r="F7" s="62">
        <f t="shared" si="1"/>
        <v>22.83078870112913</v>
      </c>
      <c r="G7" s="63">
        <f t="shared" si="2"/>
        <v>26.992240762285498</v>
      </c>
      <c r="H7" s="64">
        <f t="shared" si="3"/>
        <v>76.81527022570012</v>
      </c>
      <c r="I7" s="2">
        <f aca="true" t="shared" si="4" ref="I7:I45">I6+1</f>
        <v>3</v>
      </c>
    </row>
    <row r="8" spans="2:9" ht="11.25">
      <c r="B8" s="22">
        <v>2529</v>
      </c>
      <c r="C8" s="60">
        <v>44.07299999999999</v>
      </c>
      <c r="D8" s="55"/>
      <c r="E8" s="61">
        <f t="shared" si="0"/>
        <v>49.82302946341463</v>
      </c>
      <c r="F8" s="62">
        <f t="shared" si="1"/>
        <v>22.83078870112913</v>
      </c>
      <c r="G8" s="63">
        <f t="shared" si="2"/>
        <v>26.992240762285498</v>
      </c>
      <c r="H8" s="64">
        <f t="shared" si="3"/>
        <v>76.81527022570012</v>
      </c>
      <c r="I8" s="2">
        <f t="shared" si="4"/>
        <v>4</v>
      </c>
    </row>
    <row r="9" spans="2:9" ht="11.25">
      <c r="B9" s="22">
        <v>2530</v>
      </c>
      <c r="C9" s="60">
        <v>40.548</v>
      </c>
      <c r="D9" s="55"/>
      <c r="E9" s="61">
        <f t="shared" si="0"/>
        <v>49.82302946341463</v>
      </c>
      <c r="F9" s="62">
        <f t="shared" si="1"/>
        <v>22.83078870112913</v>
      </c>
      <c r="G9" s="63">
        <f t="shared" si="2"/>
        <v>26.992240762285498</v>
      </c>
      <c r="H9" s="64">
        <f t="shared" si="3"/>
        <v>76.81527022570012</v>
      </c>
      <c r="I9" s="2">
        <f t="shared" si="4"/>
        <v>5</v>
      </c>
    </row>
    <row r="10" spans="2:9" ht="11.25">
      <c r="B10" s="22">
        <v>2531</v>
      </c>
      <c r="C10" s="60">
        <v>57.25</v>
      </c>
      <c r="D10" s="55"/>
      <c r="E10" s="61">
        <f t="shared" si="0"/>
        <v>49.82302946341463</v>
      </c>
      <c r="F10" s="62">
        <f t="shared" si="1"/>
        <v>22.83078870112913</v>
      </c>
      <c r="G10" s="63">
        <f t="shared" si="2"/>
        <v>26.992240762285498</v>
      </c>
      <c r="H10" s="64">
        <f t="shared" si="3"/>
        <v>76.81527022570012</v>
      </c>
      <c r="I10" s="2">
        <f t="shared" si="4"/>
        <v>6</v>
      </c>
    </row>
    <row r="11" spans="2:9" ht="11.25">
      <c r="B11" s="22">
        <v>2532</v>
      </c>
      <c r="C11" s="60">
        <v>63.507000000000005</v>
      </c>
      <c r="D11" s="55"/>
      <c r="E11" s="61">
        <f t="shared" si="0"/>
        <v>49.82302946341463</v>
      </c>
      <c r="F11" s="62">
        <f t="shared" si="1"/>
        <v>22.83078870112913</v>
      </c>
      <c r="G11" s="63">
        <f t="shared" si="2"/>
        <v>26.992240762285498</v>
      </c>
      <c r="H11" s="64">
        <f t="shared" si="3"/>
        <v>76.81527022570012</v>
      </c>
      <c r="I11" s="2">
        <f t="shared" si="4"/>
        <v>7</v>
      </c>
    </row>
    <row r="12" spans="2:9" ht="11.25">
      <c r="B12" s="22">
        <v>2533</v>
      </c>
      <c r="C12" s="60">
        <v>26.68</v>
      </c>
      <c r="D12" s="55"/>
      <c r="E12" s="61">
        <f t="shared" si="0"/>
        <v>49.82302946341463</v>
      </c>
      <c r="F12" s="62">
        <f t="shared" si="1"/>
        <v>22.83078870112913</v>
      </c>
      <c r="G12" s="63">
        <f t="shared" si="2"/>
        <v>26.992240762285498</v>
      </c>
      <c r="H12" s="64">
        <f t="shared" si="3"/>
        <v>76.81527022570012</v>
      </c>
      <c r="I12" s="2">
        <f t="shared" si="4"/>
        <v>8</v>
      </c>
    </row>
    <row r="13" spans="2:9" ht="11.25">
      <c r="B13" s="22">
        <v>2534</v>
      </c>
      <c r="C13" s="60">
        <v>35.034</v>
      </c>
      <c r="D13" s="55"/>
      <c r="E13" s="61">
        <f t="shared" si="0"/>
        <v>49.82302946341463</v>
      </c>
      <c r="F13" s="62">
        <f t="shared" si="1"/>
        <v>22.83078870112913</v>
      </c>
      <c r="G13" s="63">
        <f t="shared" si="2"/>
        <v>26.992240762285498</v>
      </c>
      <c r="H13" s="64">
        <f t="shared" si="3"/>
        <v>76.81527022570012</v>
      </c>
      <c r="I13" s="2">
        <f t="shared" si="4"/>
        <v>9</v>
      </c>
    </row>
    <row r="14" spans="2:9" ht="11.25">
      <c r="B14" s="22">
        <v>2535</v>
      </c>
      <c r="C14" s="60">
        <v>18.278000000000002</v>
      </c>
      <c r="D14" s="55"/>
      <c r="E14" s="61">
        <f t="shared" si="0"/>
        <v>49.82302946341463</v>
      </c>
      <c r="F14" s="62">
        <f t="shared" si="1"/>
        <v>22.83078870112913</v>
      </c>
      <c r="G14" s="63">
        <f t="shared" si="2"/>
        <v>26.992240762285498</v>
      </c>
      <c r="H14" s="64">
        <f t="shared" si="3"/>
        <v>76.81527022570012</v>
      </c>
      <c r="I14" s="2">
        <f t="shared" si="4"/>
        <v>10</v>
      </c>
    </row>
    <row r="15" spans="2:9" ht="11.25">
      <c r="B15" s="22">
        <v>2536</v>
      </c>
      <c r="C15" s="60">
        <v>22.739</v>
      </c>
      <c r="D15" s="55"/>
      <c r="E15" s="61">
        <f t="shared" si="0"/>
        <v>49.82302946341463</v>
      </c>
      <c r="F15" s="62">
        <f t="shared" si="1"/>
        <v>22.83078870112913</v>
      </c>
      <c r="G15" s="63">
        <f t="shared" si="2"/>
        <v>26.992240762285498</v>
      </c>
      <c r="H15" s="64">
        <f t="shared" si="3"/>
        <v>76.81527022570012</v>
      </c>
      <c r="I15" s="2">
        <f t="shared" si="4"/>
        <v>11</v>
      </c>
    </row>
    <row r="16" spans="2:9" ht="11.25">
      <c r="B16" s="22">
        <v>2537</v>
      </c>
      <c r="C16" s="60">
        <v>80.644</v>
      </c>
      <c r="D16" s="55"/>
      <c r="E16" s="61">
        <f t="shared" si="0"/>
        <v>49.82302946341463</v>
      </c>
      <c r="F16" s="62">
        <f t="shared" si="1"/>
        <v>22.83078870112913</v>
      </c>
      <c r="G16" s="63">
        <f t="shared" si="2"/>
        <v>26.992240762285498</v>
      </c>
      <c r="H16" s="64">
        <f t="shared" si="3"/>
        <v>76.81527022570012</v>
      </c>
      <c r="I16" s="2">
        <f t="shared" si="4"/>
        <v>12</v>
      </c>
    </row>
    <row r="17" spans="2:9" ht="11.25">
      <c r="B17" s="22">
        <v>2538</v>
      </c>
      <c r="C17" s="60">
        <v>76.32</v>
      </c>
      <c r="D17" s="55"/>
      <c r="E17" s="61">
        <f t="shared" si="0"/>
        <v>49.82302946341463</v>
      </c>
      <c r="F17" s="62">
        <f t="shared" si="1"/>
        <v>22.83078870112913</v>
      </c>
      <c r="G17" s="63">
        <f t="shared" si="2"/>
        <v>26.992240762285498</v>
      </c>
      <c r="H17" s="64">
        <f t="shared" si="3"/>
        <v>76.81527022570012</v>
      </c>
      <c r="I17" s="2">
        <f t="shared" si="4"/>
        <v>13</v>
      </c>
    </row>
    <row r="18" spans="2:9" ht="11.25">
      <c r="B18" s="22">
        <v>2539</v>
      </c>
      <c r="C18" s="60">
        <v>57.39</v>
      </c>
      <c r="D18" s="55"/>
      <c r="E18" s="61">
        <f t="shared" si="0"/>
        <v>49.82302946341463</v>
      </c>
      <c r="F18" s="62">
        <f t="shared" si="1"/>
        <v>22.83078870112913</v>
      </c>
      <c r="G18" s="63">
        <f t="shared" si="2"/>
        <v>26.992240762285498</v>
      </c>
      <c r="H18" s="64">
        <f t="shared" si="3"/>
        <v>76.81527022570012</v>
      </c>
      <c r="I18" s="2">
        <f t="shared" si="4"/>
        <v>14</v>
      </c>
    </row>
    <row r="19" spans="2:9" ht="11.25">
      <c r="B19" s="22">
        <v>2540</v>
      </c>
      <c r="C19" s="60">
        <v>24.985999999999997</v>
      </c>
      <c r="D19" s="55"/>
      <c r="E19" s="61">
        <f t="shared" si="0"/>
        <v>49.82302946341463</v>
      </c>
      <c r="F19" s="62">
        <f t="shared" si="1"/>
        <v>22.83078870112913</v>
      </c>
      <c r="G19" s="63">
        <f t="shared" si="2"/>
        <v>26.992240762285498</v>
      </c>
      <c r="H19" s="64">
        <f t="shared" si="3"/>
        <v>76.81527022570012</v>
      </c>
      <c r="I19" s="2">
        <f t="shared" si="4"/>
        <v>15</v>
      </c>
    </row>
    <row r="20" spans="2:9" ht="11.25">
      <c r="B20" s="22">
        <v>2541</v>
      </c>
      <c r="C20" s="60">
        <v>11.410999999999998</v>
      </c>
      <c r="D20" s="55"/>
      <c r="E20" s="61">
        <f t="shared" si="0"/>
        <v>49.82302946341463</v>
      </c>
      <c r="F20" s="62">
        <f t="shared" si="1"/>
        <v>22.83078870112913</v>
      </c>
      <c r="G20" s="63">
        <f t="shared" si="2"/>
        <v>26.992240762285498</v>
      </c>
      <c r="H20" s="64">
        <f t="shared" si="3"/>
        <v>76.81527022570012</v>
      </c>
      <c r="I20" s="2">
        <f t="shared" si="4"/>
        <v>16</v>
      </c>
    </row>
    <row r="21" spans="2:9" ht="11.25">
      <c r="B21" s="22">
        <v>2542</v>
      </c>
      <c r="C21" s="65">
        <v>61.465</v>
      </c>
      <c r="D21" s="55"/>
      <c r="E21" s="61">
        <f t="shared" si="0"/>
        <v>49.82302946341463</v>
      </c>
      <c r="F21" s="62">
        <f t="shared" si="1"/>
        <v>22.83078870112913</v>
      </c>
      <c r="G21" s="63">
        <f t="shared" si="2"/>
        <v>26.992240762285498</v>
      </c>
      <c r="H21" s="64">
        <f t="shared" si="3"/>
        <v>76.81527022570012</v>
      </c>
      <c r="I21" s="2">
        <f t="shared" si="4"/>
        <v>17</v>
      </c>
    </row>
    <row r="22" spans="2:9" ht="11.25">
      <c r="B22" s="22">
        <v>2543</v>
      </c>
      <c r="C22" s="65">
        <v>39.577000000000005</v>
      </c>
      <c r="D22" s="55"/>
      <c r="E22" s="61">
        <f t="shared" si="0"/>
        <v>49.82302946341463</v>
      </c>
      <c r="F22" s="62">
        <f t="shared" si="1"/>
        <v>22.83078870112913</v>
      </c>
      <c r="G22" s="63">
        <f t="shared" si="2"/>
        <v>26.992240762285498</v>
      </c>
      <c r="H22" s="64">
        <f t="shared" si="3"/>
        <v>76.81527022570012</v>
      </c>
      <c r="I22" s="2">
        <f t="shared" si="4"/>
        <v>18</v>
      </c>
    </row>
    <row r="23" spans="2:9" ht="11.25">
      <c r="B23" s="22">
        <v>2544</v>
      </c>
      <c r="C23" s="65">
        <v>66.74900000000001</v>
      </c>
      <c r="D23" s="55"/>
      <c r="E23" s="61">
        <f t="shared" si="0"/>
        <v>49.82302946341463</v>
      </c>
      <c r="F23" s="62">
        <f t="shared" si="1"/>
        <v>22.83078870112913</v>
      </c>
      <c r="G23" s="63">
        <f t="shared" si="2"/>
        <v>26.992240762285498</v>
      </c>
      <c r="H23" s="64">
        <f t="shared" si="3"/>
        <v>76.81527022570012</v>
      </c>
      <c r="I23" s="2">
        <f t="shared" si="4"/>
        <v>19</v>
      </c>
    </row>
    <row r="24" spans="2:9" ht="11.25">
      <c r="B24" s="22">
        <v>2545</v>
      </c>
      <c r="C24" s="65">
        <v>118.684</v>
      </c>
      <c r="D24" s="55"/>
      <c r="E24" s="61">
        <f t="shared" si="0"/>
        <v>49.82302946341463</v>
      </c>
      <c r="F24" s="62">
        <f t="shared" si="1"/>
        <v>22.83078870112913</v>
      </c>
      <c r="G24" s="63">
        <f t="shared" si="2"/>
        <v>26.992240762285498</v>
      </c>
      <c r="H24" s="64">
        <f t="shared" si="3"/>
        <v>76.81527022570012</v>
      </c>
      <c r="I24" s="2">
        <f t="shared" si="4"/>
        <v>20</v>
      </c>
    </row>
    <row r="25" spans="2:9" ht="11.25">
      <c r="B25" s="22">
        <v>2546</v>
      </c>
      <c r="C25" s="65">
        <v>39.634</v>
      </c>
      <c r="D25" s="55"/>
      <c r="E25" s="61">
        <f t="shared" si="0"/>
        <v>49.82302946341463</v>
      </c>
      <c r="F25" s="62">
        <f t="shared" si="1"/>
        <v>22.83078870112913</v>
      </c>
      <c r="G25" s="63">
        <f t="shared" si="2"/>
        <v>26.992240762285498</v>
      </c>
      <c r="H25" s="64">
        <f t="shared" si="3"/>
        <v>76.81527022570012</v>
      </c>
      <c r="I25" s="2">
        <f t="shared" si="4"/>
        <v>21</v>
      </c>
    </row>
    <row r="26" spans="2:9" ht="11.25">
      <c r="B26" s="22">
        <v>2547</v>
      </c>
      <c r="C26" s="65">
        <v>51.40400000000002</v>
      </c>
      <c r="D26" s="55"/>
      <c r="E26" s="61">
        <f t="shared" si="0"/>
        <v>49.82302946341463</v>
      </c>
      <c r="F26" s="62">
        <f t="shared" si="1"/>
        <v>22.83078870112913</v>
      </c>
      <c r="G26" s="63">
        <f t="shared" si="2"/>
        <v>26.992240762285498</v>
      </c>
      <c r="H26" s="64">
        <f t="shared" si="3"/>
        <v>76.81527022570012</v>
      </c>
      <c r="I26" s="2">
        <f t="shared" si="4"/>
        <v>22</v>
      </c>
    </row>
    <row r="27" spans="2:9" ht="11.25">
      <c r="B27" s="22">
        <v>2548</v>
      </c>
      <c r="C27" s="65">
        <v>71.106336</v>
      </c>
      <c r="D27" s="55"/>
      <c r="E27" s="61">
        <f t="shared" si="0"/>
        <v>49.82302946341463</v>
      </c>
      <c r="F27" s="62">
        <f t="shared" si="1"/>
        <v>22.83078870112913</v>
      </c>
      <c r="G27" s="63">
        <f t="shared" si="2"/>
        <v>26.992240762285498</v>
      </c>
      <c r="H27" s="64">
        <f t="shared" si="3"/>
        <v>76.81527022570012</v>
      </c>
      <c r="I27" s="2">
        <f t="shared" si="4"/>
        <v>23</v>
      </c>
    </row>
    <row r="28" spans="2:9" ht="11.25">
      <c r="B28" s="22">
        <v>2549</v>
      </c>
      <c r="C28" s="65">
        <v>71.813952</v>
      </c>
      <c r="D28" s="55"/>
      <c r="E28" s="61">
        <f t="shared" si="0"/>
        <v>49.82302946341463</v>
      </c>
      <c r="F28" s="62">
        <f t="shared" si="1"/>
        <v>22.83078870112913</v>
      </c>
      <c r="G28" s="63">
        <f t="shared" si="2"/>
        <v>26.992240762285498</v>
      </c>
      <c r="H28" s="64">
        <f t="shared" si="3"/>
        <v>76.81527022570012</v>
      </c>
      <c r="I28" s="2">
        <f t="shared" si="4"/>
        <v>24</v>
      </c>
    </row>
    <row r="29" spans="2:9" ht="11.25">
      <c r="B29" s="22">
        <v>2550</v>
      </c>
      <c r="C29" s="65">
        <v>20.35238400000003</v>
      </c>
      <c r="D29" s="55"/>
      <c r="E29" s="61">
        <f t="shared" si="0"/>
        <v>49.82302946341463</v>
      </c>
      <c r="F29" s="62">
        <f t="shared" si="1"/>
        <v>22.83078870112913</v>
      </c>
      <c r="G29" s="63">
        <f t="shared" si="2"/>
        <v>26.992240762285498</v>
      </c>
      <c r="H29" s="64">
        <f t="shared" si="3"/>
        <v>76.81527022570012</v>
      </c>
      <c r="I29" s="2">
        <f t="shared" si="4"/>
        <v>25</v>
      </c>
    </row>
    <row r="30" spans="2:9" ht="11.25">
      <c r="B30" s="22">
        <v>2551</v>
      </c>
      <c r="C30" s="65">
        <v>57.59</v>
      </c>
      <c r="D30" s="55"/>
      <c r="E30" s="61">
        <f t="shared" si="0"/>
        <v>49.82302946341463</v>
      </c>
      <c r="F30" s="62">
        <f t="shared" si="1"/>
        <v>22.83078870112913</v>
      </c>
      <c r="G30" s="63">
        <f t="shared" si="2"/>
        <v>26.992240762285498</v>
      </c>
      <c r="H30" s="64">
        <f t="shared" si="3"/>
        <v>76.81527022570012</v>
      </c>
      <c r="I30" s="2">
        <f t="shared" si="4"/>
        <v>26</v>
      </c>
    </row>
    <row r="31" spans="2:9" ht="11.25">
      <c r="B31" s="22">
        <v>2552</v>
      </c>
      <c r="C31" s="65">
        <v>48.32</v>
      </c>
      <c r="D31" s="55"/>
      <c r="E31" s="61">
        <f t="shared" si="0"/>
        <v>49.82302946341463</v>
      </c>
      <c r="F31" s="62">
        <f t="shared" si="1"/>
        <v>22.83078870112913</v>
      </c>
      <c r="G31" s="63">
        <f t="shared" si="2"/>
        <v>26.992240762285498</v>
      </c>
      <c r="H31" s="64">
        <f t="shared" si="3"/>
        <v>76.81527022570012</v>
      </c>
      <c r="I31" s="2">
        <f t="shared" si="4"/>
        <v>27</v>
      </c>
    </row>
    <row r="32" spans="2:9" ht="11.25">
      <c r="B32" s="22">
        <v>2553</v>
      </c>
      <c r="C32" s="65">
        <v>53.82892800000001</v>
      </c>
      <c r="D32" s="55"/>
      <c r="E32" s="61">
        <f t="shared" si="0"/>
        <v>49.82302946341463</v>
      </c>
      <c r="F32" s="62">
        <f t="shared" si="1"/>
        <v>22.83078870112913</v>
      </c>
      <c r="G32" s="63">
        <f t="shared" si="2"/>
        <v>26.992240762285498</v>
      </c>
      <c r="H32" s="64">
        <f t="shared" si="3"/>
        <v>76.81527022570012</v>
      </c>
      <c r="I32" s="2">
        <f t="shared" si="4"/>
        <v>28</v>
      </c>
    </row>
    <row r="33" spans="2:9" ht="11.25">
      <c r="B33" s="22">
        <v>2554</v>
      </c>
      <c r="C33" s="65">
        <v>140.039712</v>
      </c>
      <c r="D33" s="55"/>
      <c r="E33" s="61">
        <f t="shared" si="0"/>
        <v>49.82302946341463</v>
      </c>
      <c r="F33" s="62">
        <f t="shared" si="1"/>
        <v>22.83078870112913</v>
      </c>
      <c r="G33" s="63">
        <f t="shared" si="2"/>
        <v>26.992240762285498</v>
      </c>
      <c r="H33" s="64">
        <f t="shared" si="3"/>
        <v>76.81527022570012</v>
      </c>
      <c r="I33" s="2">
        <f t="shared" si="4"/>
        <v>29</v>
      </c>
    </row>
    <row r="34" spans="2:9" ht="11.25">
      <c r="B34" s="22">
        <v>2555</v>
      </c>
      <c r="C34" s="65">
        <v>66.71030400000002</v>
      </c>
      <c r="D34" s="55"/>
      <c r="E34" s="61">
        <f t="shared" si="0"/>
        <v>49.82302946341463</v>
      </c>
      <c r="F34" s="62">
        <f t="shared" si="1"/>
        <v>22.83078870112913</v>
      </c>
      <c r="G34" s="63">
        <f t="shared" si="2"/>
        <v>26.992240762285498</v>
      </c>
      <c r="H34" s="64">
        <f t="shared" si="3"/>
        <v>76.81527022570012</v>
      </c>
      <c r="I34" s="2">
        <f t="shared" si="4"/>
        <v>30</v>
      </c>
    </row>
    <row r="35" spans="2:9" ht="11.25">
      <c r="B35" s="22">
        <v>2556</v>
      </c>
      <c r="C35" s="65">
        <v>44.14435200000001</v>
      </c>
      <c r="D35" s="55"/>
      <c r="E35" s="61">
        <f t="shared" si="0"/>
        <v>49.82302946341463</v>
      </c>
      <c r="F35" s="62">
        <f t="shared" si="1"/>
        <v>22.83078870112913</v>
      </c>
      <c r="G35" s="63">
        <f t="shared" si="2"/>
        <v>26.992240762285498</v>
      </c>
      <c r="H35" s="64">
        <f t="shared" si="3"/>
        <v>76.81527022570012</v>
      </c>
      <c r="I35" s="2">
        <f t="shared" si="4"/>
        <v>31</v>
      </c>
    </row>
    <row r="36" spans="2:16" ht="12">
      <c r="B36" s="22">
        <v>2557</v>
      </c>
      <c r="C36" s="65">
        <v>58.34246400000001</v>
      </c>
      <c r="D36" s="55"/>
      <c r="E36" s="61">
        <f t="shared" si="0"/>
        <v>49.82302946341463</v>
      </c>
      <c r="F36" s="62">
        <f t="shared" si="1"/>
        <v>22.83078870112913</v>
      </c>
      <c r="G36" s="63">
        <f t="shared" si="2"/>
        <v>26.992240762285498</v>
      </c>
      <c r="H36" s="64">
        <f t="shared" si="3"/>
        <v>76.81527022570012</v>
      </c>
      <c r="I36" s="2">
        <f t="shared" si="4"/>
        <v>32</v>
      </c>
      <c r="K36" s="70"/>
      <c r="P36"/>
    </row>
    <row r="37" spans="2:9" ht="11.25">
      <c r="B37" s="22">
        <v>2558</v>
      </c>
      <c r="C37" s="65">
        <v>18.012240000000006</v>
      </c>
      <c r="D37" s="55"/>
      <c r="E37" s="61">
        <f t="shared" si="0"/>
        <v>49.82302946341463</v>
      </c>
      <c r="F37" s="62">
        <f t="shared" si="1"/>
        <v>22.83078870112913</v>
      </c>
      <c r="G37" s="63">
        <f t="shared" si="2"/>
        <v>26.992240762285498</v>
      </c>
      <c r="H37" s="64">
        <f t="shared" si="3"/>
        <v>76.81527022570012</v>
      </c>
      <c r="I37" s="2">
        <f t="shared" si="4"/>
        <v>33</v>
      </c>
    </row>
    <row r="38" spans="2:9" ht="11.25">
      <c r="B38" s="22">
        <v>2559</v>
      </c>
      <c r="C38" s="60">
        <v>61.070111999999995</v>
      </c>
      <c r="D38" s="55"/>
      <c r="E38" s="61">
        <f t="shared" si="0"/>
        <v>49.82302946341463</v>
      </c>
      <c r="F38" s="62">
        <f t="shared" si="1"/>
        <v>22.83078870112913</v>
      </c>
      <c r="G38" s="63">
        <f t="shared" si="2"/>
        <v>26.992240762285498</v>
      </c>
      <c r="H38" s="64">
        <f t="shared" si="3"/>
        <v>76.81527022570012</v>
      </c>
      <c r="I38" s="2">
        <f t="shared" si="4"/>
        <v>34</v>
      </c>
    </row>
    <row r="39" spans="2:9" ht="11.25">
      <c r="B39" s="22">
        <v>2560</v>
      </c>
      <c r="C39" s="60">
        <v>85.7</v>
      </c>
      <c r="D39" s="55"/>
      <c r="E39" s="61">
        <f t="shared" si="0"/>
        <v>49.82302946341463</v>
      </c>
      <c r="F39" s="62">
        <f t="shared" si="1"/>
        <v>22.83078870112913</v>
      </c>
      <c r="G39" s="63">
        <f t="shared" si="2"/>
        <v>26.992240762285498</v>
      </c>
      <c r="H39" s="64">
        <f t="shared" si="3"/>
        <v>76.81527022570012</v>
      </c>
      <c r="I39" s="2">
        <f t="shared" si="4"/>
        <v>35</v>
      </c>
    </row>
    <row r="40" spans="2:9" ht="11.25">
      <c r="B40" s="22">
        <v>2561</v>
      </c>
      <c r="C40" s="60">
        <v>58</v>
      </c>
      <c r="D40" s="55"/>
      <c r="E40" s="61">
        <f t="shared" si="0"/>
        <v>49.82302946341463</v>
      </c>
      <c r="F40" s="62">
        <f t="shared" si="1"/>
        <v>22.83078870112913</v>
      </c>
      <c r="G40" s="63">
        <f t="shared" si="2"/>
        <v>26.992240762285498</v>
      </c>
      <c r="H40" s="64">
        <f t="shared" si="3"/>
        <v>76.81527022570012</v>
      </c>
      <c r="I40" s="2">
        <f t="shared" si="4"/>
        <v>36</v>
      </c>
    </row>
    <row r="41" spans="2:10" ht="11.25">
      <c r="B41" s="22">
        <v>2562</v>
      </c>
      <c r="C41" s="60">
        <v>36.2</v>
      </c>
      <c r="D41" s="55"/>
      <c r="E41" s="61">
        <f t="shared" si="0"/>
        <v>49.82302946341463</v>
      </c>
      <c r="F41" s="62">
        <f t="shared" si="1"/>
        <v>22.83078870112913</v>
      </c>
      <c r="G41" s="63">
        <f t="shared" si="2"/>
        <v>26.992240762285498</v>
      </c>
      <c r="H41" s="64">
        <f t="shared" si="3"/>
        <v>76.81527022570012</v>
      </c>
      <c r="I41" s="2">
        <f t="shared" si="4"/>
        <v>37</v>
      </c>
      <c r="J41" s="70"/>
    </row>
    <row r="42" spans="2:9" ht="11.25">
      <c r="B42" s="22">
        <v>2563</v>
      </c>
      <c r="C42" s="60">
        <v>15.1</v>
      </c>
      <c r="D42" s="55"/>
      <c r="E42" s="61">
        <f t="shared" si="0"/>
        <v>49.82302946341463</v>
      </c>
      <c r="F42" s="62">
        <f t="shared" si="1"/>
        <v>22.83078870112913</v>
      </c>
      <c r="G42" s="63">
        <f t="shared" si="2"/>
        <v>26.992240762285498</v>
      </c>
      <c r="H42" s="64">
        <f t="shared" si="3"/>
        <v>76.81527022570012</v>
      </c>
      <c r="I42" s="2">
        <f t="shared" si="4"/>
        <v>38</v>
      </c>
    </row>
    <row r="43" spans="2:14" ht="11.25">
      <c r="B43" s="22">
        <v>2564</v>
      </c>
      <c r="C43" s="60">
        <v>23.57786880000001</v>
      </c>
      <c r="D43" s="71"/>
      <c r="E43" s="61">
        <f t="shared" si="0"/>
        <v>49.82302946341463</v>
      </c>
      <c r="F43" s="62">
        <f t="shared" si="1"/>
        <v>22.83078870112913</v>
      </c>
      <c r="G43" s="63">
        <f t="shared" si="2"/>
        <v>26.992240762285498</v>
      </c>
      <c r="H43" s="64">
        <f t="shared" si="3"/>
        <v>76.81527022570012</v>
      </c>
      <c r="I43" s="2">
        <f t="shared" si="4"/>
        <v>39</v>
      </c>
      <c r="K43" s="78" t="str">
        <f>'[1]std. - Y.1C'!$K$48:$N$48</f>
        <v>ปี 2566 ปริมาณน้ำสะสม 1 เม.ย.66 - 31 มี.ค.66</v>
      </c>
      <c r="L43" s="78"/>
      <c r="M43" s="78"/>
      <c r="N43" s="78"/>
    </row>
    <row r="44" spans="2:9" ht="11.25">
      <c r="B44" s="22">
        <v>2565</v>
      </c>
      <c r="C44" s="60">
        <v>62.21318400000006</v>
      </c>
      <c r="D44" s="71"/>
      <c r="E44" s="61">
        <f t="shared" si="0"/>
        <v>49.82302946341463</v>
      </c>
      <c r="F44" s="62">
        <f t="shared" si="1"/>
        <v>22.83078870112913</v>
      </c>
      <c r="G44" s="63">
        <f t="shared" si="2"/>
        <v>26.992240762285498</v>
      </c>
      <c r="H44" s="64">
        <f t="shared" si="3"/>
        <v>76.81527022570012</v>
      </c>
      <c r="I44" s="2">
        <f t="shared" si="4"/>
        <v>40</v>
      </c>
    </row>
    <row r="45" spans="2:9" ht="11.25">
      <c r="B45" s="72">
        <v>2566</v>
      </c>
      <c r="C45" s="73">
        <v>34.772371200000016</v>
      </c>
      <c r="D45" s="74">
        <f>+C45</f>
        <v>34.772371200000016</v>
      </c>
      <c r="E45" s="61">
        <f t="shared" si="0"/>
        <v>49.82302946341463</v>
      </c>
      <c r="F45" s="62">
        <f t="shared" si="1"/>
        <v>22.83078870112913</v>
      </c>
      <c r="G45" s="63">
        <f t="shared" si="2"/>
        <v>26.992240762285498</v>
      </c>
      <c r="H45" s="64">
        <f t="shared" si="3"/>
        <v>76.81527022570012</v>
      </c>
      <c r="I45" s="2">
        <f t="shared" si="4"/>
        <v>41</v>
      </c>
    </row>
    <row r="46" spans="2:8" ht="11.25" hidden="1">
      <c r="B46" s="72">
        <v>2567</v>
      </c>
      <c r="C46" s="73">
        <v>0.24122880000000016</v>
      </c>
      <c r="D46" s="74">
        <f>+C46</f>
        <v>0.24122880000000016</v>
      </c>
      <c r="E46" s="61"/>
      <c r="F46" s="62"/>
      <c r="G46" s="63"/>
      <c r="H46" s="64"/>
    </row>
    <row r="47" spans="2:8" ht="11.25">
      <c r="B47" s="22"/>
      <c r="C47" s="65"/>
      <c r="D47" s="55"/>
      <c r="E47" s="61"/>
      <c r="F47" s="62"/>
      <c r="G47" s="63"/>
      <c r="H47" s="64"/>
    </row>
    <row r="48" spans="2:8" ht="11.25">
      <c r="B48" s="22"/>
      <c r="C48" s="65"/>
      <c r="D48" s="55"/>
      <c r="E48" s="61"/>
      <c r="F48" s="62"/>
      <c r="G48" s="63"/>
      <c r="H48" s="64"/>
    </row>
    <row r="49" spans="2:8" ht="11.25">
      <c r="B49" s="22"/>
      <c r="C49" s="65"/>
      <c r="D49" s="55"/>
      <c r="E49" s="61"/>
      <c r="F49" s="62"/>
      <c r="G49" s="63"/>
      <c r="H49" s="64"/>
    </row>
    <row r="50" spans="2:13" ht="11.25">
      <c r="B50" s="22"/>
      <c r="C50" s="65"/>
      <c r="D50" s="55"/>
      <c r="E50" s="66"/>
      <c r="F50" s="67"/>
      <c r="G50" s="68"/>
      <c r="H50" s="69"/>
      <c r="J50" s="24"/>
      <c r="K50" s="25"/>
      <c r="L50" s="24"/>
      <c r="M50" s="26"/>
    </row>
    <row r="51" spans="2:13" ht="11.25">
      <c r="B51" s="22"/>
      <c r="C51" s="65"/>
      <c r="D51" s="55"/>
      <c r="E51" s="66"/>
      <c r="F51" s="67"/>
      <c r="G51" s="68"/>
      <c r="H51" s="69"/>
      <c r="J51" s="24"/>
      <c r="K51" s="25"/>
      <c r="L51" s="24"/>
      <c r="M51" s="26"/>
    </row>
    <row r="52" spans="2:13" ht="11.25">
      <c r="B52" s="27"/>
      <c r="C52" s="28"/>
      <c r="D52" s="21"/>
      <c r="E52" s="29"/>
      <c r="F52" s="29"/>
      <c r="G52" s="29"/>
      <c r="H52" s="29"/>
      <c r="J52" s="24"/>
      <c r="K52" s="25"/>
      <c r="L52" s="24"/>
      <c r="M52" s="26"/>
    </row>
    <row r="53" spans="2:13" ht="11.25">
      <c r="B53" s="27"/>
      <c r="C53" s="28"/>
      <c r="D53" s="21"/>
      <c r="E53" s="29"/>
      <c r="F53" s="29"/>
      <c r="G53" s="29"/>
      <c r="H53" s="29"/>
      <c r="J53" s="24"/>
      <c r="K53" s="25"/>
      <c r="L53" s="24"/>
      <c r="M53" s="26"/>
    </row>
    <row r="54" spans="1:17" ht="16.5" customHeight="1">
      <c r="A54" s="23"/>
      <c r="B54" s="30"/>
      <c r="C54" s="31"/>
      <c r="D54" s="23"/>
      <c r="E54" s="23"/>
      <c r="F54" s="23"/>
      <c r="G54" s="23"/>
      <c r="H54" s="23"/>
      <c r="I54" s="23"/>
      <c r="J54" s="23"/>
      <c r="K54" s="23"/>
      <c r="Q54" s="28"/>
    </row>
    <row r="55" spans="1:11" ht="15.75" customHeight="1">
      <c r="A55" s="23"/>
      <c r="B55" s="32" t="s">
        <v>8</v>
      </c>
      <c r="C55" s="51">
        <f>AVERAGE(C5:C45)</f>
        <v>49.82302946341463</v>
      </c>
      <c r="D55" s="33"/>
      <c r="E55" s="30"/>
      <c r="F55" s="30"/>
      <c r="G55" s="23"/>
      <c r="H55" s="34" t="s">
        <v>8</v>
      </c>
      <c r="I55" s="35" t="s">
        <v>20</v>
      </c>
      <c r="J55" s="36"/>
      <c r="K55" s="37"/>
    </row>
    <row r="56" spans="1:11" ht="15.75" customHeight="1">
      <c r="A56" s="23"/>
      <c r="B56" s="38" t="s">
        <v>10</v>
      </c>
      <c r="C56" s="52">
        <f>STDEV(C5:C45)</f>
        <v>26.992240762285498</v>
      </c>
      <c r="D56" s="33"/>
      <c r="E56" s="30"/>
      <c r="F56" s="30"/>
      <c r="G56" s="23"/>
      <c r="H56" s="40" t="s">
        <v>10</v>
      </c>
      <c r="I56" s="41" t="s">
        <v>12</v>
      </c>
      <c r="J56" s="42"/>
      <c r="K56" s="43"/>
    </row>
    <row r="57" spans="1:15" ht="15.75" customHeight="1">
      <c r="A57" s="30"/>
      <c r="B57" s="38" t="s">
        <v>13</v>
      </c>
      <c r="C57" s="39">
        <f>C56/C55</f>
        <v>0.5417623346670655</v>
      </c>
      <c r="D57" s="33"/>
      <c r="E57" s="44">
        <f>C57*100</f>
        <v>54.17623346670655</v>
      </c>
      <c r="F57" s="30" t="s">
        <v>2</v>
      </c>
      <c r="G57" s="23"/>
      <c r="H57" s="40" t="s">
        <v>13</v>
      </c>
      <c r="I57" s="41" t="s">
        <v>14</v>
      </c>
      <c r="J57" s="42"/>
      <c r="K57" s="43"/>
      <c r="M57" s="50" t="s">
        <v>19</v>
      </c>
      <c r="N57" s="2">
        <f>C62-C63-C64</f>
        <v>30</v>
      </c>
      <c r="O57" s="2" t="s">
        <v>0</v>
      </c>
    </row>
    <row r="58" spans="1:15" ht="15.75" customHeight="1">
      <c r="A58" s="30"/>
      <c r="B58" s="38" t="s">
        <v>9</v>
      </c>
      <c r="C58" s="52">
        <f>C55-C56</f>
        <v>22.83078870112913</v>
      </c>
      <c r="D58" s="33"/>
      <c r="E58" s="30"/>
      <c r="F58" s="30"/>
      <c r="G58" s="23"/>
      <c r="H58" s="40" t="s">
        <v>9</v>
      </c>
      <c r="I58" s="41" t="s">
        <v>15</v>
      </c>
      <c r="J58" s="42"/>
      <c r="K58" s="43"/>
      <c r="M58" s="50" t="s">
        <v>18</v>
      </c>
      <c r="N58" s="2">
        <f>C63</f>
        <v>4</v>
      </c>
      <c r="O58" s="2" t="s">
        <v>0</v>
      </c>
    </row>
    <row r="59" spans="1:15" ht="15.75" customHeight="1">
      <c r="A59" s="30"/>
      <c r="B59" s="45" t="s">
        <v>11</v>
      </c>
      <c r="C59" s="53">
        <f>C55+C56</f>
        <v>76.81527022570012</v>
      </c>
      <c r="D59" s="33"/>
      <c r="E59" s="30"/>
      <c r="F59" s="30"/>
      <c r="G59" s="23"/>
      <c r="H59" s="46" t="s">
        <v>11</v>
      </c>
      <c r="I59" s="47" t="s">
        <v>16</v>
      </c>
      <c r="J59" s="48"/>
      <c r="K59" s="49"/>
      <c r="M59" s="50" t="s">
        <v>17</v>
      </c>
      <c r="N59" s="2">
        <f>C64</f>
        <v>7</v>
      </c>
      <c r="O59" s="2" t="s">
        <v>0</v>
      </c>
    </row>
    <row r="60" spans="1:6" ht="17.25" customHeight="1">
      <c r="A60" s="27"/>
      <c r="C60" s="27"/>
      <c r="D60" s="27"/>
      <c r="E60" s="27"/>
      <c r="F60" s="27"/>
    </row>
    <row r="61" spans="1:3" ht="11.25">
      <c r="A61" s="27"/>
      <c r="C61" s="27"/>
    </row>
    <row r="62" spans="1:3" ht="11.25">
      <c r="A62" s="27"/>
      <c r="C62" s="2">
        <f>MAX(I5:I51)</f>
        <v>41</v>
      </c>
    </row>
    <row r="63" ht="11.25">
      <c r="C63" s="2">
        <f>COUNTIF(C5:C43,"&gt;78")</f>
        <v>4</v>
      </c>
    </row>
    <row r="64" ht="11.25">
      <c r="C64" s="2">
        <f>COUNTIF(C5:C43,"&lt;23")</f>
        <v>7</v>
      </c>
    </row>
  </sheetData>
  <sheetProtection/>
  <mergeCells count="2">
    <mergeCell ref="B2:B4"/>
    <mergeCell ref="K43:N4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2024-05-29T02:54:22Z</dcterms:modified>
  <cp:category/>
  <cp:version/>
  <cp:contentType/>
  <cp:contentStatus/>
</cp:coreProperties>
</file>