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2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<sst xmlns="http://schemas.openxmlformats.org/spreadsheetml/2006/main" count="39" uniqueCount="24">
  <si>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</si>
  <si>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</si>
  <si>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</si>
  <si>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</si>
  <si>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</si>
  <si>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</si>
  <si>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</si>
  <si>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</si>
  <si>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</si>
  <si>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</si>
  <si>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</si>
  <si>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</si>
  <si>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</si>
  <si>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</si>
  <si>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</si>
  <si>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</si>
  <si>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</si>
  <si>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</si>
  <si>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</si>
  <si>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</si>
  <si>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</si>
  <si>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 2524,2532 - 2538 ไม่มีการสำรวจปริมาณน้ำ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</si>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</sst>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น้ำปี้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อ.เชียงม่วน จ.พะเยา</a:t>
            </a:r>
          </a:p>
        </c:rich>
      </c:tx>
      <c:layout>
        <c:manualLayout>
          <c:xMode val="factor"/>
          <c:yMode val="factor"/>
          <c:x val="0.034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275"/>
          <c:w val="0.863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Y.24'!$B$5:$B$42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Y.24'!$C$5:$C$42</c:f>
              <c:numCache>
                <c:ptCount val="37"/>
                <c:pt idx="0">
                  <c:v>56.65399999999999</c:v>
                </c:pt>
                <c:pt idx="1">
                  <c:v>211.68</c:v>
                </c:pt>
                <c:pt idx="2">
                  <c:v>118.92099999999998</c:v>
                </c:pt>
                <c:pt idx="3">
                  <c:v>220.49</c:v>
                </c:pt>
                <c:pt idx="4">
                  <c:v>83.42</c:v>
                </c:pt>
                <c:pt idx="5">
                  <c:v>129.998</c:v>
                </c:pt>
                <c:pt idx="6">
                  <c:v>94.563</c:v>
                </c:pt>
                <c:pt idx="7">
                  <c:v>71.56299999999999</c:v>
                </c:pt>
                <c:pt idx="8">
                  <c:v>127.55</c:v>
                </c:pt>
                <c:pt idx="9">
                  <c:v>104.72800000000002</c:v>
                </c:pt>
                <c:pt idx="10">
                  <c:v>112.73100000000001</c:v>
                </c:pt>
                <c:pt idx="11">
                  <c:v>50.02</c:v>
                </c:pt>
                <c:pt idx="12">
                  <c:v>160.495</c:v>
                </c:pt>
                <c:pt idx="13">
                  <c:v>120.399</c:v>
                </c:pt>
                <c:pt idx="14">
                  <c:v>221.53199999999998</c:v>
                </c:pt>
                <c:pt idx="15">
                  <c:v>149.45300000000003</c:v>
                </c:pt>
                <c:pt idx="16">
                  <c:v>123.497</c:v>
                </c:pt>
                <c:pt idx="17">
                  <c:v>156.626</c:v>
                </c:pt>
                <c:pt idx="18">
                  <c:v>132.21964799999998</c:v>
                </c:pt>
                <c:pt idx="19">
                  <c:v>168.10848000000001</c:v>
                </c:pt>
                <c:pt idx="20">
                  <c:v>168.32499840000003</c:v>
                </c:pt>
                <c:pt idx="21">
                  <c:v>201.75</c:v>
                </c:pt>
                <c:pt idx="22">
                  <c:v>52.88</c:v>
                </c:pt>
                <c:pt idx="23">
                  <c:v>178.65619200000003</c:v>
                </c:pt>
                <c:pt idx="24">
                  <c:v>506.07288</c:v>
                </c:pt>
                <c:pt idx="25">
                  <c:v>189.76204800000005</c:v>
                </c:pt>
                <c:pt idx="26">
                  <c:v>90.895392</c:v>
                </c:pt>
                <c:pt idx="27">
                  <c:v>164.87712</c:v>
                </c:pt>
                <c:pt idx="28">
                  <c:v>55.022976</c:v>
                </c:pt>
                <c:pt idx="29">
                  <c:v>161.98358400000004</c:v>
                </c:pt>
                <c:pt idx="30">
                  <c:v>236.4</c:v>
                </c:pt>
                <c:pt idx="31">
                  <c:v>188.9</c:v>
                </c:pt>
                <c:pt idx="32">
                  <c:v>63</c:v>
                </c:pt>
                <c:pt idx="33">
                  <c:v>86.2</c:v>
                </c:pt>
                <c:pt idx="34">
                  <c:v>94.28365440000006</c:v>
                </c:pt>
                <c:pt idx="35">
                  <c:v>165.74803199999997</c:v>
                </c:pt>
                <c:pt idx="36">
                  <c:v>97.99099199999998</c:v>
                </c:pt>
              </c:numCache>
            </c:numRef>
          </c:val>
        </c:ser>
        <c:axId val="21418737"/>
        <c:axId val="58550906"/>
      </c:barChart>
      <c:lineChart>
        <c:grouping val="standard"/>
        <c:varyColors val="0"/>
        <c:ser>
          <c:idx val="1"/>
          <c:order val="1"/>
          <c:tx>
            <c:v>ค่าเฉลี่ย (2522 - 2531,2539 - 2566 )อยู่ระหว่างค่า+- SD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Y.24'!$B$5:$B$41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Y.24'!$E$5:$E$41</c:f>
              <c:numCache>
                <c:ptCount val="37"/>
                <c:pt idx="0">
                  <c:v>143.7134053189189</c:v>
                </c:pt>
                <c:pt idx="1">
                  <c:v>143.7134053189189</c:v>
                </c:pt>
                <c:pt idx="2">
                  <c:v>143.7134053189189</c:v>
                </c:pt>
                <c:pt idx="3">
                  <c:v>143.7134053189189</c:v>
                </c:pt>
                <c:pt idx="4">
                  <c:v>143.7134053189189</c:v>
                </c:pt>
                <c:pt idx="5">
                  <c:v>143.7134053189189</c:v>
                </c:pt>
                <c:pt idx="6">
                  <c:v>143.7134053189189</c:v>
                </c:pt>
                <c:pt idx="7">
                  <c:v>143.7134053189189</c:v>
                </c:pt>
                <c:pt idx="8">
                  <c:v>143.7134053189189</c:v>
                </c:pt>
                <c:pt idx="9">
                  <c:v>143.7134053189189</c:v>
                </c:pt>
                <c:pt idx="10">
                  <c:v>143.7134053189189</c:v>
                </c:pt>
                <c:pt idx="11">
                  <c:v>143.7134053189189</c:v>
                </c:pt>
                <c:pt idx="12">
                  <c:v>143.7134053189189</c:v>
                </c:pt>
                <c:pt idx="13">
                  <c:v>143.7134053189189</c:v>
                </c:pt>
                <c:pt idx="14">
                  <c:v>143.7134053189189</c:v>
                </c:pt>
                <c:pt idx="15">
                  <c:v>143.7134053189189</c:v>
                </c:pt>
                <c:pt idx="16">
                  <c:v>143.7134053189189</c:v>
                </c:pt>
                <c:pt idx="17">
                  <c:v>143.7134053189189</c:v>
                </c:pt>
                <c:pt idx="18">
                  <c:v>143.7134053189189</c:v>
                </c:pt>
                <c:pt idx="19">
                  <c:v>143.7134053189189</c:v>
                </c:pt>
                <c:pt idx="20">
                  <c:v>143.7134053189189</c:v>
                </c:pt>
                <c:pt idx="21">
                  <c:v>143.7134053189189</c:v>
                </c:pt>
                <c:pt idx="22">
                  <c:v>143.7134053189189</c:v>
                </c:pt>
                <c:pt idx="23">
                  <c:v>143.7134053189189</c:v>
                </c:pt>
                <c:pt idx="24">
                  <c:v>143.7134053189189</c:v>
                </c:pt>
                <c:pt idx="25">
                  <c:v>143.7134053189189</c:v>
                </c:pt>
                <c:pt idx="26">
                  <c:v>143.7134053189189</c:v>
                </c:pt>
                <c:pt idx="27">
                  <c:v>143.7134053189189</c:v>
                </c:pt>
                <c:pt idx="28">
                  <c:v>143.7134053189189</c:v>
                </c:pt>
                <c:pt idx="29">
                  <c:v>143.7134053189189</c:v>
                </c:pt>
                <c:pt idx="30">
                  <c:v>143.7134053189189</c:v>
                </c:pt>
                <c:pt idx="31">
                  <c:v>143.7134053189189</c:v>
                </c:pt>
                <c:pt idx="32">
                  <c:v>143.7134053189189</c:v>
                </c:pt>
                <c:pt idx="33">
                  <c:v>143.7134053189189</c:v>
                </c:pt>
                <c:pt idx="34">
                  <c:v>143.7134053189189</c:v>
                </c:pt>
                <c:pt idx="35">
                  <c:v>143.7134053189189</c:v>
                </c:pt>
                <c:pt idx="36">
                  <c:v>143.7134053189189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Y.24'!$B$5:$B$41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Y.24'!$H$5:$H$41</c:f>
              <c:numCache>
                <c:ptCount val="37"/>
                <c:pt idx="0">
                  <c:v>224.27935341848206</c:v>
                </c:pt>
                <c:pt idx="1">
                  <c:v>224.27935341848206</c:v>
                </c:pt>
                <c:pt idx="2">
                  <c:v>224.27935341848206</c:v>
                </c:pt>
                <c:pt idx="3">
                  <c:v>224.27935341848206</c:v>
                </c:pt>
                <c:pt idx="4">
                  <c:v>224.27935341848206</c:v>
                </c:pt>
                <c:pt idx="5">
                  <c:v>224.27935341848206</c:v>
                </c:pt>
                <c:pt idx="6">
                  <c:v>224.27935341848206</c:v>
                </c:pt>
                <c:pt idx="7">
                  <c:v>224.27935341848206</c:v>
                </c:pt>
                <c:pt idx="8">
                  <c:v>224.27935341848206</c:v>
                </c:pt>
                <c:pt idx="9">
                  <c:v>224.27935341848206</c:v>
                </c:pt>
                <c:pt idx="10">
                  <c:v>224.27935341848206</c:v>
                </c:pt>
                <c:pt idx="11">
                  <c:v>224.27935341848206</c:v>
                </c:pt>
                <c:pt idx="12">
                  <c:v>224.27935341848206</c:v>
                </c:pt>
                <c:pt idx="13">
                  <c:v>224.27935341848206</c:v>
                </c:pt>
                <c:pt idx="14">
                  <c:v>224.27935341848206</c:v>
                </c:pt>
                <c:pt idx="15">
                  <c:v>224.27935341848206</c:v>
                </c:pt>
                <c:pt idx="16">
                  <c:v>224.27935341848206</c:v>
                </c:pt>
                <c:pt idx="17">
                  <c:v>224.27935341848206</c:v>
                </c:pt>
                <c:pt idx="18">
                  <c:v>224.27935341848206</c:v>
                </c:pt>
                <c:pt idx="19">
                  <c:v>224.27935341848206</c:v>
                </c:pt>
                <c:pt idx="20">
                  <c:v>224.27935341848206</c:v>
                </c:pt>
                <c:pt idx="21">
                  <c:v>224.27935341848206</c:v>
                </c:pt>
                <c:pt idx="22">
                  <c:v>224.27935341848206</c:v>
                </c:pt>
                <c:pt idx="23">
                  <c:v>224.27935341848206</c:v>
                </c:pt>
                <c:pt idx="24">
                  <c:v>224.27935341848206</c:v>
                </c:pt>
                <c:pt idx="25">
                  <c:v>224.27935341848206</c:v>
                </c:pt>
                <c:pt idx="26">
                  <c:v>224.27935341848206</c:v>
                </c:pt>
                <c:pt idx="27">
                  <c:v>224.27935341848206</c:v>
                </c:pt>
                <c:pt idx="28">
                  <c:v>224.27935341848206</c:v>
                </c:pt>
                <c:pt idx="29">
                  <c:v>224.27935341848206</c:v>
                </c:pt>
                <c:pt idx="30">
                  <c:v>224.27935341848206</c:v>
                </c:pt>
                <c:pt idx="31">
                  <c:v>224.27935341848206</c:v>
                </c:pt>
                <c:pt idx="32">
                  <c:v>224.27935341848206</c:v>
                </c:pt>
                <c:pt idx="33">
                  <c:v>224.27935341848206</c:v>
                </c:pt>
                <c:pt idx="34">
                  <c:v>224.27935341848206</c:v>
                </c:pt>
                <c:pt idx="35">
                  <c:v>224.27935341848206</c:v>
                </c:pt>
                <c:pt idx="36">
                  <c:v>224.27935341848206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Y.24'!$B$5:$B$41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Y.24'!$F$5:$F$41</c:f>
              <c:numCache>
                <c:ptCount val="37"/>
                <c:pt idx="0">
                  <c:v>63.147457219355715</c:v>
                </c:pt>
                <c:pt idx="1">
                  <c:v>63.147457219355715</c:v>
                </c:pt>
                <c:pt idx="2">
                  <c:v>63.147457219355715</c:v>
                </c:pt>
                <c:pt idx="3">
                  <c:v>63.147457219355715</c:v>
                </c:pt>
                <c:pt idx="4">
                  <c:v>63.147457219355715</c:v>
                </c:pt>
                <c:pt idx="5">
                  <c:v>63.147457219355715</c:v>
                </c:pt>
                <c:pt idx="6">
                  <c:v>63.147457219355715</c:v>
                </c:pt>
                <c:pt idx="7">
                  <c:v>63.147457219355715</c:v>
                </c:pt>
                <c:pt idx="8">
                  <c:v>63.147457219355715</c:v>
                </c:pt>
                <c:pt idx="9">
                  <c:v>63.147457219355715</c:v>
                </c:pt>
                <c:pt idx="10">
                  <c:v>63.147457219355715</c:v>
                </c:pt>
                <c:pt idx="11">
                  <c:v>63.147457219355715</c:v>
                </c:pt>
                <c:pt idx="12">
                  <c:v>63.147457219355715</c:v>
                </c:pt>
                <c:pt idx="13">
                  <c:v>63.147457219355715</c:v>
                </c:pt>
                <c:pt idx="14">
                  <c:v>63.147457219355715</c:v>
                </c:pt>
                <c:pt idx="15">
                  <c:v>63.147457219355715</c:v>
                </c:pt>
                <c:pt idx="16">
                  <c:v>63.147457219355715</c:v>
                </c:pt>
                <c:pt idx="17">
                  <c:v>63.147457219355715</c:v>
                </c:pt>
                <c:pt idx="18">
                  <c:v>63.147457219355715</c:v>
                </c:pt>
                <c:pt idx="19">
                  <c:v>63.147457219355715</c:v>
                </c:pt>
                <c:pt idx="20">
                  <c:v>63.147457219355715</c:v>
                </c:pt>
                <c:pt idx="21">
                  <c:v>63.147457219355715</c:v>
                </c:pt>
                <c:pt idx="22">
                  <c:v>63.147457219355715</c:v>
                </c:pt>
                <c:pt idx="23">
                  <c:v>63.147457219355715</c:v>
                </c:pt>
                <c:pt idx="24">
                  <c:v>63.147457219355715</c:v>
                </c:pt>
                <c:pt idx="25">
                  <c:v>63.147457219355715</c:v>
                </c:pt>
                <c:pt idx="26">
                  <c:v>63.147457219355715</c:v>
                </c:pt>
                <c:pt idx="27">
                  <c:v>63.147457219355715</c:v>
                </c:pt>
                <c:pt idx="28">
                  <c:v>63.147457219355715</c:v>
                </c:pt>
                <c:pt idx="29">
                  <c:v>63.147457219355715</c:v>
                </c:pt>
                <c:pt idx="30">
                  <c:v>63.147457219355715</c:v>
                </c:pt>
                <c:pt idx="31">
                  <c:v>63.147457219355715</c:v>
                </c:pt>
                <c:pt idx="32">
                  <c:v>63.147457219355715</c:v>
                </c:pt>
                <c:pt idx="33">
                  <c:v>63.147457219355715</c:v>
                </c:pt>
                <c:pt idx="34">
                  <c:v>63.147457219355715</c:v>
                </c:pt>
                <c:pt idx="35">
                  <c:v>63.147457219355715</c:v>
                </c:pt>
                <c:pt idx="36">
                  <c:v>63.147457219355715</c:v>
                </c:pt>
              </c:numCache>
            </c:numRef>
          </c:val>
          <c:smooth val="0"/>
        </c:ser>
        <c:axId val="21418737"/>
        <c:axId val="58550906"/>
      </c:line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550906"/>
        <c:crossesAt val="0"/>
        <c:auto val="1"/>
        <c:lblOffset val="100"/>
        <c:tickLblSkip val="1"/>
        <c:noMultiLvlLbl val="0"/>
      </c:catAx>
      <c:valAx>
        <c:axId val="5855090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418737"/>
        <c:crossesAt val="1"/>
        <c:crossBetween val="between"/>
        <c:dispUnits/>
        <c:majorUnit val="100"/>
        <c:minorUnit val="25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"/>
          <c:y val="0.8515"/>
          <c:w val="0.989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น้ำปี้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เชียงม่วน จ.พะเยา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55"/>
          <c:w val="0.85725"/>
          <c:h val="0.696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Y.24'!$B$5:$B$42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Y.24'!$C$5:$C$42</c:f>
              <c:numCache>
                <c:ptCount val="37"/>
                <c:pt idx="0">
                  <c:v>56.65399999999999</c:v>
                </c:pt>
                <c:pt idx="1">
                  <c:v>211.68</c:v>
                </c:pt>
                <c:pt idx="2">
                  <c:v>118.92099999999998</c:v>
                </c:pt>
                <c:pt idx="3">
                  <c:v>220.49</c:v>
                </c:pt>
                <c:pt idx="4">
                  <c:v>83.42</c:v>
                </c:pt>
                <c:pt idx="5">
                  <c:v>129.998</c:v>
                </c:pt>
                <c:pt idx="6">
                  <c:v>94.563</c:v>
                </c:pt>
                <c:pt idx="7">
                  <c:v>71.56299999999999</c:v>
                </c:pt>
                <c:pt idx="8">
                  <c:v>127.55</c:v>
                </c:pt>
                <c:pt idx="9">
                  <c:v>104.72800000000002</c:v>
                </c:pt>
                <c:pt idx="10">
                  <c:v>112.73100000000001</c:v>
                </c:pt>
                <c:pt idx="11">
                  <c:v>50.02</c:v>
                </c:pt>
                <c:pt idx="12">
                  <c:v>160.495</c:v>
                </c:pt>
                <c:pt idx="13">
                  <c:v>120.399</c:v>
                </c:pt>
                <c:pt idx="14">
                  <c:v>221.53199999999998</c:v>
                </c:pt>
                <c:pt idx="15">
                  <c:v>149.45300000000003</c:v>
                </c:pt>
                <c:pt idx="16">
                  <c:v>123.497</c:v>
                </c:pt>
                <c:pt idx="17">
                  <c:v>156.626</c:v>
                </c:pt>
                <c:pt idx="18">
                  <c:v>132.21964799999998</c:v>
                </c:pt>
                <c:pt idx="19">
                  <c:v>168.10848000000001</c:v>
                </c:pt>
                <c:pt idx="20">
                  <c:v>168.32499840000003</c:v>
                </c:pt>
                <c:pt idx="21">
                  <c:v>201.75</c:v>
                </c:pt>
                <c:pt idx="22">
                  <c:v>52.88</c:v>
                </c:pt>
                <c:pt idx="23">
                  <c:v>178.65619200000003</c:v>
                </c:pt>
                <c:pt idx="24">
                  <c:v>506.07288</c:v>
                </c:pt>
                <c:pt idx="25">
                  <c:v>189.76204800000005</c:v>
                </c:pt>
                <c:pt idx="26">
                  <c:v>90.895392</c:v>
                </c:pt>
                <c:pt idx="27">
                  <c:v>164.87712</c:v>
                </c:pt>
                <c:pt idx="28">
                  <c:v>55.022976</c:v>
                </c:pt>
                <c:pt idx="29">
                  <c:v>161.98358400000004</c:v>
                </c:pt>
                <c:pt idx="30">
                  <c:v>236.4</c:v>
                </c:pt>
                <c:pt idx="31">
                  <c:v>188.9</c:v>
                </c:pt>
                <c:pt idx="32">
                  <c:v>63</c:v>
                </c:pt>
                <c:pt idx="33">
                  <c:v>86.2</c:v>
                </c:pt>
                <c:pt idx="34">
                  <c:v>94.28365440000006</c:v>
                </c:pt>
                <c:pt idx="35">
                  <c:v>165.74803199999997</c:v>
                </c:pt>
                <c:pt idx="36">
                  <c:v>97.99099199999998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(2522 - 2531,2539 - 2566 ) 35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Y.24'!$B$5:$B$42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Y.24'!$E$5:$E$41</c:f>
              <c:numCache>
                <c:ptCount val="37"/>
                <c:pt idx="0">
                  <c:v>143.7134053189189</c:v>
                </c:pt>
                <c:pt idx="1">
                  <c:v>143.7134053189189</c:v>
                </c:pt>
                <c:pt idx="2">
                  <c:v>143.7134053189189</c:v>
                </c:pt>
                <c:pt idx="3">
                  <c:v>143.7134053189189</c:v>
                </c:pt>
                <c:pt idx="4">
                  <c:v>143.7134053189189</c:v>
                </c:pt>
                <c:pt idx="5">
                  <c:v>143.7134053189189</c:v>
                </c:pt>
                <c:pt idx="6">
                  <c:v>143.7134053189189</c:v>
                </c:pt>
                <c:pt idx="7">
                  <c:v>143.7134053189189</c:v>
                </c:pt>
                <c:pt idx="8">
                  <c:v>143.7134053189189</c:v>
                </c:pt>
                <c:pt idx="9">
                  <c:v>143.7134053189189</c:v>
                </c:pt>
                <c:pt idx="10">
                  <c:v>143.7134053189189</c:v>
                </c:pt>
                <c:pt idx="11">
                  <c:v>143.7134053189189</c:v>
                </c:pt>
                <c:pt idx="12">
                  <c:v>143.7134053189189</c:v>
                </c:pt>
                <c:pt idx="13">
                  <c:v>143.7134053189189</c:v>
                </c:pt>
                <c:pt idx="14">
                  <c:v>143.7134053189189</c:v>
                </c:pt>
                <c:pt idx="15">
                  <c:v>143.7134053189189</c:v>
                </c:pt>
                <c:pt idx="16">
                  <c:v>143.7134053189189</c:v>
                </c:pt>
                <c:pt idx="17">
                  <c:v>143.7134053189189</c:v>
                </c:pt>
                <c:pt idx="18">
                  <c:v>143.7134053189189</c:v>
                </c:pt>
                <c:pt idx="19">
                  <c:v>143.7134053189189</c:v>
                </c:pt>
                <c:pt idx="20">
                  <c:v>143.7134053189189</c:v>
                </c:pt>
                <c:pt idx="21">
                  <c:v>143.7134053189189</c:v>
                </c:pt>
                <c:pt idx="22">
                  <c:v>143.7134053189189</c:v>
                </c:pt>
                <c:pt idx="23">
                  <c:v>143.7134053189189</c:v>
                </c:pt>
                <c:pt idx="24">
                  <c:v>143.7134053189189</c:v>
                </c:pt>
                <c:pt idx="25">
                  <c:v>143.7134053189189</c:v>
                </c:pt>
                <c:pt idx="26">
                  <c:v>143.7134053189189</c:v>
                </c:pt>
                <c:pt idx="27">
                  <c:v>143.7134053189189</c:v>
                </c:pt>
                <c:pt idx="28">
                  <c:v>143.7134053189189</c:v>
                </c:pt>
                <c:pt idx="29">
                  <c:v>143.7134053189189</c:v>
                </c:pt>
                <c:pt idx="30">
                  <c:v>143.7134053189189</c:v>
                </c:pt>
                <c:pt idx="31">
                  <c:v>143.7134053189189</c:v>
                </c:pt>
                <c:pt idx="32">
                  <c:v>143.7134053189189</c:v>
                </c:pt>
                <c:pt idx="33">
                  <c:v>143.7134053189189</c:v>
                </c:pt>
                <c:pt idx="34">
                  <c:v>143.7134053189189</c:v>
                </c:pt>
                <c:pt idx="35">
                  <c:v>143.7134053189189</c:v>
                </c:pt>
                <c:pt idx="36">
                  <c:v>143.7134053189189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Y.24'!$B$5:$B$42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Y.24'!$D$5:$D$42</c:f>
              <c:numCache>
                <c:ptCount val="37"/>
                <c:pt idx="36">
                  <c:v>97.99099199999998</c:v>
                </c:pt>
              </c:numCache>
            </c:numRef>
          </c:val>
          <c:smooth val="0"/>
        </c:ser>
        <c:marker val="1"/>
        <c:axId val="57196107"/>
        <c:axId val="45002916"/>
      </c:line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002916"/>
        <c:crossesAt val="0"/>
        <c:auto val="1"/>
        <c:lblOffset val="100"/>
        <c:tickLblSkip val="1"/>
        <c:noMultiLvlLbl val="0"/>
      </c:catAx>
      <c:valAx>
        <c:axId val="4500291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196107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0.6005</cdr:y>
    </cdr:from>
    <cdr:to>
      <cdr:x>0.39525</cdr:x>
      <cdr:y>0.63425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3705225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0.39275</cdr:x>
      <cdr:y>0.53075</cdr:y>
    </cdr:from>
    <cdr:to>
      <cdr:x>0.53825</cdr:x>
      <cdr:y>0.56275</cdr:y>
    </cdr:to>
    <cdr:sp>
      <cdr:nvSpPr>
        <cdr:cNvPr id="2" name="TextBox 1"/>
        <cdr:cNvSpPr txBox="1">
          <a:spLocks noChangeArrowheads="1"/>
        </cdr:cNvSpPr>
      </cdr:nvSpPr>
      <cdr:spPr>
        <a:xfrm>
          <a:off x="3686175" y="3267075"/>
          <a:ext cx="13716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0.12175</cdr:x>
      <cdr:y>0.674</cdr:y>
    </cdr:from>
    <cdr:to>
      <cdr:x>0.26625</cdr:x>
      <cdr:y>0.70775</cdr:y>
    </cdr:to>
    <cdr:sp>
      <cdr:nvSpPr>
        <cdr:cNvPr id="3" name="TextBox 1"/>
        <cdr:cNvSpPr txBox="1">
          <a:spLocks noChangeArrowheads="1"/>
        </cdr:cNvSpPr>
      </cdr:nvSpPr>
      <cdr:spPr>
        <a:xfrm>
          <a:off x="1143000" y="4152900"/>
          <a:ext cx="13620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0.4555</cdr:y>
    </cdr:from>
    <cdr:to>
      <cdr:x>0.2965</cdr:x>
      <cdr:y>0.721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47875" y="2809875"/>
          <a:ext cx="733425" cy="1638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3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K41" sqref="K4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4">
        <v>56.65399999999999</v>
      </c>
      <c r="D5" s="55"/>
      <c r="E5" s="56">
        <f aca="true" t="shared" si="0" ref="E5:E41">$C$54</f>
        <v>143.7134053189189</v>
      </c>
      <c r="F5" s="57">
        <f aca="true" t="shared" si="1" ref="F5:F41">+$C$57</f>
        <v>63.147457219355715</v>
      </c>
      <c r="G5" s="58">
        <f aca="true" t="shared" si="2" ref="G5:G41">$C$55</f>
        <v>80.56594809956317</v>
      </c>
      <c r="H5" s="59">
        <f aca="true" t="shared" si="3" ref="H5:H41">+$C$58</f>
        <v>224.27935341848206</v>
      </c>
      <c r="I5" s="2">
        <v>1</v>
      </c>
    </row>
    <row r="6" spans="2:9" ht="11.25">
      <c r="B6" s="22">
        <v>2523</v>
      </c>
      <c r="C6" s="60">
        <v>211.68</v>
      </c>
      <c r="D6" s="55"/>
      <c r="E6" s="61">
        <f t="shared" si="0"/>
        <v>143.7134053189189</v>
      </c>
      <c r="F6" s="62">
        <f t="shared" si="1"/>
        <v>63.147457219355715</v>
      </c>
      <c r="G6" s="63">
        <f t="shared" si="2"/>
        <v>80.56594809956317</v>
      </c>
      <c r="H6" s="64">
        <f t="shared" si="3"/>
        <v>224.27935341848206</v>
      </c>
      <c r="I6" s="2">
        <f>I5+1</f>
        <v>2</v>
      </c>
    </row>
    <row r="7" spans="2:9" ht="11.25">
      <c r="B7" s="22">
        <v>2525</v>
      </c>
      <c r="C7" s="60">
        <v>118.92099999999998</v>
      </c>
      <c r="D7" s="55"/>
      <c r="E7" s="61">
        <f t="shared" si="0"/>
        <v>143.7134053189189</v>
      </c>
      <c r="F7" s="62">
        <f t="shared" si="1"/>
        <v>63.147457219355715</v>
      </c>
      <c r="G7" s="63">
        <f t="shared" si="2"/>
        <v>80.56594809956317</v>
      </c>
      <c r="H7" s="64">
        <f t="shared" si="3"/>
        <v>224.27935341848206</v>
      </c>
      <c r="I7" s="2">
        <f aca="true" t="shared" si="4" ref="I7:I41">I6+1</f>
        <v>3</v>
      </c>
    </row>
    <row r="8" spans="2:9" ht="11.25">
      <c r="B8" s="22">
        <v>2526</v>
      </c>
      <c r="C8" s="60">
        <v>220.49</v>
      </c>
      <c r="D8" s="55"/>
      <c r="E8" s="61">
        <f t="shared" si="0"/>
        <v>143.7134053189189</v>
      </c>
      <c r="F8" s="62">
        <f t="shared" si="1"/>
        <v>63.147457219355715</v>
      </c>
      <c r="G8" s="63">
        <f t="shared" si="2"/>
        <v>80.56594809956317</v>
      </c>
      <c r="H8" s="64">
        <f t="shared" si="3"/>
        <v>224.27935341848206</v>
      </c>
      <c r="I8" s="2">
        <f t="shared" si="4"/>
        <v>4</v>
      </c>
    </row>
    <row r="9" spans="2:9" ht="11.25">
      <c r="B9" s="22">
        <v>2527</v>
      </c>
      <c r="C9" s="60">
        <v>83.42</v>
      </c>
      <c r="D9" s="55"/>
      <c r="E9" s="61">
        <f t="shared" si="0"/>
        <v>143.7134053189189</v>
      </c>
      <c r="F9" s="62">
        <f t="shared" si="1"/>
        <v>63.147457219355715</v>
      </c>
      <c r="G9" s="63">
        <f t="shared" si="2"/>
        <v>80.56594809956317</v>
      </c>
      <c r="H9" s="64">
        <f t="shared" si="3"/>
        <v>224.27935341848206</v>
      </c>
      <c r="I9" s="2">
        <f t="shared" si="4"/>
        <v>5</v>
      </c>
    </row>
    <row r="10" spans="2:9" ht="11.25">
      <c r="B10" s="22">
        <v>2528</v>
      </c>
      <c r="C10" s="60">
        <v>129.998</v>
      </c>
      <c r="D10" s="55"/>
      <c r="E10" s="61">
        <f t="shared" si="0"/>
        <v>143.7134053189189</v>
      </c>
      <c r="F10" s="62">
        <f t="shared" si="1"/>
        <v>63.147457219355715</v>
      </c>
      <c r="G10" s="63">
        <f t="shared" si="2"/>
        <v>80.56594809956317</v>
      </c>
      <c r="H10" s="64">
        <f t="shared" si="3"/>
        <v>224.27935341848206</v>
      </c>
      <c r="I10" s="2">
        <f t="shared" si="4"/>
        <v>6</v>
      </c>
    </row>
    <row r="11" spans="2:9" ht="11.25">
      <c r="B11" s="22">
        <v>2529</v>
      </c>
      <c r="C11" s="60">
        <v>94.563</v>
      </c>
      <c r="D11" s="55"/>
      <c r="E11" s="61">
        <f t="shared" si="0"/>
        <v>143.7134053189189</v>
      </c>
      <c r="F11" s="62">
        <f t="shared" si="1"/>
        <v>63.147457219355715</v>
      </c>
      <c r="G11" s="63">
        <f t="shared" si="2"/>
        <v>80.56594809956317</v>
      </c>
      <c r="H11" s="64">
        <f t="shared" si="3"/>
        <v>224.27935341848206</v>
      </c>
      <c r="I11" s="2">
        <f t="shared" si="4"/>
        <v>7</v>
      </c>
    </row>
    <row r="12" spans="2:9" ht="11.25">
      <c r="B12" s="22">
        <v>2530</v>
      </c>
      <c r="C12" s="60">
        <v>71.56299999999999</v>
      </c>
      <c r="D12" s="55"/>
      <c r="E12" s="61">
        <f t="shared" si="0"/>
        <v>143.7134053189189</v>
      </c>
      <c r="F12" s="62">
        <f t="shared" si="1"/>
        <v>63.147457219355715</v>
      </c>
      <c r="G12" s="63">
        <f t="shared" si="2"/>
        <v>80.56594809956317</v>
      </c>
      <c r="H12" s="64">
        <f t="shared" si="3"/>
        <v>224.27935341848206</v>
      </c>
      <c r="I12" s="2">
        <f t="shared" si="4"/>
        <v>8</v>
      </c>
    </row>
    <row r="13" spans="2:9" ht="11.25">
      <c r="B13" s="22">
        <v>2531</v>
      </c>
      <c r="C13" s="60">
        <v>127.55</v>
      </c>
      <c r="D13" s="55"/>
      <c r="E13" s="61">
        <f t="shared" si="0"/>
        <v>143.7134053189189</v>
      </c>
      <c r="F13" s="62">
        <f t="shared" si="1"/>
        <v>63.147457219355715</v>
      </c>
      <c r="G13" s="63">
        <f t="shared" si="2"/>
        <v>80.56594809956317</v>
      </c>
      <c r="H13" s="64">
        <f t="shared" si="3"/>
        <v>224.27935341848206</v>
      </c>
      <c r="I13" s="2">
        <f t="shared" si="4"/>
        <v>9</v>
      </c>
    </row>
    <row r="14" spans="2:9" ht="11.25">
      <c r="B14" s="22">
        <v>2539</v>
      </c>
      <c r="C14" s="60">
        <v>104.72800000000002</v>
      </c>
      <c r="D14" s="55"/>
      <c r="E14" s="61">
        <f t="shared" si="0"/>
        <v>143.7134053189189</v>
      </c>
      <c r="F14" s="62">
        <f t="shared" si="1"/>
        <v>63.147457219355715</v>
      </c>
      <c r="G14" s="63">
        <f t="shared" si="2"/>
        <v>80.56594809956317</v>
      </c>
      <c r="H14" s="64">
        <f t="shared" si="3"/>
        <v>224.27935341848206</v>
      </c>
      <c r="I14" s="2">
        <f t="shared" si="4"/>
        <v>10</v>
      </c>
    </row>
    <row r="15" spans="2:9" ht="11.25">
      <c r="B15" s="22">
        <v>2540</v>
      </c>
      <c r="C15" s="60">
        <v>112.73100000000001</v>
      </c>
      <c r="D15" s="55"/>
      <c r="E15" s="61">
        <f t="shared" si="0"/>
        <v>143.7134053189189</v>
      </c>
      <c r="F15" s="62">
        <f t="shared" si="1"/>
        <v>63.147457219355715</v>
      </c>
      <c r="G15" s="63">
        <f t="shared" si="2"/>
        <v>80.56594809956317</v>
      </c>
      <c r="H15" s="64">
        <f t="shared" si="3"/>
        <v>224.27935341848206</v>
      </c>
      <c r="I15" s="2">
        <f t="shared" si="4"/>
        <v>11</v>
      </c>
    </row>
    <row r="16" spans="2:9" ht="11.25">
      <c r="B16" s="22">
        <v>2541</v>
      </c>
      <c r="C16" s="60">
        <v>50.02</v>
      </c>
      <c r="D16" s="55"/>
      <c r="E16" s="61">
        <f t="shared" si="0"/>
        <v>143.7134053189189</v>
      </c>
      <c r="F16" s="62">
        <f t="shared" si="1"/>
        <v>63.147457219355715</v>
      </c>
      <c r="G16" s="63">
        <f t="shared" si="2"/>
        <v>80.56594809956317</v>
      </c>
      <c r="H16" s="64">
        <f t="shared" si="3"/>
        <v>224.27935341848206</v>
      </c>
      <c r="I16" s="2">
        <f t="shared" si="4"/>
        <v>12</v>
      </c>
    </row>
    <row r="17" spans="2:9" ht="11.25">
      <c r="B17" s="22">
        <v>2542</v>
      </c>
      <c r="C17" s="60">
        <v>160.495</v>
      </c>
      <c r="D17" s="55"/>
      <c r="E17" s="61">
        <f t="shared" si="0"/>
        <v>143.7134053189189</v>
      </c>
      <c r="F17" s="62">
        <f t="shared" si="1"/>
        <v>63.147457219355715</v>
      </c>
      <c r="G17" s="63">
        <f t="shared" si="2"/>
        <v>80.56594809956317</v>
      </c>
      <c r="H17" s="64">
        <f t="shared" si="3"/>
        <v>224.27935341848206</v>
      </c>
      <c r="I17" s="2">
        <f t="shared" si="4"/>
        <v>13</v>
      </c>
    </row>
    <row r="18" spans="2:9" ht="11.25">
      <c r="B18" s="22">
        <v>2543</v>
      </c>
      <c r="C18" s="60">
        <v>120.399</v>
      </c>
      <c r="D18" s="55"/>
      <c r="E18" s="61">
        <f t="shared" si="0"/>
        <v>143.7134053189189</v>
      </c>
      <c r="F18" s="62">
        <f t="shared" si="1"/>
        <v>63.147457219355715</v>
      </c>
      <c r="G18" s="63">
        <f t="shared" si="2"/>
        <v>80.56594809956317</v>
      </c>
      <c r="H18" s="64">
        <f t="shared" si="3"/>
        <v>224.27935341848206</v>
      </c>
      <c r="I18" s="2">
        <f t="shared" si="4"/>
        <v>14</v>
      </c>
    </row>
    <row r="19" spans="2:9" ht="11.25">
      <c r="B19" s="22">
        <v>2544</v>
      </c>
      <c r="C19" s="60">
        <v>221.53199999999998</v>
      </c>
      <c r="D19" s="55"/>
      <c r="E19" s="61">
        <f t="shared" si="0"/>
        <v>143.7134053189189</v>
      </c>
      <c r="F19" s="62">
        <f t="shared" si="1"/>
        <v>63.147457219355715</v>
      </c>
      <c r="G19" s="63">
        <f t="shared" si="2"/>
        <v>80.56594809956317</v>
      </c>
      <c r="H19" s="64">
        <f t="shared" si="3"/>
        <v>224.27935341848206</v>
      </c>
      <c r="I19" s="2">
        <f t="shared" si="4"/>
        <v>15</v>
      </c>
    </row>
    <row r="20" spans="2:9" ht="11.25">
      <c r="B20" s="22">
        <v>2545</v>
      </c>
      <c r="C20" s="60">
        <v>149.45300000000003</v>
      </c>
      <c r="D20" s="55"/>
      <c r="E20" s="61">
        <f t="shared" si="0"/>
        <v>143.7134053189189</v>
      </c>
      <c r="F20" s="62">
        <f t="shared" si="1"/>
        <v>63.147457219355715</v>
      </c>
      <c r="G20" s="63">
        <f t="shared" si="2"/>
        <v>80.56594809956317</v>
      </c>
      <c r="H20" s="64">
        <f t="shared" si="3"/>
        <v>224.27935341848206</v>
      </c>
      <c r="I20" s="2">
        <f t="shared" si="4"/>
        <v>16</v>
      </c>
    </row>
    <row r="21" spans="2:9" ht="11.25">
      <c r="B21" s="22">
        <v>2546</v>
      </c>
      <c r="C21" s="65">
        <v>123.497</v>
      </c>
      <c r="D21" s="55"/>
      <c r="E21" s="61">
        <f t="shared" si="0"/>
        <v>143.7134053189189</v>
      </c>
      <c r="F21" s="62">
        <f t="shared" si="1"/>
        <v>63.147457219355715</v>
      </c>
      <c r="G21" s="63">
        <f t="shared" si="2"/>
        <v>80.56594809956317</v>
      </c>
      <c r="H21" s="64">
        <f t="shared" si="3"/>
        <v>224.27935341848206</v>
      </c>
      <c r="I21" s="2">
        <f t="shared" si="4"/>
        <v>17</v>
      </c>
    </row>
    <row r="22" spans="2:9" ht="11.25">
      <c r="B22" s="22">
        <v>2547</v>
      </c>
      <c r="C22" s="65">
        <v>156.626</v>
      </c>
      <c r="D22" s="55"/>
      <c r="E22" s="61">
        <f t="shared" si="0"/>
        <v>143.7134053189189</v>
      </c>
      <c r="F22" s="62">
        <f t="shared" si="1"/>
        <v>63.147457219355715</v>
      </c>
      <c r="G22" s="63">
        <f t="shared" si="2"/>
        <v>80.56594809956317</v>
      </c>
      <c r="H22" s="64">
        <f t="shared" si="3"/>
        <v>224.27935341848206</v>
      </c>
      <c r="I22" s="2">
        <f t="shared" si="4"/>
        <v>18</v>
      </c>
    </row>
    <row r="23" spans="2:9" ht="11.25">
      <c r="B23" s="22">
        <v>2548</v>
      </c>
      <c r="C23" s="65">
        <v>132.21964799999998</v>
      </c>
      <c r="D23" s="55"/>
      <c r="E23" s="61">
        <f t="shared" si="0"/>
        <v>143.7134053189189</v>
      </c>
      <c r="F23" s="62">
        <f t="shared" si="1"/>
        <v>63.147457219355715</v>
      </c>
      <c r="G23" s="63">
        <f t="shared" si="2"/>
        <v>80.56594809956317</v>
      </c>
      <c r="H23" s="64">
        <f t="shared" si="3"/>
        <v>224.27935341848206</v>
      </c>
      <c r="I23" s="2">
        <f t="shared" si="4"/>
        <v>19</v>
      </c>
    </row>
    <row r="24" spans="2:9" ht="11.25">
      <c r="B24" s="22">
        <v>2549</v>
      </c>
      <c r="C24" s="65">
        <v>168.10848000000001</v>
      </c>
      <c r="D24" s="55"/>
      <c r="E24" s="61">
        <f t="shared" si="0"/>
        <v>143.7134053189189</v>
      </c>
      <c r="F24" s="62">
        <f t="shared" si="1"/>
        <v>63.147457219355715</v>
      </c>
      <c r="G24" s="63">
        <f t="shared" si="2"/>
        <v>80.56594809956317</v>
      </c>
      <c r="H24" s="64">
        <f t="shared" si="3"/>
        <v>224.27935341848206</v>
      </c>
      <c r="I24" s="2">
        <f t="shared" si="4"/>
        <v>20</v>
      </c>
    </row>
    <row r="25" spans="2:9" ht="11.25">
      <c r="B25" s="22">
        <v>2550</v>
      </c>
      <c r="C25" s="65">
        <v>168.32499840000003</v>
      </c>
      <c r="D25" s="55"/>
      <c r="E25" s="61">
        <f t="shared" si="0"/>
        <v>143.7134053189189</v>
      </c>
      <c r="F25" s="62">
        <f t="shared" si="1"/>
        <v>63.147457219355715</v>
      </c>
      <c r="G25" s="63">
        <f t="shared" si="2"/>
        <v>80.56594809956317</v>
      </c>
      <c r="H25" s="64">
        <f t="shared" si="3"/>
        <v>224.27935341848206</v>
      </c>
      <c r="I25" s="2">
        <f t="shared" si="4"/>
        <v>21</v>
      </c>
    </row>
    <row r="26" spans="2:9" ht="11.25">
      <c r="B26" s="22">
        <v>2551</v>
      </c>
      <c r="C26" s="65">
        <v>201.75</v>
      </c>
      <c r="D26" s="55"/>
      <c r="E26" s="61">
        <f t="shared" si="0"/>
        <v>143.7134053189189</v>
      </c>
      <c r="F26" s="62">
        <f t="shared" si="1"/>
        <v>63.147457219355715</v>
      </c>
      <c r="G26" s="63">
        <f t="shared" si="2"/>
        <v>80.56594809956317</v>
      </c>
      <c r="H26" s="64">
        <f t="shared" si="3"/>
        <v>224.27935341848206</v>
      </c>
      <c r="I26" s="2">
        <f t="shared" si="4"/>
        <v>22</v>
      </c>
    </row>
    <row r="27" spans="2:9" ht="11.25">
      <c r="B27" s="22">
        <v>2552</v>
      </c>
      <c r="C27" s="65">
        <v>52.88</v>
      </c>
      <c r="D27" s="55"/>
      <c r="E27" s="61">
        <f t="shared" si="0"/>
        <v>143.7134053189189</v>
      </c>
      <c r="F27" s="62">
        <f t="shared" si="1"/>
        <v>63.147457219355715</v>
      </c>
      <c r="G27" s="63">
        <f t="shared" si="2"/>
        <v>80.56594809956317</v>
      </c>
      <c r="H27" s="64">
        <f t="shared" si="3"/>
        <v>224.27935341848206</v>
      </c>
      <c r="I27" s="2">
        <f t="shared" si="4"/>
        <v>23</v>
      </c>
    </row>
    <row r="28" spans="2:9" ht="11.25">
      <c r="B28" s="22">
        <v>2553</v>
      </c>
      <c r="C28" s="65">
        <v>178.65619200000003</v>
      </c>
      <c r="D28" s="55"/>
      <c r="E28" s="61">
        <f t="shared" si="0"/>
        <v>143.7134053189189</v>
      </c>
      <c r="F28" s="62">
        <f t="shared" si="1"/>
        <v>63.147457219355715</v>
      </c>
      <c r="G28" s="63">
        <f t="shared" si="2"/>
        <v>80.56594809956317</v>
      </c>
      <c r="H28" s="64">
        <f t="shared" si="3"/>
        <v>224.27935341848206</v>
      </c>
      <c r="I28" s="2">
        <f t="shared" si="4"/>
        <v>24</v>
      </c>
    </row>
    <row r="29" spans="2:9" ht="11.25">
      <c r="B29" s="22">
        <v>2554</v>
      </c>
      <c r="C29" s="65">
        <v>506.07288</v>
      </c>
      <c r="D29" s="55"/>
      <c r="E29" s="61">
        <f t="shared" si="0"/>
        <v>143.7134053189189</v>
      </c>
      <c r="F29" s="62">
        <f t="shared" si="1"/>
        <v>63.147457219355715</v>
      </c>
      <c r="G29" s="63">
        <f t="shared" si="2"/>
        <v>80.56594809956317</v>
      </c>
      <c r="H29" s="64">
        <f t="shared" si="3"/>
        <v>224.27935341848206</v>
      </c>
      <c r="I29" s="2">
        <f t="shared" si="4"/>
        <v>25</v>
      </c>
    </row>
    <row r="30" spans="2:9" ht="11.25">
      <c r="B30" s="22">
        <v>2555</v>
      </c>
      <c r="C30" s="65">
        <v>189.76204800000005</v>
      </c>
      <c r="D30" s="55"/>
      <c r="E30" s="61">
        <f t="shared" si="0"/>
        <v>143.7134053189189</v>
      </c>
      <c r="F30" s="62">
        <f t="shared" si="1"/>
        <v>63.147457219355715</v>
      </c>
      <c r="G30" s="63">
        <f t="shared" si="2"/>
        <v>80.56594809956317</v>
      </c>
      <c r="H30" s="64">
        <f t="shared" si="3"/>
        <v>224.27935341848206</v>
      </c>
      <c r="I30" s="2">
        <f t="shared" si="4"/>
        <v>26</v>
      </c>
    </row>
    <row r="31" spans="2:9" ht="11.25">
      <c r="B31" s="22">
        <v>2556</v>
      </c>
      <c r="C31" s="65">
        <v>90.895392</v>
      </c>
      <c r="D31" s="55"/>
      <c r="E31" s="61">
        <f t="shared" si="0"/>
        <v>143.7134053189189</v>
      </c>
      <c r="F31" s="62">
        <f t="shared" si="1"/>
        <v>63.147457219355715</v>
      </c>
      <c r="G31" s="63">
        <f t="shared" si="2"/>
        <v>80.56594809956317</v>
      </c>
      <c r="H31" s="64">
        <f t="shared" si="3"/>
        <v>224.27935341848206</v>
      </c>
      <c r="I31" s="2">
        <f t="shared" si="4"/>
        <v>27</v>
      </c>
    </row>
    <row r="32" spans="2:11" ht="11.25">
      <c r="B32" s="22">
        <v>2557</v>
      </c>
      <c r="C32" s="65">
        <v>164.87712</v>
      </c>
      <c r="D32" s="55"/>
      <c r="E32" s="61">
        <f t="shared" si="0"/>
        <v>143.7134053189189</v>
      </c>
      <c r="F32" s="62">
        <f t="shared" si="1"/>
        <v>63.147457219355715</v>
      </c>
      <c r="G32" s="63">
        <f t="shared" si="2"/>
        <v>80.56594809956317</v>
      </c>
      <c r="H32" s="64">
        <f t="shared" si="3"/>
        <v>224.27935341848206</v>
      </c>
      <c r="I32" s="2">
        <f t="shared" si="4"/>
        <v>28</v>
      </c>
      <c r="K32" s="71" t="s">
        <v>21</v>
      </c>
    </row>
    <row r="33" spans="2:9" ht="11.25">
      <c r="B33" s="22">
        <v>2558</v>
      </c>
      <c r="C33" s="65">
        <v>55.022976</v>
      </c>
      <c r="D33" s="55"/>
      <c r="E33" s="61">
        <f t="shared" si="0"/>
        <v>143.7134053189189</v>
      </c>
      <c r="F33" s="62">
        <f t="shared" si="1"/>
        <v>63.147457219355715</v>
      </c>
      <c r="G33" s="63">
        <f t="shared" si="2"/>
        <v>80.56594809956317</v>
      </c>
      <c r="H33" s="64">
        <f t="shared" si="3"/>
        <v>224.27935341848206</v>
      </c>
      <c r="I33" s="2">
        <f t="shared" si="4"/>
        <v>29</v>
      </c>
    </row>
    <row r="34" spans="2:9" ht="11.25">
      <c r="B34" s="22">
        <v>2559</v>
      </c>
      <c r="C34" s="60">
        <v>161.98358400000004</v>
      </c>
      <c r="D34" s="55"/>
      <c r="E34" s="61">
        <f t="shared" si="0"/>
        <v>143.7134053189189</v>
      </c>
      <c r="F34" s="62">
        <f t="shared" si="1"/>
        <v>63.147457219355715</v>
      </c>
      <c r="G34" s="63">
        <f t="shared" si="2"/>
        <v>80.56594809956317</v>
      </c>
      <c r="H34" s="64">
        <f t="shared" si="3"/>
        <v>224.27935341848206</v>
      </c>
      <c r="I34" s="2">
        <f t="shared" si="4"/>
        <v>30</v>
      </c>
    </row>
    <row r="35" spans="2:9" ht="11.25">
      <c r="B35" s="22">
        <v>2560</v>
      </c>
      <c r="C35" s="60">
        <v>236.4</v>
      </c>
      <c r="D35" s="55"/>
      <c r="E35" s="61">
        <f t="shared" si="0"/>
        <v>143.7134053189189</v>
      </c>
      <c r="F35" s="62">
        <f t="shared" si="1"/>
        <v>63.147457219355715</v>
      </c>
      <c r="G35" s="63">
        <f t="shared" si="2"/>
        <v>80.56594809956317</v>
      </c>
      <c r="H35" s="64">
        <f t="shared" si="3"/>
        <v>224.27935341848206</v>
      </c>
      <c r="I35" s="2">
        <f t="shared" si="4"/>
        <v>31</v>
      </c>
    </row>
    <row r="36" spans="2:16" ht="12">
      <c r="B36" s="22">
        <v>2561</v>
      </c>
      <c r="C36" s="60">
        <v>188.9</v>
      </c>
      <c r="D36" s="55"/>
      <c r="E36" s="61">
        <f t="shared" si="0"/>
        <v>143.7134053189189</v>
      </c>
      <c r="F36" s="62">
        <f t="shared" si="1"/>
        <v>63.147457219355715</v>
      </c>
      <c r="G36" s="63">
        <f t="shared" si="2"/>
        <v>80.56594809956317</v>
      </c>
      <c r="H36" s="64">
        <f t="shared" si="3"/>
        <v>224.27935341848206</v>
      </c>
      <c r="I36" s="2">
        <f t="shared" si="4"/>
        <v>32</v>
      </c>
      <c r="P36"/>
    </row>
    <row r="37" spans="2:9" ht="11.25">
      <c r="B37" s="22">
        <v>2562</v>
      </c>
      <c r="C37" s="60">
        <v>63</v>
      </c>
      <c r="D37" s="55"/>
      <c r="E37" s="61">
        <f t="shared" si="0"/>
        <v>143.7134053189189</v>
      </c>
      <c r="F37" s="62">
        <f t="shared" si="1"/>
        <v>63.147457219355715</v>
      </c>
      <c r="G37" s="63">
        <f t="shared" si="2"/>
        <v>80.56594809956317</v>
      </c>
      <c r="H37" s="64">
        <f t="shared" si="3"/>
        <v>224.27935341848206</v>
      </c>
      <c r="I37" s="2">
        <f t="shared" si="4"/>
        <v>33</v>
      </c>
    </row>
    <row r="38" spans="2:9" ht="11.25">
      <c r="B38" s="22">
        <v>2563</v>
      </c>
      <c r="C38" s="60">
        <v>86.2</v>
      </c>
      <c r="D38" s="55"/>
      <c r="E38" s="61">
        <f t="shared" si="0"/>
        <v>143.7134053189189</v>
      </c>
      <c r="F38" s="62">
        <f t="shared" si="1"/>
        <v>63.147457219355715</v>
      </c>
      <c r="G38" s="63">
        <f t="shared" si="2"/>
        <v>80.56594809956317</v>
      </c>
      <c r="H38" s="64">
        <f t="shared" si="3"/>
        <v>224.27935341848206</v>
      </c>
      <c r="I38" s="2">
        <f t="shared" si="4"/>
        <v>34</v>
      </c>
    </row>
    <row r="39" spans="2:9" ht="11.25">
      <c r="B39" s="22">
        <v>2564</v>
      </c>
      <c r="C39" s="60">
        <v>94.28365440000006</v>
      </c>
      <c r="D39" s="72"/>
      <c r="E39" s="61">
        <f t="shared" si="0"/>
        <v>143.7134053189189</v>
      </c>
      <c r="F39" s="62">
        <f t="shared" si="1"/>
        <v>63.147457219355715</v>
      </c>
      <c r="G39" s="63">
        <f t="shared" si="2"/>
        <v>80.56594809956317</v>
      </c>
      <c r="H39" s="64">
        <f t="shared" si="3"/>
        <v>224.27935341848206</v>
      </c>
      <c r="I39" s="2">
        <f t="shared" si="4"/>
        <v>35</v>
      </c>
    </row>
    <row r="40" spans="2:14" ht="11.25">
      <c r="B40" s="22">
        <v>2565</v>
      </c>
      <c r="C40" s="60">
        <v>165.74803199999997</v>
      </c>
      <c r="D40" s="72"/>
      <c r="E40" s="61">
        <f t="shared" si="0"/>
        <v>143.7134053189189</v>
      </c>
      <c r="F40" s="62">
        <f t="shared" si="1"/>
        <v>63.147457219355715</v>
      </c>
      <c r="G40" s="63">
        <f t="shared" si="2"/>
        <v>80.56594809956317</v>
      </c>
      <c r="H40" s="64">
        <f t="shared" si="3"/>
        <v>224.27935341848206</v>
      </c>
      <c r="I40" s="2">
        <f t="shared" si="4"/>
        <v>36</v>
      </c>
      <c r="K40" s="79" t="str">
        <f>'[1]std. - Y.1C'!$K$48:$N$48</f>
        <v>ปี 2566 ปริมาณน้ำสะสม 1 เม.ย.66 - 31 มี.ค.66</v>
      </c>
      <c r="L40" s="79"/>
      <c r="M40" s="79"/>
      <c r="N40" s="79"/>
    </row>
    <row r="41" spans="2:13" ht="11.25">
      <c r="B41" s="73">
        <v>2566</v>
      </c>
      <c r="C41" s="74">
        <v>97.99099199999998</v>
      </c>
      <c r="D41" s="75">
        <f>C41</f>
        <v>97.99099199999998</v>
      </c>
      <c r="E41" s="61">
        <f t="shared" si="0"/>
        <v>143.7134053189189</v>
      </c>
      <c r="F41" s="62">
        <f t="shared" si="1"/>
        <v>63.147457219355715</v>
      </c>
      <c r="G41" s="63">
        <f t="shared" si="2"/>
        <v>80.56594809956317</v>
      </c>
      <c r="H41" s="64">
        <f t="shared" si="3"/>
        <v>224.27935341848206</v>
      </c>
      <c r="I41" s="2">
        <f t="shared" si="4"/>
        <v>37</v>
      </c>
      <c r="J41" s="71"/>
      <c r="K41" s="71"/>
      <c r="L41" s="71"/>
      <c r="M41" s="71"/>
    </row>
    <row r="42" spans="2:8" ht="11.25" hidden="1">
      <c r="B42" s="73">
        <v>2567</v>
      </c>
      <c r="C42" s="74">
        <v>0.8838720000000007</v>
      </c>
      <c r="D42" s="75">
        <f>C42</f>
        <v>0.8838720000000007</v>
      </c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2"/>
      <c r="C46" s="65"/>
      <c r="D46" s="55"/>
      <c r="E46" s="66"/>
      <c r="F46" s="67"/>
      <c r="G46" s="68"/>
      <c r="H46" s="69"/>
      <c r="J46" s="24"/>
      <c r="K46" s="25"/>
      <c r="L46" s="24"/>
      <c r="M46" s="26"/>
    </row>
    <row r="47" spans="2:13" ht="11.25">
      <c r="B47" s="22"/>
      <c r="C47" s="65"/>
      <c r="D47" s="55"/>
      <c r="E47" s="66"/>
      <c r="F47" s="67"/>
      <c r="G47" s="68"/>
      <c r="H47" s="69"/>
      <c r="J47" s="24"/>
      <c r="K47" s="25"/>
      <c r="L47" s="24"/>
      <c r="M47" s="26"/>
    </row>
    <row r="48" spans="2:13" ht="11.25">
      <c r="B48" s="22"/>
      <c r="C48" s="70"/>
      <c r="D48" s="55"/>
      <c r="E48" s="66"/>
      <c r="F48" s="67"/>
      <c r="G48" s="68"/>
      <c r="H48" s="69"/>
      <c r="J48" s="24"/>
      <c r="K48" s="25"/>
      <c r="L48" s="24"/>
      <c r="M48" s="26"/>
    </row>
    <row r="49" spans="2:13" ht="11.25">
      <c r="B49" s="22"/>
      <c r="C49" s="65"/>
      <c r="D49" s="55"/>
      <c r="E49" s="66"/>
      <c r="F49" s="67"/>
      <c r="G49" s="68"/>
      <c r="H49" s="69"/>
      <c r="J49" s="24"/>
      <c r="K49" s="25"/>
      <c r="L49" s="24"/>
      <c r="M49" s="26"/>
    </row>
    <row r="50" spans="2:13" ht="11.25">
      <c r="B50" s="22"/>
      <c r="C50" s="65"/>
      <c r="D50" s="55"/>
      <c r="E50" s="66"/>
      <c r="F50" s="67"/>
      <c r="G50" s="68"/>
      <c r="H50" s="69"/>
      <c r="J50" s="24"/>
      <c r="K50" s="25"/>
      <c r="L50" s="24"/>
      <c r="M50" s="26"/>
    </row>
    <row r="51" spans="2:13" ht="11.25">
      <c r="B51" s="27"/>
      <c r="C51" s="28"/>
      <c r="D51" s="21"/>
      <c r="E51" s="29"/>
      <c r="F51" s="29"/>
      <c r="G51" s="29"/>
      <c r="H51" s="29"/>
      <c r="J51" s="24"/>
      <c r="K51" s="25"/>
      <c r="L51" s="24"/>
      <c r="M51" s="26"/>
    </row>
    <row r="52" spans="2:13" ht="11.25">
      <c r="B52" s="27"/>
      <c r="C52" s="28"/>
      <c r="D52" s="21"/>
      <c r="E52" s="29"/>
      <c r="F52" s="29"/>
      <c r="G52" s="29"/>
      <c r="H52" s="29"/>
      <c r="J52" s="24"/>
      <c r="K52" s="25"/>
      <c r="L52" s="24"/>
      <c r="M52" s="26"/>
    </row>
    <row r="53" spans="1:17" ht="16.5" customHeight="1">
      <c r="A53" s="23"/>
      <c r="B53" s="30"/>
      <c r="C53" s="31"/>
      <c r="D53" s="23"/>
      <c r="E53" s="23"/>
      <c r="F53" s="23"/>
      <c r="G53" s="23"/>
      <c r="H53" s="23"/>
      <c r="I53" s="23"/>
      <c r="J53" s="23"/>
      <c r="K53" s="23"/>
      <c r="Q53" s="28"/>
    </row>
    <row r="54" spans="1:11" ht="15.75" customHeight="1">
      <c r="A54" s="23"/>
      <c r="B54" s="32" t="s">
        <v>8</v>
      </c>
      <c r="C54" s="51">
        <f>AVERAGE(C5:C41)</f>
        <v>143.7134053189189</v>
      </c>
      <c r="D54" s="33"/>
      <c r="E54" s="30"/>
      <c r="F54" s="30"/>
      <c r="G54" s="23"/>
      <c r="H54" s="34" t="s">
        <v>8</v>
      </c>
      <c r="I54" s="35" t="s">
        <v>20</v>
      </c>
      <c r="J54" s="36"/>
      <c r="K54" s="37"/>
    </row>
    <row r="55" spans="1:11" ht="15.75" customHeight="1">
      <c r="A55" s="23"/>
      <c r="B55" s="38" t="s">
        <v>10</v>
      </c>
      <c r="C55" s="52">
        <f>STDEV(C5:C41)</f>
        <v>80.56594809956317</v>
      </c>
      <c r="D55" s="33"/>
      <c r="E55" s="30"/>
      <c r="F55" s="30"/>
      <c r="G55" s="23"/>
      <c r="H55" s="40" t="s">
        <v>10</v>
      </c>
      <c r="I55" s="41" t="s">
        <v>12</v>
      </c>
      <c r="J55" s="42"/>
      <c r="K55" s="43"/>
    </row>
    <row r="56" spans="1:15" ht="15.75" customHeight="1">
      <c r="A56" s="30"/>
      <c r="B56" s="38" t="s">
        <v>13</v>
      </c>
      <c r="C56" s="39">
        <f>C55/C54</f>
        <v>0.5606014826576322</v>
      </c>
      <c r="D56" s="33"/>
      <c r="E56" s="44">
        <f>C56*100</f>
        <v>56.06014826576322</v>
      </c>
      <c r="F56" s="30" t="s">
        <v>2</v>
      </c>
      <c r="G56" s="23"/>
      <c r="H56" s="40" t="s">
        <v>13</v>
      </c>
      <c r="I56" s="41" t="s">
        <v>14</v>
      </c>
      <c r="J56" s="42"/>
      <c r="K56" s="43"/>
      <c r="M56" s="50" t="s">
        <v>19</v>
      </c>
      <c r="N56" s="2">
        <f>C61-C62-C63</f>
        <v>31</v>
      </c>
      <c r="O56" s="2" t="s">
        <v>0</v>
      </c>
    </row>
    <row r="57" spans="1:15" ht="15.75" customHeight="1">
      <c r="A57" s="30"/>
      <c r="B57" s="38" t="s">
        <v>9</v>
      </c>
      <c r="C57" s="52">
        <f>C54-C55</f>
        <v>63.147457219355715</v>
      </c>
      <c r="D57" s="33"/>
      <c r="E57" s="30"/>
      <c r="F57" s="30"/>
      <c r="G57" s="23"/>
      <c r="H57" s="40" t="s">
        <v>9</v>
      </c>
      <c r="I57" s="41" t="s">
        <v>15</v>
      </c>
      <c r="J57" s="42"/>
      <c r="K57" s="43"/>
      <c r="M57" s="50" t="s">
        <v>18</v>
      </c>
      <c r="N57" s="2">
        <f>C62</f>
        <v>2</v>
      </c>
      <c r="O57" s="2" t="s">
        <v>0</v>
      </c>
    </row>
    <row r="58" spans="1:15" ht="15.75" customHeight="1">
      <c r="A58" s="30"/>
      <c r="B58" s="45" t="s">
        <v>11</v>
      </c>
      <c r="C58" s="53">
        <f>C54+C55</f>
        <v>224.27935341848206</v>
      </c>
      <c r="D58" s="33"/>
      <c r="E58" s="30"/>
      <c r="F58" s="30"/>
      <c r="G58" s="23"/>
      <c r="H58" s="46" t="s">
        <v>11</v>
      </c>
      <c r="I58" s="47" t="s">
        <v>16</v>
      </c>
      <c r="J58" s="48"/>
      <c r="K58" s="49"/>
      <c r="M58" s="50" t="s">
        <v>17</v>
      </c>
      <c r="N58" s="2">
        <f>C63</f>
        <v>4</v>
      </c>
      <c r="O58" s="2" t="s">
        <v>0</v>
      </c>
    </row>
    <row r="59" spans="1:6" ht="17.25" customHeight="1">
      <c r="A59" s="27"/>
      <c r="C59" s="27"/>
      <c r="D59" s="27"/>
      <c r="E59" s="27"/>
      <c r="F59" s="27"/>
    </row>
    <row r="60" spans="1:3" ht="11.25">
      <c r="A60" s="27"/>
      <c r="C60" s="27"/>
    </row>
    <row r="61" spans="1:3" ht="11.25">
      <c r="A61" s="27"/>
      <c r="C61" s="2">
        <f>MAX(I5:I50)</f>
        <v>37</v>
      </c>
    </row>
    <row r="62" ht="11.25">
      <c r="C62" s="2">
        <f>COUNTIF(C5:C39,"&gt;229")</f>
        <v>2</v>
      </c>
    </row>
    <row r="63" ht="11.25">
      <c r="C63" s="2">
        <f>COUNTIF(C5:C39,"&lt;63")</f>
        <v>4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2024-05-29T02:54:08Z</dcterms:modified>
  <cp:category/>
  <cp:version/>
  <cp:contentType/>
  <cp:contentStatus/>
</cp:coreProperties>
</file>