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<sst xmlns="http://schemas.openxmlformats.org/spreadsheetml/2006/main" count="50" uniqueCount="25">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</sst>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"/>
    <numFmt numFmtId="210" formatCode="0.00000000000000"/>
    <numFmt numFmtId="211" formatCode="0.00_);\(0.00\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56" fillId="0" borderId="30" xfId="55" applyNumberFormat="1" applyFont="1" applyBorder="1" applyAlignment="1">
      <alignment horizontal="right"/>
      <protection/>
    </xf>
    <xf numFmtId="202" fontId="1" fillId="0" borderId="0" xfId="56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วังเหนือ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W.25'!$D$36:$O$36</c:f>
              <c:numCache/>
            </c:numRef>
          </c:xVal>
          <c:yVal>
            <c:numRef>
              <c:f>'Return W.25'!$D$37:$O$37</c:f>
              <c:numCache/>
            </c:numRef>
          </c:yVal>
          <c:smooth val="0"/>
        </c:ser>
        <c:axId val="18028169"/>
        <c:axId val="28035794"/>
      </c:scatterChart>
      <c:valAx>
        <c:axId val="180281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035794"/>
        <c:crossesAt val="10"/>
        <c:crossBetween val="midCat"/>
        <c:dispUnits/>
        <c:majorUnit val="10"/>
      </c:valAx>
      <c:valAx>
        <c:axId val="2803579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028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9">
      <selection activeCell="K43" sqref="K4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AVERAGE(J41:J55)</f>
        <v>191.72533333333337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(VAR(J41:J55))</f>
        <v>28751.522726666648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2552</v>
      </c>
      <c r="B6" s="78">
        <v>80.69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STDEV(J41:J55)</f>
        <v>169.56273979464547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2553</v>
      </c>
      <c r="B7" s="79">
        <v>626.89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2554</v>
      </c>
      <c r="B8" s="79">
        <v>239.5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2555</v>
      </c>
      <c r="B9" s="79">
        <v>171.11</v>
      </c>
      <c r="C9" s="13"/>
      <c r="D9" s="14"/>
      <c r="E9" s="16"/>
      <c r="F9" s="16"/>
      <c r="U9" s="2" t="s">
        <v>16</v>
      </c>
      <c r="V9" s="17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2556</v>
      </c>
      <c r="B10" s="79">
        <v>105.46</v>
      </c>
      <c r="C10" s="13"/>
      <c r="D10" s="14"/>
      <c r="E10" s="18"/>
      <c r="F10" s="19"/>
      <c r="U10" s="2" t="s">
        <v>17</v>
      </c>
      <c r="V10" s="17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2557</v>
      </c>
      <c r="B11" s="79">
        <v>69.65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2558</v>
      </c>
      <c r="B12" s="79">
        <v>15.73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2559</v>
      </c>
      <c r="B13" s="79">
        <v>175.55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2560</v>
      </c>
      <c r="B14" s="79">
        <v>174.5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2561</v>
      </c>
      <c r="B15" s="79">
        <v>194.4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2562</v>
      </c>
      <c r="B16" s="79">
        <v>109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2563</v>
      </c>
      <c r="B17" s="79">
        <v>536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2564</v>
      </c>
      <c r="B18" s="79">
        <v>77.4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2565</v>
      </c>
      <c r="B19" s="79">
        <v>184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2566</v>
      </c>
      <c r="B20" s="86">
        <v>116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5"/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4"/>
      <c r="C37" s="48" t="s">
        <v>2</v>
      </c>
      <c r="D37" s="49">
        <f aca="true" t="shared" si="1" ref="D37:O37">ROUND((((-LN(-LN(1-1/D36)))+$B$83*$B$84)/$B$83),2)</f>
        <v>167.41</v>
      </c>
      <c r="E37" s="48">
        <f t="shared" si="1"/>
        <v>256.5</v>
      </c>
      <c r="F37" s="50">
        <f t="shared" si="1"/>
        <v>313.52</v>
      </c>
      <c r="G37" s="50">
        <f t="shared" si="1"/>
        <v>355.73</v>
      </c>
      <c r="H37" s="50">
        <f t="shared" si="1"/>
        <v>389.3</v>
      </c>
      <c r="I37" s="50">
        <f t="shared" si="1"/>
        <v>480.41</v>
      </c>
      <c r="J37" s="50">
        <f t="shared" si="1"/>
        <v>600</v>
      </c>
      <c r="K37" s="50">
        <f t="shared" si="1"/>
        <v>637.94</v>
      </c>
      <c r="L37" s="50">
        <f t="shared" si="1"/>
        <v>754.81</v>
      </c>
      <c r="M37" s="50">
        <f t="shared" si="1"/>
        <v>870.81</v>
      </c>
      <c r="N37" s="50">
        <f t="shared" si="1"/>
        <v>986.39</v>
      </c>
      <c r="O37" s="50">
        <f t="shared" si="1"/>
        <v>1138.88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21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4"/>
      <c r="C41" s="44"/>
      <c r="D41" s="44"/>
      <c r="E41" s="19"/>
      <c r="G41" s="58" t="s">
        <v>20</v>
      </c>
      <c r="I41" s="22">
        <v>2552</v>
      </c>
      <c r="J41" s="21">
        <v>80.69</v>
      </c>
      <c r="K41" s="22"/>
      <c r="S41" s="22"/>
      <c r="Y41" s="6"/>
      <c r="Z41" s="6"/>
      <c r="AA41" s="6"/>
      <c r="AB41" s="6"/>
    </row>
    <row r="42" spans="1:28" ht="21.75">
      <c r="A42" s="20"/>
      <c r="B42" s="42"/>
      <c r="C42" s="42"/>
      <c r="D42" s="42"/>
      <c r="E42" s="1"/>
      <c r="I42" s="22">
        <v>2553</v>
      </c>
      <c r="J42" s="21">
        <v>626.89</v>
      </c>
      <c r="K42" s="22"/>
      <c r="S42" s="22"/>
      <c r="Y42" s="6"/>
      <c r="Z42" s="6"/>
      <c r="AA42" s="6"/>
      <c r="AB42" s="6"/>
    </row>
    <row r="43" spans="1:28" ht="21.75">
      <c r="A43" s="20"/>
      <c r="B43" s="59"/>
      <c r="C43" s="59"/>
      <c r="D43" s="59"/>
      <c r="E43" s="1"/>
      <c r="I43" s="22">
        <v>2554</v>
      </c>
      <c r="J43" s="21">
        <v>239.5</v>
      </c>
      <c r="K43" s="22"/>
      <c r="S43" s="22"/>
      <c r="Y43" s="6"/>
      <c r="Z43" s="6"/>
      <c r="AA43" s="6"/>
      <c r="AB43" s="6"/>
    </row>
    <row r="44" spans="1:28" ht="21.75">
      <c r="A44" s="20"/>
      <c r="B44" s="42"/>
      <c r="C44" s="42"/>
      <c r="D44" s="42"/>
      <c r="E44" s="1"/>
      <c r="I44" s="22">
        <v>2555</v>
      </c>
      <c r="J44" s="21">
        <v>171.11</v>
      </c>
      <c r="K44" s="22"/>
      <c r="S44" s="22"/>
      <c r="Y44" s="6"/>
      <c r="Z44" s="6"/>
      <c r="AA44" s="6"/>
      <c r="AB44" s="6"/>
    </row>
    <row r="45" spans="1:28" ht="21.75">
      <c r="A45" s="20"/>
      <c r="B45" s="42"/>
      <c r="C45" s="42"/>
      <c r="D45" s="42"/>
      <c r="E45" s="60"/>
      <c r="I45" s="22">
        <v>2556</v>
      </c>
      <c r="J45" s="21">
        <v>105.46</v>
      </c>
      <c r="K45" s="22"/>
      <c r="S45" s="22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2">
        <v>2557</v>
      </c>
      <c r="J46" s="21">
        <v>69.65</v>
      </c>
      <c r="K46" s="22"/>
      <c r="S46" s="22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2">
        <v>2558</v>
      </c>
      <c r="J47" s="21">
        <v>15.73</v>
      </c>
      <c r="K47" s="22"/>
      <c r="S47" s="22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2">
        <v>2559</v>
      </c>
      <c r="J48" s="21">
        <v>175.55</v>
      </c>
      <c r="K48" s="22"/>
      <c r="S48" s="22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2">
        <v>2560</v>
      </c>
      <c r="J49" s="21">
        <v>174.5</v>
      </c>
      <c r="K49" s="22"/>
      <c r="S49" s="22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2">
        <v>2561</v>
      </c>
      <c r="J50" s="21">
        <v>194.4</v>
      </c>
      <c r="K50" s="22"/>
      <c r="S50" s="22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2">
        <v>2562</v>
      </c>
      <c r="J51" s="21">
        <v>109</v>
      </c>
      <c r="K51" s="22"/>
      <c r="S51" s="22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2">
        <v>2563</v>
      </c>
      <c r="J52" s="21">
        <v>536</v>
      </c>
      <c r="K52" s="22"/>
      <c r="S52" s="22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22">
        <v>2564</v>
      </c>
      <c r="J53" s="21">
        <v>77.4</v>
      </c>
      <c r="K53" s="22"/>
      <c r="S53" s="22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2">
        <v>2565</v>
      </c>
      <c r="J54" s="21">
        <v>184</v>
      </c>
      <c r="K54" s="22"/>
      <c r="S54" s="22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2">
        <v>2566</v>
      </c>
      <c r="J55" s="87">
        <v>116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0">
        <f>IF($A$79&gt;=6,VLOOKUP($F$78,$X$3:$AC$38,$A$79-4),VLOOKUP($A$78,$X$3:$AC$38,$A$79+1))</f>
        <v>0.512836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0">
        <f>IF($A$79&gt;=6,VLOOKUP($F$78,$Y$58:$AD$97,$A$79-4),VLOOKUP($A$78,$Y$58:$AD$97,$A$79+1))</f>
        <v>1.020571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1">
        <f>B81/V6</f>
        <v>0.006018839995366883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2">
        <f>V4-(B80/B83)</f>
        <v>106.52021068598516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2024-06-24T06:38:29Z</dcterms:modified>
  <cp:category/>
  <cp:version/>
  <cp:contentType/>
  <cp:contentStatus/>
</cp:coreProperties>
</file>