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<sst xmlns="http://schemas.openxmlformats.org/spreadsheetml/2006/main" count="29" uniqueCount="24">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</sst>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#,##0.0"/>
  </numFmts>
  <fonts count="6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sz val="14"/>
      <name val="JasmineUPC"/>
      <family val="1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1.4"/>
      <color indexed="13"/>
      <name val="TH SarabunPSK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21" fillId="3" borderId="0" applyNumberFormat="0" applyBorder="0" applyAlignment="0" applyProtection="0"/>
    <xf numFmtId="0" fontId="25" fillId="38" borderId="1" applyNumberFormat="0" applyAlignment="0" applyProtection="0"/>
    <xf numFmtId="0" fontId="17" fillId="39" borderId="2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24" fillId="41" borderId="7" applyNumberFormat="0" applyFont="0" applyAlignment="0" applyProtection="0"/>
    <xf numFmtId="0" fontId="22" fillId="38" borderId="8" applyNumberFormat="0" applyAlignment="0" applyProtection="0"/>
    <xf numFmtId="0" fontId="3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9" fillId="42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1" applyNumberFormat="0" applyAlignment="0" applyProtection="0"/>
    <xf numFmtId="0" fontId="54" fillId="0" borderId="12" applyNumberFormat="0" applyFill="0" applyAlignment="0" applyProtection="0"/>
    <xf numFmtId="0" fontId="55" fillId="44" borderId="0" applyNumberFormat="0" applyBorder="0" applyAlignment="0" applyProtection="0"/>
    <xf numFmtId="0" fontId="24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6" fillId="45" borderId="10" applyNumberFormat="0" applyAlignment="0" applyProtection="0"/>
    <xf numFmtId="0" fontId="57" fillId="46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7" borderId="0" applyNumberFormat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60" fillId="42" borderId="14" applyNumberFormat="0" applyAlignment="0" applyProtection="0"/>
    <xf numFmtId="0" fontId="0" fillId="54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</cellStyleXfs>
  <cellXfs count="4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7" borderId="19" xfId="0" applyNumberFormat="1" applyFont="1" applyFill="1" applyBorder="1" applyAlignment="1">
      <alignment horizontal="center"/>
    </xf>
    <xf numFmtId="2" fontId="9" fillId="7" borderId="19" xfId="0" applyNumberFormat="1" applyFont="1" applyFill="1" applyBorder="1" applyAlignment="1">
      <alignment horizontal="center"/>
    </xf>
    <xf numFmtId="189" fontId="9" fillId="55" borderId="19" xfId="0" applyFont="1" applyFill="1" applyBorder="1" applyAlignment="1">
      <alignment/>
    </xf>
    <xf numFmtId="189" fontId="9" fillId="0" borderId="20" xfId="0" applyFont="1" applyFill="1" applyBorder="1" applyAlignment="1">
      <alignment horizontal="center"/>
    </xf>
    <xf numFmtId="1" fontId="9" fillId="7" borderId="21" xfId="0" applyNumberFormat="1" applyFont="1" applyFill="1" applyBorder="1" applyAlignment="1">
      <alignment horizontal="center"/>
    </xf>
    <xf numFmtId="2" fontId="9" fillId="7" borderId="21" xfId="0" applyNumberFormat="1" applyFont="1" applyFill="1" applyBorder="1" applyAlignment="1">
      <alignment horizontal="center"/>
    </xf>
    <xf numFmtId="189" fontId="9" fillId="55" borderId="21" xfId="0" applyFont="1" applyFill="1" applyBorder="1" applyAlignment="1">
      <alignment horizontal="centerContinuous"/>
    </xf>
    <xf numFmtId="189" fontId="9" fillId="0" borderId="20" xfId="0" applyFont="1" applyFill="1" applyBorder="1" applyAlignment="1">
      <alignment horizontal="centerContinuous"/>
    </xf>
    <xf numFmtId="1" fontId="9" fillId="7" borderId="22" xfId="0" applyNumberFormat="1" applyFont="1" applyFill="1" applyBorder="1" applyAlignment="1">
      <alignment horizontal="center"/>
    </xf>
    <xf numFmtId="2" fontId="9" fillId="7" borderId="22" xfId="0" applyNumberFormat="1" applyFont="1" applyFill="1" applyBorder="1" applyAlignment="1">
      <alignment horizontal="center"/>
    </xf>
    <xf numFmtId="189" fontId="9" fillId="55" borderId="22" xfId="0" applyFont="1" applyFill="1" applyBorder="1" applyAlignment="1">
      <alignment horizontal="centerContinuous"/>
    </xf>
    <xf numFmtId="2" fontId="9" fillId="0" borderId="20" xfId="0" applyNumberFormat="1" applyFont="1" applyFill="1" applyBorder="1" applyAlignment="1">
      <alignment horizontal="center"/>
    </xf>
    <xf numFmtId="1" fontId="8" fillId="0" borderId="23" xfId="0" applyNumberFormat="1" applyFont="1" applyBorder="1" applyAlignment="1" applyProtection="1">
      <alignment horizontal="center"/>
      <protection/>
    </xf>
    <xf numFmtId="2" fontId="8" fillId="0" borderId="23" xfId="0" applyNumberFormat="1" applyFont="1" applyBorder="1" applyAlignment="1" applyProtection="1">
      <alignment/>
      <protection/>
    </xf>
    <xf numFmtId="2" fontId="8" fillId="0" borderId="23" xfId="0" applyNumberFormat="1" applyFont="1" applyBorder="1" applyAlignment="1" applyProtection="1">
      <alignment horizontal="right"/>
      <protection/>
    </xf>
    <xf numFmtId="189" fontId="8" fillId="0" borderId="2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7" borderId="24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1" fontId="8" fillId="40" borderId="24" xfId="0" applyNumberFormat="1" applyFont="1" applyFill="1" applyBorder="1" applyAlignment="1" applyProtection="1">
      <alignment horizontal="center" vertical="center"/>
      <protection/>
    </xf>
    <xf numFmtId="190" fontId="8" fillId="4" borderId="25" xfId="0" applyNumberFormat="1" applyFont="1" applyFill="1" applyBorder="1" applyAlignment="1" applyProtection="1">
      <alignment horizontal="center" vertical="center"/>
      <protection/>
    </xf>
    <xf numFmtId="190" fontId="8" fillId="7" borderId="25" xfId="0" applyNumberFormat="1" applyFont="1" applyFill="1" applyBorder="1" applyAlignment="1" applyProtection="1">
      <alignment horizontal="center" vertical="center"/>
      <protection/>
    </xf>
    <xf numFmtId="190" fontId="8" fillId="40" borderId="26" xfId="0" applyNumberFormat="1" applyFont="1" applyFill="1" applyBorder="1" applyAlignment="1">
      <alignment horizontal="center" vertical="center"/>
    </xf>
    <xf numFmtId="190" fontId="8" fillId="0" borderId="27" xfId="0" applyNumberFormat="1" applyFont="1" applyFill="1" applyBorder="1" applyAlignment="1" applyProtection="1">
      <alignment horizontal="center" vertical="center"/>
      <protection/>
    </xf>
    <xf numFmtId="190" fontId="8" fillId="40" borderId="25" xfId="0" applyNumberFormat="1" applyFont="1" applyFill="1" applyBorder="1" applyAlignment="1" applyProtection="1">
      <alignment horizontal="center" vertical="center"/>
      <protection/>
    </xf>
    <xf numFmtId="190" fontId="8" fillId="0" borderId="0" xfId="0" applyNumberFormat="1" applyFont="1" applyAlignment="1">
      <alignment horizontal="center" vertical="center"/>
    </xf>
    <xf numFmtId="1" fontId="64" fillId="7" borderId="24" xfId="0" applyNumberFormat="1" applyFont="1" applyFill="1" applyBorder="1" applyAlignment="1" applyProtection="1">
      <alignment horizontal="center" vertical="center"/>
      <protection/>
    </xf>
    <xf numFmtId="190" fontId="64" fillId="4" borderId="25" xfId="0" applyNumberFormat="1" applyFont="1" applyFill="1" applyBorder="1" applyAlignment="1" applyProtection="1">
      <alignment horizontal="center" vertical="center"/>
      <protection/>
    </xf>
    <xf numFmtId="190" fontId="64" fillId="7" borderId="25" xfId="0" applyNumberFormat="1" applyFont="1" applyFill="1" applyBorder="1" applyAlignment="1" applyProtection="1">
      <alignment horizontal="center" vertical="center"/>
      <protection/>
    </xf>
    <xf numFmtId="190" fontId="64" fillId="40" borderId="2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8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_W.22" xfId="72"/>
    <cellStyle name="Note" xfId="73"/>
    <cellStyle name="Output" xfId="74"/>
    <cellStyle name="Title" xfId="75"/>
    <cellStyle name="Total" xfId="76"/>
    <cellStyle name="Warning Text" xfId="77"/>
    <cellStyle name="การคำนวณ" xfId="78"/>
    <cellStyle name="ข้อความเตือน" xfId="79"/>
    <cellStyle name="ข้อความอธิบาย" xfId="80"/>
    <cellStyle name="Comma" xfId="81"/>
    <cellStyle name="Comma [0]" xfId="82"/>
    <cellStyle name="ชื่อเรื่อง" xfId="83"/>
    <cellStyle name="เซลล์ตรวจสอบ" xfId="84"/>
    <cellStyle name="เซลล์ที่มีลิงก์" xfId="85"/>
    <cellStyle name="ดี" xfId="86"/>
    <cellStyle name="ปกติ 2" xfId="87"/>
    <cellStyle name="ปกติ 3" xfId="88"/>
    <cellStyle name="ปกติ 4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Currency" xfId="95"/>
    <cellStyle name="Currency [0]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224"/>
          <c:w val="0.859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'W.22-H.05'!$A$7:$A$30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'W.22-H.05'!$N$7:$N$30</c:f>
              <c:numCache>
                <c:ptCount val="24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83.52999999999999</c:v>
                </c:pt>
                <c:pt idx="19">
                  <c:v>113.69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  <c:pt idx="23">
                  <c:v>0</c:v>
                </c:pt>
              </c:numCache>
            </c:numRef>
          </c:val>
        </c:ser>
        <c:gapWidth val="100"/>
        <c:axId val="19565336"/>
        <c:axId val="41870297"/>
      </c:barChart>
      <c:lineChart>
        <c:grouping val="standard"/>
        <c:varyColors val="0"/>
        <c:ser>
          <c:idx val="1"/>
          <c:order val="1"/>
          <c:tx>
            <c:v>ค่าเฉลี่ย 231.6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'W.22-H.05'!$P$7:$P$29</c:f>
              <c:numCache>
                <c:ptCount val="23"/>
                <c:pt idx="0">
                  <c:v>231.56798309565218</c:v>
                </c:pt>
                <c:pt idx="1">
                  <c:v>231.56798309565218</c:v>
                </c:pt>
                <c:pt idx="2">
                  <c:v>231.56798309565218</c:v>
                </c:pt>
                <c:pt idx="3">
                  <c:v>231.56798309565218</c:v>
                </c:pt>
                <c:pt idx="4">
                  <c:v>231.56798309565218</c:v>
                </c:pt>
                <c:pt idx="5">
                  <c:v>231.56798309565218</c:v>
                </c:pt>
                <c:pt idx="6">
                  <c:v>231.56798309565218</c:v>
                </c:pt>
                <c:pt idx="7">
                  <c:v>231.56798309565218</c:v>
                </c:pt>
                <c:pt idx="8">
                  <c:v>231.56798309565218</c:v>
                </c:pt>
                <c:pt idx="9">
                  <c:v>231.56798309565218</c:v>
                </c:pt>
                <c:pt idx="10">
                  <c:v>231.56798309565218</c:v>
                </c:pt>
                <c:pt idx="11">
                  <c:v>231.56798309565218</c:v>
                </c:pt>
                <c:pt idx="12">
                  <c:v>231.56798309565218</c:v>
                </c:pt>
                <c:pt idx="13">
                  <c:v>231.56798309565218</c:v>
                </c:pt>
                <c:pt idx="14">
                  <c:v>231.56798309565218</c:v>
                </c:pt>
                <c:pt idx="15">
                  <c:v>231.56798309565218</c:v>
                </c:pt>
                <c:pt idx="16">
                  <c:v>231.56798309565218</c:v>
                </c:pt>
                <c:pt idx="17">
                  <c:v>231.56798309565218</c:v>
                </c:pt>
                <c:pt idx="18">
                  <c:v>231.56798309565218</c:v>
                </c:pt>
                <c:pt idx="19">
                  <c:v>231.56798309565218</c:v>
                </c:pt>
                <c:pt idx="20">
                  <c:v>231.56798309565218</c:v>
                </c:pt>
                <c:pt idx="21">
                  <c:v>231.56798309565218</c:v>
                </c:pt>
                <c:pt idx="22">
                  <c:v>231.56798309565218</c:v>
                </c:pt>
              </c:numCache>
            </c:numRef>
          </c:val>
          <c:smooth val="0"/>
        </c:ser>
        <c:axId val="19565336"/>
        <c:axId val="41870297"/>
      </c:line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870297"/>
        <c:crossesAt val="0"/>
        <c:auto val="1"/>
        <c:lblOffset val="100"/>
        <c:tickLblSkip val="1"/>
        <c:noMultiLvlLbl val="0"/>
      </c:catAx>
      <c:valAx>
        <c:axId val="4187029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65336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showGridLines="0" zoomScalePageLayoutView="0" workbookViewId="0" topLeftCell="A7">
      <selection activeCell="N37" sqref="N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>+N7*1000000/(365*86400)</f>
        <v>7.829147640791476</v>
      </c>
      <c r="P7" s="38">
        <f aca="true" t="shared" si="0" ref="P7:P29">$N$35</f>
        <v>231.56798309565218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1" ref="N8:N20">SUM(B8:M8)</f>
        <v>308.30299999999994</v>
      </c>
      <c r="O8" s="37">
        <f aca="true" t="shared" si="2" ref="O8:O27">+N8*1000000/(365*86400)</f>
        <v>9.776223997970572</v>
      </c>
      <c r="P8" s="38">
        <f t="shared" si="0"/>
        <v>231.56798309565218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1"/>
        <v>106.41400000000002</v>
      </c>
      <c r="O9" s="37">
        <f t="shared" si="2"/>
        <v>3.374365804160325</v>
      </c>
      <c r="P9" s="38">
        <f t="shared" si="0"/>
        <v>231.56798309565218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1"/>
        <v>68.00800000000001</v>
      </c>
      <c r="O10" s="37">
        <f t="shared" si="2"/>
        <v>2.1565195332318625</v>
      </c>
      <c r="P10" s="38">
        <f t="shared" si="0"/>
        <v>231.56798309565218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1"/>
        <v>257.35535999999996</v>
      </c>
      <c r="O11" s="37">
        <f t="shared" si="2"/>
        <v>8.160684931506848</v>
      </c>
      <c r="P11" s="38">
        <f t="shared" si="0"/>
        <v>231.56798309565218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1"/>
        <v>584.2742976000001</v>
      </c>
      <c r="O12" s="37">
        <f t="shared" si="2"/>
        <v>18.527216438356167</v>
      </c>
      <c r="P12" s="38">
        <f t="shared" si="0"/>
        <v>231.56798309565218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1"/>
        <v>128.72088000000002</v>
      </c>
      <c r="O13" s="37">
        <f t="shared" si="2"/>
        <v>4.081712328767124</v>
      </c>
      <c r="P13" s="38">
        <f t="shared" si="0"/>
        <v>231.56798309565218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1"/>
        <v>94.86892799999998</v>
      </c>
      <c r="O14" s="37">
        <f t="shared" si="2"/>
        <v>3.008273972602739</v>
      </c>
      <c r="P14" s="38">
        <f t="shared" si="0"/>
        <v>231.56798309565218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1"/>
        <v>78.71731199999999</v>
      </c>
      <c r="O15" s="37">
        <f t="shared" si="2"/>
        <v>2.496109589041096</v>
      </c>
      <c r="P15" s="38">
        <f t="shared" si="0"/>
        <v>231.56798309565218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1"/>
        <v>173.70374400000003</v>
      </c>
      <c r="O16" s="37">
        <f t="shared" si="2"/>
        <v>5.508109589041097</v>
      </c>
      <c r="P16" s="38">
        <f t="shared" si="0"/>
        <v>231.56798309565218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1"/>
        <v>761.1001920000002</v>
      </c>
      <c r="O17" s="37">
        <f t="shared" si="2"/>
        <v>24.134328767123296</v>
      </c>
      <c r="P17" s="38">
        <f t="shared" si="0"/>
        <v>231.56798309565218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1"/>
        <v>327.7808639999999</v>
      </c>
      <c r="O18" s="37">
        <f t="shared" si="2"/>
        <v>10.393863013698626</v>
      </c>
      <c r="P18" s="38">
        <f t="shared" si="0"/>
        <v>231.56798309565218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1"/>
        <v>116.522496</v>
      </c>
      <c r="O19" s="37">
        <f t="shared" si="2"/>
        <v>3.694904109589041</v>
      </c>
      <c r="P19" s="38">
        <f t="shared" si="0"/>
        <v>231.56798309565218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1"/>
        <v>104.654592</v>
      </c>
      <c r="O20" s="37">
        <f t="shared" si="2"/>
        <v>3.3185753424657536</v>
      </c>
      <c r="P20" s="38">
        <f t="shared" si="0"/>
        <v>231.56798309565218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 aca="true" t="shared" si="3" ref="N21:N26">SUM(B21:M21)</f>
        <v>75.41</v>
      </c>
      <c r="O21" s="37">
        <f t="shared" si="2"/>
        <v>2.3912354134956875</v>
      </c>
      <c r="P21" s="38">
        <f t="shared" si="0"/>
        <v>231.56798309565218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 t="shared" si="3"/>
        <v>167.54</v>
      </c>
      <c r="O22" s="37">
        <f t="shared" si="2"/>
        <v>5.312658548959919</v>
      </c>
      <c r="P22" s="38">
        <f t="shared" si="0"/>
        <v>231.56798309565218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 t="shared" si="3"/>
        <v>363.14</v>
      </c>
      <c r="O23" s="37">
        <f t="shared" si="2"/>
        <v>11.515093860984273</v>
      </c>
      <c r="P23" s="38">
        <f t="shared" si="0"/>
        <v>231.56798309565218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 t="shared" si="3"/>
        <v>151.18000000000004</v>
      </c>
      <c r="O24" s="37">
        <f t="shared" si="2"/>
        <v>4.793886352105531</v>
      </c>
      <c r="P24" s="38">
        <f t="shared" si="0"/>
        <v>231.56798309565218</v>
      </c>
      <c r="Q24" s="33"/>
    </row>
    <row r="25" spans="1:17" ht="15" customHeight="1">
      <c r="A25" s="32">
        <v>2562</v>
      </c>
      <c r="B25" s="35">
        <v>3.11</v>
      </c>
      <c r="C25" s="35">
        <v>3.34</v>
      </c>
      <c r="D25" s="35">
        <v>2.81</v>
      </c>
      <c r="E25" s="35">
        <v>2.74</v>
      </c>
      <c r="F25" s="35">
        <v>23.64</v>
      </c>
      <c r="G25" s="35">
        <v>37.68</v>
      </c>
      <c r="H25" s="35">
        <v>3.25</v>
      </c>
      <c r="I25" s="35">
        <v>1.95</v>
      </c>
      <c r="J25" s="35">
        <v>1.91</v>
      </c>
      <c r="K25" s="35">
        <v>1.14</v>
      </c>
      <c r="L25" s="35">
        <v>1.08</v>
      </c>
      <c r="M25" s="35">
        <v>0.88</v>
      </c>
      <c r="N25" s="36">
        <f t="shared" si="3"/>
        <v>83.52999999999999</v>
      </c>
      <c r="O25" s="37">
        <f t="shared" si="2"/>
        <v>2.6487189244038554</v>
      </c>
      <c r="P25" s="38">
        <f t="shared" si="0"/>
        <v>231.56798309565218</v>
      </c>
      <c r="Q25" s="33"/>
    </row>
    <row r="26" spans="1:17" ht="15" customHeight="1">
      <c r="A26" s="32">
        <v>2563</v>
      </c>
      <c r="B26" s="35">
        <v>2.64</v>
      </c>
      <c r="C26" s="35">
        <v>2.98</v>
      </c>
      <c r="D26" s="35">
        <v>4.46</v>
      </c>
      <c r="E26" s="35">
        <v>4.72</v>
      </c>
      <c r="F26" s="35">
        <v>56.57</v>
      </c>
      <c r="G26" s="35">
        <v>18.31</v>
      </c>
      <c r="H26" s="35">
        <v>10.36</v>
      </c>
      <c r="I26" s="35">
        <v>7.45</v>
      </c>
      <c r="J26" s="35">
        <v>1.88</v>
      </c>
      <c r="K26" s="35">
        <v>1.48</v>
      </c>
      <c r="L26" s="35">
        <v>1.35</v>
      </c>
      <c r="M26" s="35">
        <v>1.49</v>
      </c>
      <c r="N26" s="36">
        <f t="shared" si="3"/>
        <v>113.69</v>
      </c>
      <c r="O26" s="37">
        <f t="shared" si="2"/>
        <v>3.6050862506341956</v>
      </c>
      <c r="P26" s="38">
        <f t="shared" si="0"/>
        <v>231.56798309565218</v>
      </c>
      <c r="Q26" s="33"/>
    </row>
    <row r="27" spans="1:17" ht="15" customHeight="1">
      <c r="A27" s="32">
        <v>2564</v>
      </c>
      <c r="B27" s="35">
        <v>0.6070464000000003</v>
      </c>
      <c r="C27" s="35">
        <v>0.6488640000000003</v>
      </c>
      <c r="D27" s="35">
        <v>0.6578496000000006</v>
      </c>
      <c r="E27" s="35">
        <v>0.6115392000000007</v>
      </c>
      <c r="F27" s="35">
        <v>4.924972800000001</v>
      </c>
      <c r="G27" s="35">
        <v>125.85585600000009</v>
      </c>
      <c r="H27" s="35">
        <v>77.73364800000006</v>
      </c>
      <c r="I27" s="35">
        <v>19.491840000000014</v>
      </c>
      <c r="J27" s="35">
        <v>1.9319040000000016</v>
      </c>
      <c r="K27" s="35">
        <v>1.088899200000001</v>
      </c>
      <c r="L27" s="35">
        <v>2.209507200000002</v>
      </c>
      <c r="M27" s="35">
        <v>2.5771392000000017</v>
      </c>
      <c r="N27" s="36">
        <f>SUM(B27:M27)</f>
        <v>238.33906560000017</v>
      </c>
      <c r="O27" s="37">
        <f t="shared" si="2"/>
        <v>7.5576821917808275</v>
      </c>
      <c r="P27" s="38">
        <f t="shared" si="0"/>
        <v>231.56798309565218</v>
      </c>
      <c r="Q27" s="33"/>
    </row>
    <row r="28" spans="1:17" ht="15" customHeight="1">
      <c r="A28" s="32">
        <v>2565</v>
      </c>
      <c r="B28" s="35">
        <v>0.7819200000000003</v>
      </c>
      <c r="C28" s="35">
        <v>2.4528960000000013</v>
      </c>
      <c r="D28" s="35">
        <v>0.8074080000000007</v>
      </c>
      <c r="E28" s="35">
        <v>18.737568000000003</v>
      </c>
      <c r="F28" s="35">
        <v>80.308368</v>
      </c>
      <c r="G28" s="35">
        <v>175.04208000000006</v>
      </c>
      <c r="H28" s="35">
        <v>163.58544000000003</v>
      </c>
      <c r="I28" s="35">
        <v>13.680576</v>
      </c>
      <c r="J28" s="35">
        <v>6.317568000000004</v>
      </c>
      <c r="K28" s="35">
        <v>5.431104000000002</v>
      </c>
      <c r="L28" s="35">
        <v>4.466016000000003</v>
      </c>
      <c r="M28" s="35">
        <v>6.042816000000001</v>
      </c>
      <c r="N28" s="36">
        <f>SUM(B28:M28)</f>
        <v>477.65376000000015</v>
      </c>
      <c r="O28" s="37">
        <f>+N28*1000000/(365*86400)</f>
        <v>15.146301369863018</v>
      </c>
      <c r="P28" s="38">
        <f t="shared" si="0"/>
        <v>231.56798309565218</v>
      </c>
      <c r="Q28" s="33"/>
    </row>
    <row r="29" spans="1:17" ht="15" customHeight="1">
      <c r="A29" s="32">
        <v>2566</v>
      </c>
      <c r="B29" s="35">
        <v>1.518912000000001</v>
      </c>
      <c r="C29" s="35">
        <v>1.4826240000000013</v>
      </c>
      <c r="D29" s="35">
        <v>1.5672960000000011</v>
      </c>
      <c r="E29" s="35">
        <v>1.3832640000000005</v>
      </c>
      <c r="F29" s="35">
        <v>1.2942720000000014</v>
      </c>
      <c r="G29" s="35">
        <v>108.5495040000001</v>
      </c>
      <c r="H29" s="35">
        <v>172.98144</v>
      </c>
      <c r="I29" s="35">
        <v>6.846336000000001</v>
      </c>
      <c r="J29" s="35">
        <v>2.0701440000000013</v>
      </c>
      <c r="K29" s="35">
        <v>0.5633279999999999</v>
      </c>
      <c r="L29" s="35">
        <v>0</v>
      </c>
      <c r="M29" s="35">
        <v>0</v>
      </c>
      <c r="N29" s="36">
        <f>SUM(B29:M29)</f>
        <v>298.25712000000016</v>
      </c>
      <c r="O29" s="37">
        <f>+N29*1000000/(365*86400)</f>
        <v>9.457671232876718</v>
      </c>
      <c r="P29" s="38">
        <f t="shared" si="0"/>
        <v>231.56798309565218</v>
      </c>
      <c r="Q29" s="33"/>
    </row>
    <row r="30" spans="1:17" ht="15" customHeight="1">
      <c r="A30" s="41">
        <v>2567</v>
      </c>
      <c r="B30" s="42"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>
        <f>SUM(B30:M30)</f>
        <v>0</v>
      </c>
      <c r="O30" s="44">
        <f>+N30*1000000/(365*86400)</f>
        <v>0</v>
      </c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4" t="s">
        <v>19</v>
      </c>
      <c r="B34" s="39">
        <f>MAX(B7:B29)</f>
        <v>27.92275200000002</v>
      </c>
      <c r="C34" s="39">
        <f aca="true" t="shared" si="4" ref="C34:M34">MAX(C7:C29)</f>
        <v>85.25952000000001</v>
      </c>
      <c r="D34" s="39">
        <f t="shared" si="4"/>
        <v>59.045759999999994</v>
      </c>
      <c r="E34" s="39">
        <f t="shared" si="4"/>
        <v>44.94528</v>
      </c>
      <c r="F34" s="39">
        <f t="shared" si="4"/>
        <v>338.7303360000001</v>
      </c>
      <c r="G34" s="39">
        <f t="shared" si="4"/>
        <v>206.15039999999996</v>
      </c>
      <c r="H34" s="39">
        <f t="shared" si="4"/>
        <v>172.98144</v>
      </c>
      <c r="I34" s="39">
        <f t="shared" si="4"/>
        <v>30.973536000000003</v>
      </c>
      <c r="J34" s="39">
        <f t="shared" si="4"/>
        <v>8.159</v>
      </c>
      <c r="K34" s="39">
        <f t="shared" si="4"/>
        <v>12.982463999999997</v>
      </c>
      <c r="L34" s="39">
        <f t="shared" si="4"/>
        <v>12.000960000000003</v>
      </c>
      <c r="M34" s="39">
        <f t="shared" si="4"/>
        <v>12.587616000000008</v>
      </c>
      <c r="N34" s="39">
        <f>MAX(N7:N29)</f>
        <v>761.1001920000002</v>
      </c>
      <c r="O34" s="37">
        <f>+N34*1000000/(365*86400)</f>
        <v>24.134328767123296</v>
      </c>
      <c r="P34" s="40"/>
      <c r="Q34" s="33"/>
    </row>
    <row r="35" spans="1:17" ht="15" customHeight="1">
      <c r="A35" s="34" t="s">
        <v>16</v>
      </c>
      <c r="B35" s="39">
        <f>AVERAGE(B7:B29)</f>
        <v>3.7568754086956524</v>
      </c>
      <c r="C35" s="39">
        <f aca="true" t="shared" si="5" ref="C35:M35">AVERAGE(C7:C29)</f>
        <v>13.716035478260869</v>
      </c>
      <c r="D35" s="39">
        <f t="shared" si="5"/>
        <v>8.545690504347828</v>
      </c>
      <c r="E35" s="39">
        <f t="shared" si="5"/>
        <v>11.013174052173914</v>
      </c>
      <c r="F35" s="39">
        <f t="shared" si="5"/>
        <v>43.04553760000001</v>
      </c>
      <c r="G35" s="39">
        <f t="shared" si="5"/>
        <v>79.92608695652174</v>
      </c>
      <c r="H35" s="39">
        <f t="shared" si="5"/>
        <v>53.365123130434796</v>
      </c>
      <c r="I35" s="39">
        <f t="shared" si="5"/>
        <v>8.982427756521739</v>
      </c>
      <c r="J35" s="39">
        <f t="shared" si="5"/>
        <v>2.706424486956522</v>
      </c>
      <c r="K35" s="39">
        <f t="shared" si="5"/>
        <v>2.793294052173913</v>
      </c>
      <c r="L35" s="39">
        <f t="shared" si="5"/>
        <v>1.791119095652174</v>
      </c>
      <c r="M35" s="39">
        <f t="shared" si="5"/>
        <v>1.9261945739130446</v>
      </c>
      <c r="N35" s="39">
        <f>SUM(B35:M35)</f>
        <v>231.56798309565218</v>
      </c>
      <c r="O35" s="37">
        <f>+N35*1000000/(365*86400)</f>
        <v>7.342972574063046</v>
      </c>
      <c r="P35" s="40"/>
      <c r="Q35" s="33"/>
    </row>
    <row r="36" spans="1:17" ht="15" customHeight="1">
      <c r="A36" s="34" t="s">
        <v>20</v>
      </c>
      <c r="B36" s="39">
        <f>MIN(B7:B29)</f>
        <v>0</v>
      </c>
      <c r="C36" s="39">
        <f aca="true" t="shared" si="6" ref="C36:M36">MIN(C7:C29)</f>
        <v>0.6488640000000003</v>
      </c>
      <c r="D36" s="39">
        <f t="shared" si="6"/>
        <v>0.23932800000000004</v>
      </c>
      <c r="E36" s="39">
        <f t="shared" si="6"/>
        <v>0.06825600000000004</v>
      </c>
      <c r="F36" s="39">
        <f t="shared" si="6"/>
        <v>1.2942720000000014</v>
      </c>
      <c r="G36" s="39">
        <f t="shared" si="6"/>
        <v>16.7</v>
      </c>
      <c r="H36" s="39">
        <f t="shared" si="6"/>
        <v>3.25</v>
      </c>
      <c r="I36" s="39">
        <f t="shared" si="6"/>
        <v>0.721</v>
      </c>
      <c r="J36" s="39">
        <f t="shared" si="6"/>
        <v>0.07197120000000005</v>
      </c>
      <c r="K36" s="39">
        <f t="shared" si="6"/>
        <v>0</v>
      </c>
      <c r="L36" s="39">
        <f t="shared" si="6"/>
        <v>0</v>
      </c>
      <c r="M36" s="39">
        <f t="shared" si="6"/>
        <v>0</v>
      </c>
      <c r="N36" s="39">
        <f>MIN(N7:N29)</f>
        <v>68.00800000000001</v>
      </c>
      <c r="O36" s="37">
        <f>+N36*1000000/(365*86400)</f>
        <v>2.1565195332318625</v>
      </c>
      <c r="P36" s="40"/>
      <c r="Q36" s="33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2016-07-13T06:39:59Z</cp:lastPrinted>
  <dcterms:created xsi:type="dcterms:W3CDTF">1994-01-31T08:04:27Z</dcterms:created>
  <dcterms:modified xsi:type="dcterms:W3CDTF">2024-05-27T07:10:01Z</dcterms:modified>
  <cp:category/>
  <cp:version/>
  <cp:contentType/>
  <cp:contentStatus/>
</cp:coreProperties>
</file>