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2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<sst xmlns="http://schemas.openxmlformats.org/spreadsheetml/2006/main" count="38" uniqueCount="23">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</sst>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_ ;\-#,##0\ "/>
    <numFmt numFmtId="215" formatCode="0_ ;\-0\ 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  <numFmt numFmtId="220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sz val="14"/>
      <color indexed="10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2" fontId="2" fillId="33" borderId="16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1" fontId="6" fillId="33" borderId="16" xfId="0" applyNumberFormat="1" applyFont="1" applyFill="1" applyBorder="1" applyAlignment="1">
      <alignment horizontal="right" vertical="center"/>
    </xf>
    <xf numFmtId="1" fontId="2" fillId="33" borderId="16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/>
    </xf>
    <xf numFmtId="1" fontId="52" fillId="33" borderId="16" xfId="0" applyNumberFormat="1" applyFont="1" applyFill="1" applyBorder="1" applyAlignment="1">
      <alignment horizontal="right" vertical="center"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จ.ลำปาง</a:t>
            </a:r>
          </a:p>
        </c:rich>
      </c:tx>
      <c:layout>
        <c:manualLayout>
          <c:xMode val="factor"/>
          <c:yMode val="factor"/>
          <c:x val="0.03425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55"/>
          <c:w val="0.86225"/>
          <c:h val="0.6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W.21'!$B$5:$B$30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W.21'!$C$5:$C$30</c:f>
              <c:numCache>
                <c:ptCount val="26"/>
                <c:pt idx="0">
                  <c:v>671.134</c:v>
                </c:pt>
                <c:pt idx="1">
                  <c:v>443.003</c:v>
                </c:pt>
                <c:pt idx="2">
                  <c:v>623.58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827.87</c:v>
                </c:pt>
                <c:pt idx="8">
                  <c:v>313.92</c:v>
                </c:pt>
                <c:pt idx="9">
                  <c:v>411.68</c:v>
                </c:pt>
                <c:pt idx="10">
                  <c:v>275.12</c:v>
                </c:pt>
                <c:pt idx="11">
                  <c:v>573.7703040000001</c:v>
                </c:pt>
                <c:pt idx="12">
                  <c:v>1516.9792320000001</c:v>
                </c:pt>
                <c:pt idx="13">
                  <c:v>444.97209599999996</c:v>
                </c:pt>
                <c:pt idx="14">
                  <c:v>397.4140800000001</c:v>
                </c:pt>
                <c:pt idx="15">
                  <c:v>257.187744</c:v>
                </c:pt>
                <c:pt idx="16">
                  <c:v>57.562272</c:v>
                </c:pt>
                <c:pt idx="17">
                  <c:v>338.013216</c:v>
                </c:pt>
                <c:pt idx="18">
                  <c:v>683.2</c:v>
                </c:pt>
                <c:pt idx="19">
                  <c:v>407.9</c:v>
                </c:pt>
                <c:pt idx="20">
                  <c:v>107.5</c:v>
                </c:pt>
                <c:pt idx="21">
                  <c:v>124.8</c:v>
                </c:pt>
                <c:pt idx="22">
                  <c:v>280.44748799999996</c:v>
                </c:pt>
                <c:pt idx="23">
                  <c:v>842.6021759999995</c:v>
                </c:pt>
                <c:pt idx="24">
                  <c:v>198.25992</c:v>
                </c:pt>
                <c:pt idx="25">
                  <c:v>12.482207999999998</c:v>
                </c:pt>
              </c:numCache>
            </c:numRef>
          </c:val>
        </c:ser>
        <c:axId val="6380968"/>
        <c:axId val="60293097"/>
      </c:barChart>
      <c:lineChart>
        <c:grouping val="standard"/>
        <c:varyColors val="0"/>
        <c:ser>
          <c:idx val="1"/>
          <c:order val="1"/>
          <c:tx>
            <c:v>ค่าเฉลี่ย (2542 - 2566 )อยู่ระหว่างค่า+-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W.21'!$E$5:$E$29</c:f>
              <c:numCache>
                <c:ptCount val="25"/>
                <c:pt idx="0">
                  <c:v>496.30201472</c:v>
                </c:pt>
                <c:pt idx="1">
                  <c:v>496.30201472</c:v>
                </c:pt>
                <c:pt idx="2">
                  <c:v>496.30201472</c:v>
                </c:pt>
                <c:pt idx="3">
                  <c:v>496.30201472</c:v>
                </c:pt>
                <c:pt idx="4">
                  <c:v>496.30201472</c:v>
                </c:pt>
                <c:pt idx="5">
                  <c:v>496.30201472</c:v>
                </c:pt>
                <c:pt idx="6">
                  <c:v>496.30201472</c:v>
                </c:pt>
                <c:pt idx="7">
                  <c:v>496.30201472</c:v>
                </c:pt>
                <c:pt idx="8">
                  <c:v>496.30201472</c:v>
                </c:pt>
                <c:pt idx="9">
                  <c:v>496.30201472</c:v>
                </c:pt>
                <c:pt idx="10">
                  <c:v>496.30201472</c:v>
                </c:pt>
                <c:pt idx="11">
                  <c:v>496.30201472</c:v>
                </c:pt>
                <c:pt idx="12">
                  <c:v>496.30201472</c:v>
                </c:pt>
                <c:pt idx="13">
                  <c:v>496.30201472</c:v>
                </c:pt>
                <c:pt idx="14">
                  <c:v>496.30201472</c:v>
                </c:pt>
                <c:pt idx="15">
                  <c:v>496.30201472</c:v>
                </c:pt>
                <c:pt idx="16">
                  <c:v>496.30201472</c:v>
                </c:pt>
                <c:pt idx="17">
                  <c:v>496.30201472</c:v>
                </c:pt>
                <c:pt idx="18">
                  <c:v>496.30201472</c:v>
                </c:pt>
                <c:pt idx="19">
                  <c:v>496.30201472</c:v>
                </c:pt>
                <c:pt idx="20">
                  <c:v>496.30201472</c:v>
                </c:pt>
                <c:pt idx="21">
                  <c:v>496.30201472</c:v>
                </c:pt>
                <c:pt idx="22">
                  <c:v>496.30201472</c:v>
                </c:pt>
                <c:pt idx="23">
                  <c:v>496.30201472</c:v>
                </c:pt>
                <c:pt idx="24">
                  <c:v>496.30201472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W.21'!$H$5:$H$29</c:f>
              <c:numCache>
                <c:ptCount val="25"/>
                <c:pt idx="0">
                  <c:v>820.2921854095748</c:v>
                </c:pt>
                <c:pt idx="1">
                  <c:v>820.2921854095748</c:v>
                </c:pt>
                <c:pt idx="2">
                  <c:v>820.2921854095748</c:v>
                </c:pt>
                <c:pt idx="3">
                  <c:v>820.2921854095748</c:v>
                </c:pt>
                <c:pt idx="4">
                  <c:v>820.2921854095748</c:v>
                </c:pt>
                <c:pt idx="5">
                  <c:v>820.2921854095748</c:v>
                </c:pt>
                <c:pt idx="6">
                  <c:v>820.2921854095748</c:v>
                </c:pt>
                <c:pt idx="7">
                  <c:v>820.2921854095748</c:v>
                </c:pt>
                <c:pt idx="8">
                  <c:v>820.2921854095748</c:v>
                </c:pt>
                <c:pt idx="9">
                  <c:v>820.2921854095748</c:v>
                </c:pt>
                <c:pt idx="10">
                  <c:v>820.2921854095748</c:v>
                </c:pt>
                <c:pt idx="11">
                  <c:v>820.2921854095748</c:v>
                </c:pt>
                <c:pt idx="12">
                  <c:v>820.2921854095748</c:v>
                </c:pt>
                <c:pt idx="13">
                  <c:v>820.2921854095748</c:v>
                </c:pt>
                <c:pt idx="14">
                  <c:v>820.2921854095748</c:v>
                </c:pt>
                <c:pt idx="15">
                  <c:v>820.2921854095748</c:v>
                </c:pt>
                <c:pt idx="16">
                  <c:v>820.2921854095748</c:v>
                </c:pt>
                <c:pt idx="17">
                  <c:v>820.2921854095748</c:v>
                </c:pt>
                <c:pt idx="18">
                  <c:v>820.2921854095748</c:v>
                </c:pt>
                <c:pt idx="19">
                  <c:v>820.2921854095748</c:v>
                </c:pt>
                <c:pt idx="20">
                  <c:v>820.2921854095748</c:v>
                </c:pt>
                <c:pt idx="21">
                  <c:v>820.2921854095748</c:v>
                </c:pt>
                <c:pt idx="22">
                  <c:v>820.2921854095748</c:v>
                </c:pt>
                <c:pt idx="23">
                  <c:v>820.2921854095748</c:v>
                </c:pt>
                <c:pt idx="24">
                  <c:v>820.2921854095748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W.21'!$F$5:$F$29</c:f>
              <c:numCache>
                <c:ptCount val="25"/>
                <c:pt idx="0">
                  <c:v>172.31184403042516</c:v>
                </c:pt>
                <c:pt idx="1">
                  <c:v>172.31184403042516</c:v>
                </c:pt>
                <c:pt idx="2">
                  <c:v>172.31184403042516</c:v>
                </c:pt>
                <c:pt idx="3">
                  <c:v>172.31184403042516</c:v>
                </c:pt>
                <c:pt idx="4">
                  <c:v>172.31184403042516</c:v>
                </c:pt>
                <c:pt idx="5">
                  <c:v>172.31184403042516</c:v>
                </c:pt>
                <c:pt idx="6">
                  <c:v>172.31184403042516</c:v>
                </c:pt>
                <c:pt idx="7">
                  <c:v>172.31184403042516</c:v>
                </c:pt>
                <c:pt idx="8">
                  <c:v>172.31184403042516</c:v>
                </c:pt>
                <c:pt idx="9">
                  <c:v>172.31184403042516</c:v>
                </c:pt>
                <c:pt idx="10">
                  <c:v>172.31184403042516</c:v>
                </c:pt>
                <c:pt idx="11">
                  <c:v>172.31184403042516</c:v>
                </c:pt>
                <c:pt idx="12">
                  <c:v>172.31184403042516</c:v>
                </c:pt>
                <c:pt idx="13">
                  <c:v>172.31184403042516</c:v>
                </c:pt>
                <c:pt idx="14">
                  <c:v>172.31184403042516</c:v>
                </c:pt>
                <c:pt idx="15">
                  <c:v>172.31184403042516</c:v>
                </c:pt>
                <c:pt idx="16">
                  <c:v>172.31184403042516</c:v>
                </c:pt>
                <c:pt idx="17">
                  <c:v>172.31184403042516</c:v>
                </c:pt>
                <c:pt idx="18">
                  <c:v>172.31184403042516</c:v>
                </c:pt>
                <c:pt idx="19">
                  <c:v>172.31184403042516</c:v>
                </c:pt>
                <c:pt idx="20">
                  <c:v>172.31184403042516</c:v>
                </c:pt>
                <c:pt idx="21">
                  <c:v>172.31184403042516</c:v>
                </c:pt>
                <c:pt idx="22">
                  <c:v>172.31184403042516</c:v>
                </c:pt>
                <c:pt idx="23">
                  <c:v>172.31184403042516</c:v>
                </c:pt>
                <c:pt idx="24">
                  <c:v>172.31184403042516</c:v>
                </c:pt>
              </c:numCache>
            </c:numRef>
          </c:val>
          <c:smooth val="0"/>
        </c:ser>
        <c:axId val="6380968"/>
        <c:axId val="60293097"/>
      </c:lineChart>
      <c:catAx>
        <c:axId val="6380968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293097"/>
        <c:crossesAt val="0"/>
        <c:auto val="1"/>
        <c:lblOffset val="100"/>
        <c:tickLblSkip val="1"/>
        <c:noMultiLvlLbl val="0"/>
      </c:catAx>
      <c:valAx>
        <c:axId val="6029309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8096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35"/>
          <c:y val="0.84525"/>
          <c:w val="0.96575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จ.ลำปาง</a:t>
            </a:r>
          </a:p>
        </c:rich>
      </c:tx>
      <c:layout>
        <c:manualLayout>
          <c:xMode val="factor"/>
          <c:yMode val="factor"/>
          <c:x val="0.033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725"/>
          <c:w val="0.85725"/>
          <c:h val="0.696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W.21'!$B$5:$B$30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W.21'!$C$5:$C$30</c:f>
              <c:numCache>
                <c:ptCount val="26"/>
                <c:pt idx="0">
                  <c:v>671.134</c:v>
                </c:pt>
                <c:pt idx="1">
                  <c:v>443.003</c:v>
                </c:pt>
                <c:pt idx="2">
                  <c:v>623.58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827.87</c:v>
                </c:pt>
                <c:pt idx="8">
                  <c:v>313.92</c:v>
                </c:pt>
                <c:pt idx="9">
                  <c:v>411.68</c:v>
                </c:pt>
                <c:pt idx="10">
                  <c:v>275.12</c:v>
                </c:pt>
                <c:pt idx="11">
                  <c:v>573.7703040000001</c:v>
                </c:pt>
                <c:pt idx="12">
                  <c:v>1516.9792320000001</c:v>
                </c:pt>
                <c:pt idx="13">
                  <c:v>444.97209599999996</c:v>
                </c:pt>
                <c:pt idx="14">
                  <c:v>397.4140800000001</c:v>
                </c:pt>
                <c:pt idx="15">
                  <c:v>257.187744</c:v>
                </c:pt>
                <c:pt idx="16">
                  <c:v>57.562272</c:v>
                </c:pt>
                <c:pt idx="17">
                  <c:v>338.013216</c:v>
                </c:pt>
                <c:pt idx="18">
                  <c:v>683.2</c:v>
                </c:pt>
                <c:pt idx="19">
                  <c:v>407.9</c:v>
                </c:pt>
                <c:pt idx="20">
                  <c:v>107.5</c:v>
                </c:pt>
                <c:pt idx="21">
                  <c:v>124.8</c:v>
                </c:pt>
                <c:pt idx="22">
                  <c:v>280.44748799999996</c:v>
                </c:pt>
                <c:pt idx="23">
                  <c:v>842.6021759999995</c:v>
                </c:pt>
                <c:pt idx="24">
                  <c:v>198.25992</c:v>
                </c:pt>
                <c:pt idx="25">
                  <c:v>12.482207999999998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(2542 - 2566 )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W.21'!$E$5:$E$30</c:f>
              <c:numCache>
                <c:ptCount val="26"/>
                <c:pt idx="0">
                  <c:v>496.30201472</c:v>
                </c:pt>
                <c:pt idx="1">
                  <c:v>496.30201472</c:v>
                </c:pt>
                <c:pt idx="2">
                  <c:v>496.30201472</c:v>
                </c:pt>
                <c:pt idx="3">
                  <c:v>496.30201472</c:v>
                </c:pt>
                <c:pt idx="4">
                  <c:v>496.30201472</c:v>
                </c:pt>
                <c:pt idx="5">
                  <c:v>496.30201472</c:v>
                </c:pt>
                <c:pt idx="6">
                  <c:v>496.30201472</c:v>
                </c:pt>
                <c:pt idx="7">
                  <c:v>496.30201472</c:v>
                </c:pt>
                <c:pt idx="8">
                  <c:v>496.30201472</c:v>
                </c:pt>
                <c:pt idx="9">
                  <c:v>496.30201472</c:v>
                </c:pt>
                <c:pt idx="10">
                  <c:v>496.30201472</c:v>
                </c:pt>
                <c:pt idx="11">
                  <c:v>496.30201472</c:v>
                </c:pt>
                <c:pt idx="12">
                  <c:v>496.30201472</c:v>
                </c:pt>
                <c:pt idx="13">
                  <c:v>496.30201472</c:v>
                </c:pt>
                <c:pt idx="14">
                  <c:v>496.30201472</c:v>
                </c:pt>
                <c:pt idx="15">
                  <c:v>496.30201472</c:v>
                </c:pt>
                <c:pt idx="16">
                  <c:v>496.30201472</c:v>
                </c:pt>
                <c:pt idx="17">
                  <c:v>496.30201472</c:v>
                </c:pt>
                <c:pt idx="18">
                  <c:v>496.30201472</c:v>
                </c:pt>
                <c:pt idx="19">
                  <c:v>496.30201472</c:v>
                </c:pt>
                <c:pt idx="20">
                  <c:v>496.30201472</c:v>
                </c:pt>
                <c:pt idx="21">
                  <c:v>496.30201472</c:v>
                </c:pt>
                <c:pt idx="22">
                  <c:v>496.30201472</c:v>
                </c:pt>
                <c:pt idx="23">
                  <c:v>496.30201472</c:v>
                </c:pt>
                <c:pt idx="24">
                  <c:v>496.30201472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W.21'!$B$5:$B$30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W.21'!$D$5:$D$30</c:f>
              <c:numCache>
                <c:ptCount val="26"/>
                <c:pt idx="25">
                  <c:v>12.482207999999998</c:v>
                </c:pt>
              </c:numCache>
            </c:numRef>
          </c:val>
          <c:smooth val="0"/>
        </c:ser>
        <c:marker val="1"/>
        <c:axId val="56097874"/>
        <c:axId val="18311459"/>
      </c:lineChart>
      <c:catAx>
        <c:axId val="56097874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311459"/>
        <c:crossesAt val="0"/>
        <c:auto val="1"/>
        <c:lblOffset val="100"/>
        <c:tickLblSkip val="1"/>
        <c:noMultiLvlLbl val="0"/>
      </c:catAx>
      <c:valAx>
        <c:axId val="1831145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09787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0.3525</cdr:x>
      <cdr:y>0.582</cdr:y>
    </cdr:from>
    <cdr:to>
      <cdr:x>0.487</cdr:x>
      <cdr:y>0.6185</cdr:y>
    </cdr:to>
    <cdr:sp>
      <cdr:nvSpPr>
        <cdr:cNvPr id="1" name="TextBox 1"/>
        <cdr:cNvSpPr txBox="1">
          <a:spLocks noChangeArrowheads="1"/>
        </cdr:cNvSpPr>
      </cdr:nvSpPr>
      <cdr:spPr>
        <a:xfrm>
          <a:off x="3305175" y="3590925"/>
          <a:ext cx="126682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496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0.584</cdr:x>
      <cdr:y>0.499</cdr:y>
    </cdr:from>
    <cdr:to>
      <cdr:x>0.72575</cdr:x>
      <cdr:y>0.53375</cdr:y>
    </cdr:to>
    <cdr:sp>
      <cdr:nvSpPr>
        <cdr:cNvPr id="2" name="TextBox 1"/>
        <cdr:cNvSpPr txBox="1">
          <a:spLocks noChangeArrowheads="1"/>
        </cdr:cNvSpPr>
      </cdr:nvSpPr>
      <cdr:spPr>
        <a:xfrm>
          <a:off x="5486400" y="3076575"/>
          <a:ext cx="133350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0.24175</cdr:x>
      <cdr:y>0.67</cdr:y>
    </cdr:from>
    <cdr:to>
      <cdr:x>0.38275</cdr:x>
      <cdr:y>0.706</cdr:y>
    </cdr:to>
    <cdr:sp>
      <cdr:nvSpPr>
        <cdr:cNvPr id="3" name="TextBox 1"/>
        <cdr:cNvSpPr txBox="1">
          <a:spLocks noChangeArrowheads="1"/>
        </cdr:cNvSpPr>
      </cdr:nvSpPr>
      <cdr:spPr>
        <a:xfrm>
          <a:off x="2266950" y="4133850"/>
          <a:ext cx="132397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</cdr:x>
      <cdr:y>0.449</cdr:y>
    </cdr:from>
    <cdr:to>
      <cdr:x>0.251</cdr:x>
      <cdr:y>0.64125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52600" y="2762250"/>
          <a:ext cx="600075" cy="11906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1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K38" sqref="K3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6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8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4">
        <v>671.134</v>
      </c>
      <c r="D5" s="55"/>
      <c r="E5" s="56">
        <f>$C$42</f>
        <v>496.30201472</v>
      </c>
      <c r="F5" s="57">
        <f>+$C$45</f>
        <v>172.31184403042516</v>
      </c>
      <c r="G5" s="58">
        <f>$C$43</f>
        <v>323.9901706895748</v>
      </c>
      <c r="H5" s="59">
        <f>+$C$46</f>
        <v>820.2921854095748</v>
      </c>
      <c r="I5" s="2">
        <v>1</v>
      </c>
    </row>
    <row r="6" spans="2:9" ht="11.25">
      <c r="B6" s="22">
        <v>2543</v>
      </c>
      <c r="C6" s="60">
        <v>443.003</v>
      </c>
      <c r="D6" s="55"/>
      <c r="E6" s="61">
        <f>$C$42</f>
        <v>496.30201472</v>
      </c>
      <c r="F6" s="62">
        <f>+$C$45</f>
        <v>172.31184403042516</v>
      </c>
      <c r="G6" s="63">
        <f>$C$43</f>
        <v>323.9901706895748</v>
      </c>
      <c r="H6" s="64">
        <f>+$C$46</f>
        <v>820.2921854095748</v>
      </c>
      <c r="I6" s="2">
        <f>I5+1</f>
        <v>2</v>
      </c>
    </row>
    <row r="7" spans="2:9" ht="11.25">
      <c r="B7" s="22">
        <v>2544</v>
      </c>
      <c r="C7" s="60">
        <v>623.58</v>
      </c>
      <c r="D7" s="55"/>
      <c r="E7" s="61">
        <f>$C$42</f>
        <v>496.30201472</v>
      </c>
      <c r="F7" s="62">
        <f>+$C$45</f>
        <v>172.31184403042516</v>
      </c>
      <c r="G7" s="63">
        <f>$C$43</f>
        <v>323.9901706895748</v>
      </c>
      <c r="H7" s="64">
        <f>+$C$46</f>
        <v>820.2921854095748</v>
      </c>
      <c r="I7" s="2">
        <f aca="true" t="shared" si="0" ref="I7:I29">I6+1</f>
        <v>3</v>
      </c>
    </row>
    <row r="8" spans="2:9" ht="11.25">
      <c r="B8" s="22">
        <v>2545</v>
      </c>
      <c r="C8" s="60">
        <v>834.993</v>
      </c>
      <c r="D8" s="55"/>
      <c r="E8" s="61">
        <f>$C$42</f>
        <v>496.30201472</v>
      </c>
      <c r="F8" s="62">
        <f>+$C$45</f>
        <v>172.31184403042516</v>
      </c>
      <c r="G8" s="63">
        <f>$C$43</f>
        <v>323.9901706895748</v>
      </c>
      <c r="H8" s="64">
        <f>+$C$46</f>
        <v>820.2921854095748</v>
      </c>
      <c r="I8" s="2">
        <f t="shared" si="0"/>
        <v>4</v>
      </c>
    </row>
    <row r="9" spans="2:9" ht="11.25">
      <c r="B9" s="22">
        <v>2546</v>
      </c>
      <c r="C9" s="60">
        <v>358.314</v>
      </c>
      <c r="D9" s="55"/>
      <c r="E9" s="61">
        <f>$C$42</f>
        <v>496.30201472</v>
      </c>
      <c r="F9" s="62">
        <f>+$C$45</f>
        <v>172.31184403042516</v>
      </c>
      <c r="G9" s="63">
        <f>$C$43</f>
        <v>323.9901706895748</v>
      </c>
      <c r="H9" s="64">
        <f>+$C$46</f>
        <v>820.2921854095748</v>
      </c>
      <c r="I9" s="2">
        <f t="shared" si="0"/>
        <v>5</v>
      </c>
    </row>
    <row r="10" spans="2:9" ht="11.25">
      <c r="B10" s="22">
        <v>2547</v>
      </c>
      <c r="C10" s="60">
        <v>459.42400000000004</v>
      </c>
      <c r="D10" s="55"/>
      <c r="E10" s="61">
        <f>$C$42</f>
        <v>496.30201472</v>
      </c>
      <c r="F10" s="62">
        <f>+$C$45</f>
        <v>172.31184403042516</v>
      </c>
      <c r="G10" s="63">
        <f>$C$43</f>
        <v>323.9901706895748</v>
      </c>
      <c r="H10" s="64">
        <f>+$C$46</f>
        <v>820.2921854095748</v>
      </c>
      <c r="I10" s="2">
        <f t="shared" si="0"/>
        <v>6</v>
      </c>
    </row>
    <row r="11" spans="2:9" ht="11.25">
      <c r="B11" s="22">
        <v>2548</v>
      </c>
      <c r="C11" s="60">
        <v>957.9038400000003</v>
      </c>
      <c r="D11" s="55"/>
      <c r="E11" s="61">
        <f>$C$42</f>
        <v>496.30201472</v>
      </c>
      <c r="F11" s="62">
        <f>+$C$45</f>
        <v>172.31184403042516</v>
      </c>
      <c r="G11" s="63">
        <f>$C$43</f>
        <v>323.9901706895748</v>
      </c>
      <c r="H11" s="64">
        <f>+$C$46</f>
        <v>820.2921854095748</v>
      </c>
      <c r="I11" s="2">
        <f t="shared" si="0"/>
        <v>7</v>
      </c>
    </row>
    <row r="12" spans="2:9" ht="11.25">
      <c r="B12" s="22">
        <v>2549</v>
      </c>
      <c r="C12" s="60">
        <v>827.87</v>
      </c>
      <c r="D12" s="55"/>
      <c r="E12" s="61">
        <f>$C$42</f>
        <v>496.30201472</v>
      </c>
      <c r="F12" s="62">
        <f>+$C$45</f>
        <v>172.31184403042516</v>
      </c>
      <c r="G12" s="63">
        <f>$C$43</f>
        <v>323.9901706895748</v>
      </c>
      <c r="H12" s="64">
        <f>+$C$46</f>
        <v>820.2921854095748</v>
      </c>
      <c r="I12" s="2">
        <f t="shared" si="0"/>
        <v>8</v>
      </c>
    </row>
    <row r="13" spans="2:9" ht="11.25">
      <c r="B13" s="22">
        <v>2550</v>
      </c>
      <c r="C13" s="60">
        <v>313.92</v>
      </c>
      <c r="D13" s="55"/>
      <c r="E13" s="61">
        <f>$C$42</f>
        <v>496.30201472</v>
      </c>
      <c r="F13" s="62">
        <f>+$C$45</f>
        <v>172.31184403042516</v>
      </c>
      <c r="G13" s="63">
        <f>$C$43</f>
        <v>323.9901706895748</v>
      </c>
      <c r="H13" s="64">
        <f>+$C$46</f>
        <v>820.2921854095748</v>
      </c>
      <c r="I13" s="2">
        <f t="shared" si="0"/>
        <v>9</v>
      </c>
    </row>
    <row r="14" spans="2:9" ht="11.25">
      <c r="B14" s="22">
        <v>2551</v>
      </c>
      <c r="C14" s="60">
        <v>411.68</v>
      </c>
      <c r="D14" s="55"/>
      <c r="E14" s="61">
        <f>$C$42</f>
        <v>496.30201472</v>
      </c>
      <c r="F14" s="62">
        <f>+$C$45</f>
        <v>172.31184403042516</v>
      </c>
      <c r="G14" s="63">
        <f>$C$43</f>
        <v>323.9901706895748</v>
      </c>
      <c r="H14" s="64">
        <f>+$C$46</f>
        <v>820.2921854095748</v>
      </c>
      <c r="I14" s="2">
        <f t="shared" si="0"/>
        <v>10</v>
      </c>
    </row>
    <row r="15" spans="2:9" ht="11.25">
      <c r="B15" s="22">
        <v>2552</v>
      </c>
      <c r="C15" s="60">
        <v>275.12</v>
      </c>
      <c r="D15" s="55"/>
      <c r="E15" s="61">
        <f>$C$42</f>
        <v>496.30201472</v>
      </c>
      <c r="F15" s="62">
        <f>+$C$45</f>
        <v>172.31184403042516</v>
      </c>
      <c r="G15" s="63">
        <f>$C$43</f>
        <v>323.9901706895748</v>
      </c>
      <c r="H15" s="64">
        <f>+$C$46</f>
        <v>820.2921854095748</v>
      </c>
      <c r="I15" s="2">
        <f t="shared" si="0"/>
        <v>11</v>
      </c>
    </row>
    <row r="16" spans="2:9" ht="11.25">
      <c r="B16" s="22">
        <v>2553</v>
      </c>
      <c r="C16" s="60">
        <v>573.7703040000001</v>
      </c>
      <c r="D16" s="55"/>
      <c r="E16" s="61">
        <f>$C$42</f>
        <v>496.30201472</v>
      </c>
      <c r="F16" s="62">
        <f>+$C$45</f>
        <v>172.31184403042516</v>
      </c>
      <c r="G16" s="63">
        <f>$C$43</f>
        <v>323.9901706895748</v>
      </c>
      <c r="H16" s="64">
        <f>+$C$46</f>
        <v>820.2921854095748</v>
      </c>
      <c r="I16" s="2">
        <f t="shared" si="0"/>
        <v>12</v>
      </c>
    </row>
    <row r="17" spans="2:9" ht="11.25">
      <c r="B17" s="22">
        <v>2554</v>
      </c>
      <c r="C17" s="60">
        <v>1516.9792320000001</v>
      </c>
      <c r="D17" s="55"/>
      <c r="E17" s="61">
        <f>$C$42</f>
        <v>496.30201472</v>
      </c>
      <c r="F17" s="62">
        <f>+$C$45</f>
        <v>172.31184403042516</v>
      </c>
      <c r="G17" s="63">
        <f>$C$43</f>
        <v>323.9901706895748</v>
      </c>
      <c r="H17" s="64">
        <f>+$C$46</f>
        <v>820.2921854095748</v>
      </c>
      <c r="I17" s="2">
        <f t="shared" si="0"/>
        <v>13</v>
      </c>
    </row>
    <row r="18" spans="2:9" ht="11.25">
      <c r="B18" s="22">
        <v>2555</v>
      </c>
      <c r="C18" s="60">
        <v>444.97209599999996</v>
      </c>
      <c r="D18" s="55"/>
      <c r="E18" s="61">
        <f>$C$42</f>
        <v>496.30201472</v>
      </c>
      <c r="F18" s="62">
        <f>+$C$45</f>
        <v>172.31184403042516</v>
      </c>
      <c r="G18" s="63">
        <f>$C$43</f>
        <v>323.9901706895748</v>
      </c>
      <c r="H18" s="64">
        <f>+$C$46</f>
        <v>820.2921854095748</v>
      </c>
      <c r="I18" s="2">
        <f t="shared" si="0"/>
        <v>14</v>
      </c>
    </row>
    <row r="19" spans="2:9" ht="11.25">
      <c r="B19" s="22">
        <v>2556</v>
      </c>
      <c r="C19" s="60">
        <v>397.4140800000001</v>
      </c>
      <c r="D19" s="55"/>
      <c r="E19" s="61">
        <f>$C$42</f>
        <v>496.30201472</v>
      </c>
      <c r="F19" s="62">
        <f>+$C$45</f>
        <v>172.31184403042516</v>
      </c>
      <c r="G19" s="63">
        <f>$C$43</f>
        <v>323.9901706895748</v>
      </c>
      <c r="H19" s="64">
        <f>+$C$46</f>
        <v>820.2921854095748</v>
      </c>
      <c r="I19" s="2">
        <f t="shared" si="0"/>
        <v>15</v>
      </c>
    </row>
    <row r="20" spans="2:9" ht="11.25">
      <c r="B20" s="22">
        <v>2557</v>
      </c>
      <c r="C20" s="60">
        <v>257.187744</v>
      </c>
      <c r="D20" s="55"/>
      <c r="E20" s="61">
        <f>$C$42</f>
        <v>496.30201472</v>
      </c>
      <c r="F20" s="62">
        <f>+$C$45</f>
        <v>172.31184403042516</v>
      </c>
      <c r="G20" s="63">
        <f>$C$43</f>
        <v>323.9901706895748</v>
      </c>
      <c r="H20" s="64">
        <f>+$C$46</f>
        <v>820.2921854095748</v>
      </c>
      <c r="I20" s="2">
        <f t="shared" si="0"/>
        <v>16</v>
      </c>
    </row>
    <row r="21" spans="2:9" ht="11.25">
      <c r="B21" s="22">
        <v>2558</v>
      </c>
      <c r="C21" s="60">
        <v>57.562272</v>
      </c>
      <c r="D21" s="55"/>
      <c r="E21" s="61">
        <f>$C$42</f>
        <v>496.30201472</v>
      </c>
      <c r="F21" s="62">
        <f>+$C$45</f>
        <v>172.31184403042516</v>
      </c>
      <c r="G21" s="63">
        <f>$C$43</f>
        <v>323.9901706895748</v>
      </c>
      <c r="H21" s="64">
        <f>+$C$46</f>
        <v>820.2921854095748</v>
      </c>
      <c r="I21" s="2">
        <f t="shared" si="0"/>
        <v>17</v>
      </c>
    </row>
    <row r="22" spans="2:9" ht="11.25">
      <c r="B22" s="22">
        <v>2559</v>
      </c>
      <c r="C22" s="60">
        <v>338.013216</v>
      </c>
      <c r="D22" s="55"/>
      <c r="E22" s="61">
        <f>$C$42</f>
        <v>496.30201472</v>
      </c>
      <c r="F22" s="62">
        <f>+$C$45</f>
        <v>172.31184403042516</v>
      </c>
      <c r="G22" s="63">
        <f>$C$43</f>
        <v>323.9901706895748</v>
      </c>
      <c r="H22" s="64">
        <f>+$C$46</f>
        <v>820.2921854095748</v>
      </c>
      <c r="I22" s="2">
        <f t="shared" si="0"/>
        <v>18</v>
      </c>
    </row>
    <row r="23" spans="2:9" ht="12" customHeight="1">
      <c r="B23" s="22">
        <v>2560</v>
      </c>
      <c r="C23" s="60">
        <v>683.2</v>
      </c>
      <c r="D23" s="55"/>
      <c r="E23" s="61">
        <f>$C$42</f>
        <v>496.30201472</v>
      </c>
      <c r="F23" s="62">
        <f>+$C$45</f>
        <v>172.31184403042516</v>
      </c>
      <c r="G23" s="63">
        <f>$C$43</f>
        <v>323.9901706895748</v>
      </c>
      <c r="H23" s="64">
        <f>+$C$46</f>
        <v>820.2921854095748</v>
      </c>
      <c r="I23" s="2">
        <f t="shared" si="0"/>
        <v>19</v>
      </c>
    </row>
    <row r="24" spans="2:9" ht="12" customHeight="1">
      <c r="B24" s="72">
        <v>2561</v>
      </c>
      <c r="C24" s="72">
        <v>407.9</v>
      </c>
      <c r="D24" s="55"/>
      <c r="E24" s="61">
        <f>$C$42</f>
        <v>496.30201472</v>
      </c>
      <c r="F24" s="62">
        <f>+$C$45</f>
        <v>172.31184403042516</v>
      </c>
      <c r="G24" s="63">
        <f>$C$43</f>
        <v>323.9901706895748</v>
      </c>
      <c r="H24" s="64">
        <f>+$C$46</f>
        <v>820.2921854095748</v>
      </c>
      <c r="I24" s="2">
        <f t="shared" si="0"/>
        <v>20</v>
      </c>
    </row>
    <row r="25" spans="2:9" ht="11.25">
      <c r="B25" s="22">
        <v>2562</v>
      </c>
      <c r="C25" s="72">
        <v>107.5</v>
      </c>
      <c r="D25" s="55"/>
      <c r="E25" s="61">
        <f>$C$42</f>
        <v>496.30201472</v>
      </c>
      <c r="F25" s="62">
        <f>+$C$45</f>
        <v>172.31184403042516</v>
      </c>
      <c r="G25" s="63">
        <f>$C$43</f>
        <v>323.9901706895748</v>
      </c>
      <c r="H25" s="64">
        <f>+$C$46</f>
        <v>820.2921854095748</v>
      </c>
      <c r="I25" s="2">
        <f t="shared" si="0"/>
        <v>21</v>
      </c>
    </row>
    <row r="26" spans="2:9" ht="11.25">
      <c r="B26" s="22">
        <v>2563</v>
      </c>
      <c r="C26" s="72">
        <v>124.8</v>
      </c>
      <c r="D26" s="73"/>
      <c r="E26" s="61">
        <f>$C$42</f>
        <v>496.30201472</v>
      </c>
      <c r="F26" s="62">
        <f>+$C$45</f>
        <v>172.31184403042516</v>
      </c>
      <c r="G26" s="63">
        <f>$C$43</f>
        <v>323.9901706895748</v>
      </c>
      <c r="H26" s="64">
        <f>+$C$46</f>
        <v>820.2921854095748</v>
      </c>
      <c r="I26" s="2">
        <f t="shared" si="0"/>
        <v>22</v>
      </c>
    </row>
    <row r="27" spans="2:9" ht="11.25">
      <c r="B27" s="22">
        <v>2564</v>
      </c>
      <c r="C27" s="72">
        <v>280.44748799999996</v>
      </c>
      <c r="D27" s="73"/>
      <c r="E27" s="61">
        <f>$C$42</f>
        <v>496.30201472</v>
      </c>
      <c r="F27" s="62">
        <f>+$C$45</f>
        <v>172.31184403042516</v>
      </c>
      <c r="G27" s="63">
        <f>$C$43</f>
        <v>323.9901706895748</v>
      </c>
      <c r="H27" s="64">
        <f>+$C$46</f>
        <v>820.2921854095748</v>
      </c>
      <c r="I27" s="2">
        <f t="shared" si="0"/>
        <v>23</v>
      </c>
    </row>
    <row r="28" spans="2:14" ht="11.25">
      <c r="B28" s="22">
        <v>2565</v>
      </c>
      <c r="C28" s="72">
        <v>842.6021759999995</v>
      </c>
      <c r="D28" s="55"/>
      <c r="E28" s="61">
        <f>$C$42</f>
        <v>496.30201472</v>
      </c>
      <c r="F28" s="62">
        <f>+$C$45</f>
        <v>172.31184403042516</v>
      </c>
      <c r="G28" s="63">
        <f>$C$43</f>
        <v>323.9901706895748</v>
      </c>
      <c r="H28" s="64">
        <f>+$C$46</f>
        <v>820.2921854095748</v>
      </c>
      <c r="I28" s="2">
        <f t="shared" si="0"/>
        <v>24</v>
      </c>
      <c r="K28" s="79" t="str">
        <f>'[1]std. - W.1C'!$K$29:$N$29</f>
        <v>ปี 2565 ปริมาณน้ำสะสม 1 เม.ย.66 - 31 พ.ค.67</v>
      </c>
      <c r="L28" s="79"/>
      <c r="M28" s="79"/>
      <c r="N28" s="79"/>
    </row>
    <row r="29" spans="2:9" ht="11.25">
      <c r="B29" s="22">
        <v>2566</v>
      </c>
      <c r="C29" s="72">
        <v>198.25992</v>
      </c>
      <c r="D29" s="55"/>
      <c r="E29" s="61">
        <f>$C$42</f>
        <v>496.30201472</v>
      </c>
      <c r="F29" s="62">
        <f>+$C$45</f>
        <v>172.31184403042516</v>
      </c>
      <c r="G29" s="63">
        <f>$C$43</f>
        <v>323.9901706895748</v>
      </c>
      <c r="H29" s="64">
        <f>+$C$46</f>
        <v>820.2921854095748</v>
      </c>
      <c r="I29" s="2">
        <f t="shared" si="0"/>
        <v>25</v>
      </c>
    </row>
    <row r="30" spans="2:8" ht="11.25">
      <c r="B30" s="74">
        <v>2567</v>
      </c>
      <c r="C30" s="74">
        <v>12.482207999999998</v>
      </c>
      <c r="D30" s="75">
        <f>C30</f>
        <v>12.482207999999998</v>
      </c>
      <c r="E30" s="61"/>
      <c r="F30" s="62"/>
      <c r="G30" s="63"/>
      <c r="H30" s="64"/>
    </row>
    <row r="31" spans="2:8" ht="11.25">
      <c r="B31" s="71"/>
      <c r="C31" s="71"/>
      <c r="D31" s="55"/>
      <c r="E31" s="61"/>
      <c r="F31" s="62"/>
      <c r="G31" s="63"/>
      <c r="H31" s="64"/>
    </row>
    <row r="32" spans="2:8" ht="11.25">
      <c r="B32" s="69"/>
      <c r="C32" s="70"/>
      <c r="D32" s="55"/>
      <c r="E32" s="61"/>
      <c r="F32" s="62"/>
      <c r="G32" s="63"/>
      <c r="H32" s="64"/>
    </row>
    <row r="33" spans="2:8" ht="11.25">
      <c r="B33" s="69"/>
      <c r="C33" s="70"/>
      <c r="D33" s="55"/>
      <c r="E33" s="61"/>
      <c r="F33" s="62"/>
      <c r="G33" s="63"/>
      <c r="H33" s="64"/>
    </row>
    <row r="34" spans="2:8" ht="11.25">
      <c r="B34" s="69"/>
      <c r="C34" s="70"/>
      <c r="D34" s="55"/>
      <c r="E34" s="61"/>
      <c r="F34" s="62"/>
      <c r="G34" s="63"/>
      <c r="H34" s="64"/>
    </row>
    <row r="35" spans="2:8" ht="11.25">
      <c r="B35" s="69"/>
      <c r="C35" s="70"/>
      <c r="D35" s="55"/>
      <c r="E35" s="61"/>
      <c r="F35" s="62"/>
      <c r="G35" s="63"/>
      <c r="H35" s="64"/>
    </row>
    <row r="36" spans="2:8" ht="11.25">
      <c r="B36" s="69"/>
      <c r="C36" s="70"/>
      <c r="D36" s="55"/>
      <c r="E36" s="61"/>
      <c r="F36" s="62"/>
      <c r="G36" s="63"/>
      <c r="H36" s="64"/>
    </row>
    <row r="37" spans="2:13" ht="11.25">
      <c r="B37" s="69"/>
      <c r="C37" s="70"/>
      <c r="D37" s="55"/>
      <c r="E37" s="65"/>
      <c r="F37" s="66"/>
      <c r="G37" s="67"/>
      <c r="H37" s="68"/>
      <c r="J37" s="24"/>
      <c r="K37" s="25"/>
      <c r="L37" s="24"/>
      <c r="M37" s="26"/>
    </row>
    <row r="38" spans="2:13" ht="11.25">
      <c r="B38" s="69"/>
      <c r="C38" s="70"/>
      <c r="D38" s="55"/>
      <c r="E38" s="65"/>
      <c r="F38" s="66"/>
      <c r="G38" s="67"/>
      <c r="H38" s="68"/>
      <c r="J38" s="24"/>
      <c r="K38" s="25"/>
      <c r="L38" s="24"/>
      <c r="M38" s="26"/>
    </row>
    <row r="39" spans="2:13" ht="11.25">
      <c r="B39" s="27"/>
      <c r="C39" s="28"/>
      <c r="D39" s="21"/>
      <c r="E39" s="29"/>
      <c r="F39" s="29"/>
      <c r="G39" s="29"/>
      <c r="H39" s="29"/>
      <c r="J39" s="24"/>
      <c r="K39" s="25"/>
      <c r="L39" s="24"/>
      <c r="M39" s="26"/>
    </row>
    <row r="40" spans="2:13" ht="11.25">
      <c r="B40" s="27"/>
      <c r="C40" s="28"/>
      <c r="D40" s="21"/>
      <c r="E40" s="29"/>
      <c r="F40" s="29"/>
      <c r="G40" s="29"/>
      <c r="H40" s="29"/>
      <c r="J40" s="24"/>
      <c r="K40" s="25"/>
      <c r="L40" s="24"/>
      <c r="M40" s="26"/>
    </row>
    <row r="41" spans="1:17" ht="16.5" customHeight="1">
      <c r="A41" s="23"/>
      <c r="B41" s="30"/>
      <c r="C41" s="31"/>
      <c r="D41" s="23"/>
      <c r="E41" s="23"/>
      <c r="F41" s="23"/>
      <c r="G41" s="23"/>
      <c r="H41" s="23"/>
      <c r="I41" s="23"/>
      <c r="J41" s="23"/>
      <c r="K41" s="23"/>
      <c r="Q41" s="28"/>
    </row>
    <row r="42" spans="1:11" ht="15.75" customHeight="1">
      <c r="A42" s="23"/>
      <c r="B42" s="32" t="s">
        <v>8</v>
      </c>
      <c r="C42" s="51">
        <f>AVERAGE(C5:C29)</f>
        <v>496.30201472</v>
      </c>
      <c r="D42" s="33"/>
      <c r="E42" s="30"/>
      <c r="F42" s="30"/>
      <c r="G42" s="23"/>
      <c r="H42" s="34" t="s">
        <v>8</v>
      </c>
      <c r="I42" s="35" t="s">
        <v>20</v>
      </c>
      <c r="J42" s="36"/>
      <c r="K42" s="37"/>
    </row>
    <row r="43" spans="1:11" ht="15.75" customHeight="1">
      <c r="A43" s="23"/>
      <c r="B43" s="38" t="s">
        <v>10</v>
      </c>
      <c r="C43" s="52">
        <f>STDEV(C5:C29)</f>
        <v>323.9901706895748</v>
      </c>
      <c r="D43" s="33"/>
      <c r="E43" s="30"/>
      <c r="F43" s="30"/>
      <c r="G43" s="23"/>
      <c r="H43" s="40" t="s">
        <v>10</v>
      </c>
      <c r="I43" s="41" t="s">
        <v>12</v>
      </c>
      <c r="J43" s="42"/>
      <c r="K43" s="43"/>
    </row>
    <row r="44" spans="1:15" ht="15.75" customHeight="1">
      <c r="A44" s="30"/>
      <c r="B44" s="38" t="s">
        <v>13</v>
      </c>
      <c r="C44" s="39">
        <f>C43/C42</f>
        <v>0.6528084937804679</v>
      </c>
      <c r="D44" s="33"/>
      <c r="E44" s="44">
        <f>C44*100</f>
        <v>65.2808493780468</v>
      </c>
      <c r="F44" s="30" t="s">
        <v>2</v>
      </c>
      <c r="G44" s="23"/>
      <c r="H44" s="40" t="s">
        <v>13</v>
      </c>
      <c r="I44" s="41" t="s">
        <v>14</v>
      </c>
      <c r="J44" s="42"/>
      <c r="K44" s="43"/>
      <c r="M44" s="50" t="s">
        <v>19</v>
      </c>
      <c r="N44" s="2">
        <f>C49-C50-C51</f>
        <v>19</v>
      </c>
      <c r="O44" s="2" t="s">
        <v>0</v>
      </c>
    </row>
    <row r="45" spans="1:15" ht="15.75" customHeight="1">
      <c r="A45" s="30"/>
      <c r="B45" s="38" t="s">
        <v>9</v>
      </c>
      <c r="C45" s="52">
        <f>C42-C43</f>
        <v>172.31184403042516</v>
      </c>
      <c r="D45" s="33"/>
      <c r="E45" s="30"/>
      <c r="F45" s="30"/>
      <c r="G45" s="23"/>
      <c r="H45" s="40" t="s">
        <v>9</v>
      </c>
      <c r="I45" s="41" t="s">
        <v>15</v>
      </c>
      <c r="J45" s="42"/>
      <c r="K45" s="43"/>
      <c r="M45" s="50" t="s">
        <v>18</v>
      </c>
      <c r="N45" s="2">
        <f>C50</f>
        <v>3</v>
      </c>
      <c r="O45" s="2" t="s">
        <v>0</v>
      </c>
    </row>
    <row r="46" spans="1:15" ht="15.75" customHeight="1">
      <c r="A46" s="30"/>
      <c r="B46" s="45" t="s">
        <v>11</v>
      </c>
      <c r="C46" s="53">
        <f>C42+C43</f>
        <v>820.2921854095748</v>
      </c>
      <c r="D46" s="33"/>
      <c r="E46" s="30"/>
      <c r="F46" s="30"/>
      <c r="G46" s="23"/>
      <c r="H46" s="46" t="s">
        <v>11</v>
      </c>
      <c r="I46" s="47" t="s">
        <v>16</v>
      </c>
      <c r="J46" s="48"/>
      <c r="K46" s="49"/>
      <c r="M46" s="50" t="s">
        <v>17</v>
      </c>
      <c r="N46" s="2">
        <f>C51</f>
        <v>3</v>
      </c>
      <c r="O46" s="2" t="s">
        <v>0</v>
      </c>
    </row>
    <row r="47" spans="1:6" ht="17.25" customHeight="1">
      <c r="A47" s="27"/>
      <c r="C47" s="27"/>
      <c r="D47" s="27"/>
      <c r="E47" s="27"/>
      <c r="F47" s="27"/>
    </row>
    <row r="48" spans="1:3" ht="11.25">
      <c r="A48" s="27"/>
      <c r="C48" s="27"/>
    </row>
    <row r="49" spans="1:3" ht="11.25">
      <c r="A49" s="27"/>
      <c r="C49" s="2">
        <f>MAX(I5:I38)</f>
        <v>25</v>
      </c>
    </row>
    <row r="50" ht="11.25">
      <c r="C50" s="2">
        <f>COUNTIF(C5:C27,"&gt;832")</f>
        <v>3</v>
      </c>
    </row>
    <row r="51" ht="11.25">
      <c r="C51" s="2">
        <f>COUNTIF(C5:C27,"&lt;176")</f>
        <v>3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2024-05-23T04:09:20Z</dcterms:modified>
  <cp:category/>
  <cp:version/>
  <cp:contentType/>
  <cp:contentStatus/>
</cp:coreProperties>
</file>