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1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<sst xmlns="http://schemas.openxmlformats.org/spreadsheetml/2006/main" count="38" uniqueCount="23">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</sst>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0.03275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75"/>
          <c:w val="0.863"/>
          <c:h val="0.62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W.16A'!$B$5:$B$34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'std. - W.16A'!$C$5:$C$34</c:f>
              <c:numCache>
                <c:ptCount val="29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555.7878720000001</c:v>
                </c:pt>
                <c:pt idx="12">
                  <c:v>229.48790400000007</c:v>
                </c:pt>
                <c:pt idx="13">
                  <c:v>237.99</c:v>
                </c:pt>
                <c:pt idx="14">
                  <c:v>174.96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167.21164800000008</c:v>
                </c:pt>
                <c:pt idx="18">
                  <c:v>201.05712</c:v>
                </c:pt>
                <c:pt idx="19">
                  <c:v>194.78</c:v>
                </c:pt>
                <c:pt idx="20">
                  <c:v>60.117638400000004</c:v>
                </c:pt>
                <c:pt idx="21">
                  <c:v>207.961344</c:v>
                </c:pt>
                <c:pt idx="22">
                  <c:v>340.8</c:v>
                </c:pt>
                <c:pt idx="23">
                  <c:v>201.2</c:v>
                </c:pt>
                <c:pt idx="24">
                  <c:v>92.5</c:v>
                </c:pt>
                <c:pt idx="25">
                  <c:v>78.5</c:v>
                </c:pt>
                <c:pt idx="26">
                  <c:v>101.62022399999998</c:v>
                </c:pt>
                <c:pt idx="27">
                  <c:v>396.1224000000001</c:v>
                </c:pt>
                <c:pt idx="28">
                  <c:v>204.50102399999992</c:v>
                </c:pt>
              </c:numCache>
            </c:numRef>
          </c:val>
        </c:ser>
        <c:axId val="18091746"/>
        <c:axId val="28607987"/>
      </c:barChart>
      <c:lineChart>
        <c:grouping val="standard"/>
        <c:varyColors val="0"/>
        <c:ser>
          <c:idx val="1"/>
          <c:order val="1"/>
          <c:tx>
            <c:v>ค่าเฉลี่ย (2538 - 2566 )อยู่ระหว่างค่า+-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W.16A'!$B$5:$B$33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'std. - W.16A'!$E$5:$E$33</c:f>
              <c:numCache>
                <c:ptCount val="29"/>
                <c:pt idx="0">
                  <c:v>251.38995442758625</c:v>
                </c:pt>
                <c:pt idx="1">
                  <c:v>251.38995442758625</c:v>
                </c:pt>
                <c:pt idx="2">
                  <c:v>251.38995442758625</c:v>
                </c:pt>
                <c:pt idx="3">
                  <c:v>251.38995442758625</c:v>
                </c:pt>
                <c:pt idx="4">
                  <c:v>251.38995442758625</c:v>
                </c:pt>
                <c:pt idx="5">
                  <c:v>251.38995442758625</c:v>
                </c:pt>
                <c:pt idx="6">
                  <c:v>251.38995442758625</c:v>
                </c:pt>
                <c:pt idx="7">
                  <c:v>251.38995442758625</c:v>
                </c:pt>
                <c:pt idx="8">
                  <c:v>251.38995442758625</c:v>
                </c:pt>
                <c:pt idx="9">
                  <c:v>251.38995442758625</c:v>
                </c:pt>
                <c:pt idx="10">
                  <c:v>251.38995442758625</c:v>
                </c:pt>
                <c:pt idx="11">
                  <c:v>251.38995442758625</c:v>
                </c:pt>
                <c:pt idx="12">
                  <c:v>251.38995442758625</c:v>
                </c:pt>
                <c:pt idx="13">
                  <c:v>251.38995442758625</c:v>
                </c:pt>
                <c:pt idx="14">
                  <c:v>251.38995442758625</c:v>
                </c:pt>
                <c:pt idx="15">
                  <c:v>251.38995442758625</c:v>
                </c:pt>
                <c:pt idx="16">
                  <c:v>251.38995442758625</c:v>
                </c:pt>
                <c:pt idx="17">
                  <c:v>251.38995442758625</c:v>
                </c:pt>
                <c:pt idx="18">
                  <c:v>251.38995442758625</c:v>
                </c:pt>
                <c:pt idx="19">
                  <c:v>251.38995442758625</c:v>
                </c:pt>
                <c:pt idx="20">
                  <c:v>251.38995442758625</c:v>
                </c:pt>
                <c:pt idx="21">
                  <c:v>251.38995442758625</c:v>
                </c:pt>
                <c:pt idx="22">
                  <c:v>251.38995442758625</c:v>
                </c:pt>
                <c:pt idx="23">
                  <c:v>251.38995442758625</c:v>
                </c:pt>
                <c:pt idx="24">
                  <c:v>251.38995442758625</c:v>
                </c:pt>
                <c:pt idx="25">
                  <c:v>251.38995442758625</c:v>
                </c:pt>
                <c:pt idx="26">
                  <c:v>251.38995442758625</c:v>
                </c:pt>
                <c:pt idx="27">
                  <c:v>251.38995442758625</c:v>
                </c:pt>
                <c:pt idx="28">
                  <c:v>251.38995442758625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W.16A'!$B$5:$B$33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'std. - W.16A'!$H$5:$H$33</c:f>
              <c:numCache>
                <c:ptCount val="29"/>
                <c:pt idx="0">
                  <c:v>390.13049844918794</c:v>
                </c:pt>
                <c:pt idx="1">
                  <c:v>390.13049844918794</c:v>
                </c:pt>
                <c:pt idx="2">
                  <c:v>390.13049844918794</c:v>
                </c:pt>
                <c:pt idx="3">
                  <c:v>390.13049844918794</c:v>
                </c:pt>
                <c:pt idx="4">
                  <c:v>390.13049844918794</c:v>
                </c:pt>
                <c:pt idx="5">
                  <c:v>390.13049844918794</c:v>
                </c:pt>
                <c:pt idx="6">
                  <c:v>390.13049844918794</c:v>
                </c:pt>
                <c:pt idx="7">
                  <c:v>390.13049844918794</c:v>
                </c:pt>
                <c:pt idx="8">
                  <c:v>390.13049844918794</c:v>
                </c:pt>
                <c:pt idx="9">
                  <c:v>390.13049844918794</c:v>
                </c:pt>
                <c:pt idx="10">
                  <c:v>390.13049844918794</c:v>
                </c:pt>
                <c:pt idx="11">
                  <c:v>390.13049844918794</c:v>
                </c:pt>
                <c:pt idx="12">
                  <c:v>390.13049844918794</c:v>
                </c:pt>
                <c:pt idx="13">
                  <c:v>390.13049844918794</c:v>
                </c:pt>
                <c:pt idx="14">
                  <c:v>390.13049844918794</c:v>
                </c:pt>
                <c:pt idx="15">
                  <c:v>390.13049844918794</c:v>
                </c:pt>
                <c:pt idx="16">
                  <c:v>390.13049844918794</c:v>
                </c:pt>
                <c:pt idx="17">
                  <c:v>390.13049844918794</c:v>
                </c:pt>
                <c:pt idx="18">
                  <c:v>390.13049844918794</c:v>
                </c:pt>
                <c:pt idx="19">
                  <c:v>390.13049844918794</c:v>
                </c:pt>
                <c:pt idx="20">
                  <c:v>390.13049844918794</c:v>
                </c:pt>
                <c:pt idx="21">
                  <c:v>390.13049844918794</c:v>
                </c:pt>
                <c:pt idx="22">
                  <c:v>390.13049844918794</c:v>
                </c:pt>
                <c:pt idx="23">
                  <c:v>390.13049844918794</c:v>
                </c:pt>
                <c:pt idx="24">
                  <c:v>390.13049844918794</c:v>
                </c:pt>
                <c:pt idx="25">
                  <c:v>390.13049844918794</c:v>
                </c:pt>
                <c:pt idx="26">
                  <c:v>390.13049844918794</c:v>
                </c:pt>
                <c:pt idx="27">
                  <c:v>390.13049844918794</c:v>
                </c:pt>
                <c:pt idx="28">
                  <c:v>390.13049844918794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W.16A'!$B$5:$B$33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'std. - W.16A'!$F$5:$F$33</c:f>
              <c:numCache>
                <c:ptCount val="29"/>
                <c:pt idx="0">
                  <c:v>112.64941040598455</c:v>
                </c:pt>
                <c:pt idx="1">
                  <c:v>112.64941040598455</c:v>
                </c:pt>
                <c:pt idx="2">
                  <c:v>112.64941040598455</c:v>
                </c:pt>
                <c:pt idx="3">
                  <c:v>112.64941040598455</c:v>
                </c:pt>
                <c:pt idx="4">
                  <c:v>112.64941040598455</c:v>
                </c:pt>
                <c:pt idx="5">
                  <c:v>112.64941040598455</c:v>
                </c:pt>
                <c:pt idx="6">
                  <c:v>112.64941040598455</c:v>
                </c:pt>
                <c:pt idx="7">
                  <c:v>112.64941040598455</c:v>
                </c:pt>
                <c:pt idx="8">
                  <c:v>112.64941040598455</c:v>
                </c:pt>
                <c:pt idx="9">
                  <c:v>112.64941040598455</c:v>
                </c:pt>
                <c:pt idx="10">
                  <c:v>112.64941040598455</c:v>
                </c:pt>
                <c:pt idx="11">
                  <c:v>112.64941040598455</c:v>
                </c:pt>
                <c:pt idx="12">
                  <c:v>112.64941040598455</c:v>
                </c:pt>
                <c:pt idx="13">
                  <c:v>112.64941040598455</c:v>
                </c:pt>
                <c:pt idx="14">
                  <c:v>112.64941040598455</c:v>
                </c:pt>
                <c:pt idx="15">
                  <c:v>112.64941040598455</c:v>
                </c:pt>
                <c:pt idx="16">
                  <c:v>112.64941040598455</c:v>
                </c:pt>
                <c:pt idx="17">
                  <c:v>112.64941040598455</c:v>
                </c:pt>
                <c:pt idx="18">
                  <c:v>112.64941040598455</c:v>
                </c:pt>
                <c:pt idx="19">
                  <c:v>112.64941040598455</c:v>
                </c:pt>
                <c:pt idx="20">
                  <c:v>112.64941040598455</c:v>
                </c:pt>
                <c:pt idx="21">
                  <c:v>112.64941040598455</c:v>
                </c:pt>
                <c:pt idx="22">
                  <c:v>112.64941040598455</c:v>
                </c:pt>
                <c:pt idx="23">
                  <c:v>112.64941040598455</c:v>
                </c:pt>
                <c:pt idx="24">
                  <c:v>112.64941040598455</c:v>
                </c:pt>
                <c:pt idx="25">
                  <c:v>112.64941040598455</c:v>
                </c:pt>
                <c:pt idx="26">
                  <c:v>112.64941040598455</c:v>
                </c:pt>
                <c:pt idx="27">
                  <c:v>112.64941040598455</c:v>
                </c:pt>
                <c:pt idx="28">
                  <c:v>112.64941040598455</c:v>
                </c:pt>
              </c:numCache>
            </c:numRef>
          </c:val>
          <c:smooth val="0"/>
        </c:ser>
        <c:axId val="18091746"/>
        <c:axId val="28607987"/>
      </c:line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607987"/>
        <c:crossesAt val="0"/>
        <c:auto val="1"/>
        <c:lblOffset val="100"/>
        <c:tickLblSkip val="1"/>
        <c:noMultiLvlLbl val="0"/>
      </c:catAx>
      <c:valAx>
        <c:axId val="2860798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09174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"/>
          <c:y val="0.8505"/>
          <c:w val="0.9712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แจ้ห่ม จ.ลำปาง</a:t>
            </a:r>
          </a:p>
        </c:rich>
      </c:tx>
      <c:layout>
        <c:manualLayout>
          <c:xMode val="factor"/>
          <c:yMode val="factor"/>
          <c:x val="0.024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325"/>
          <c:w val="0.85725"/>
          <c:h val="0.69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W.16A'!$B$5:$B$34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'std. - W.16A'!$C$5:$C$34</c:f>
              <c:numCache>
                <c:ptCount val="29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555.7878720000001</c:v>
                </c:pt>
                <c:pt idx="12">
                  <c:v>229.48790400000007</c:v>
                </c:pt>
                <c:pt idx="13">
                  <c:v>237.99</c:v>
                </c:pt>
                <c:pt idx="14">
                  <c:v>174.96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167.21164800000008</c:v>
                </c:pt>
                <c:pt idx="18">
                  <c:v>201.05712</c:v>
                </c:pt>
                <c:pt idx="19">
                  <c:v>194.78</c:v>
                </c:pt>
                <c:pt idx="20">
                  <c:v>60.117638400000004</c:v>
                </c:pt>
                <c:pt idx="21">
                  <c:v>207.961344</c:v>
                </c:pt>
                <c:pt idx="22">
                  <c:v>340.8</c:v>
                </c:pt>
                <c:pt idx="23">
                  <c:v>201.2</c:v>
                </c:pt>
                <c:pt idx="24">
                  <c:v>92.5</c:v>
                </c:pt>
                <c:pt idx="25">
                  <c:v>78.5</c:v>
                </c:pt>
                <c:pt idx="26">
                  <c:v>101.62022399999998</c:v>
                </c:pt>
                <c:pt idx="27">
                  <c:v>396.1224000000001</c:v>
                </c:pt>
                <c:pt idx="28">
                  <c:v>204.50102399999992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(2540 - 2566 )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W.16A'!$B$5:$B$34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'std. - W.16A'!$E$5:$E$33</c:f>
              <c:numCache>
                <c:ptCount val="29"/>
                <c:pt idx="0">
                  <c:v>251.38995442758625</c:v>
                </c:pt>
                <c:pt idx="1">
                  <c:v>251.38995442758625</c:v>
                </c:pt>
                <c:pt idx="2">
                  <c:v>251.38995442758625</c:v>
                </c:pt>
                <c:pt idx="3">
                  <c:v>251.38995442758625</c:v>
                </c:pt>
                <c:pt idx="4">
                  <c:v>251.38995442758625</c:v>
                </c:pt>
                <c:pt idx="5">
                  <c:v>251.38995442758625</c:v>
                </c:pt>
                <c:pt idx="6">
                  <c:v>251.38995442758625</c:v>
                </c:pt>
                <c:pt idx="7">
                  <c:v>251.38995442758625</c:v>
                </c:pt>
                <c:pt idx="8">
                  <c:v>251.38995442758625</c:v>
                </c:pt>
                <c:pt idx="9">
                  <c:v>251.38995442758625</c:v>
                </c:pt>
                <c:pt idx="10">
                  <c:v>251.38995442758625</c:v>
                </c:pt>
                <c:pt idx="11">
                  <c:v>251.38995442758625</c:v>
                </c:pt>
                <c:pt idx="12">
                  <c:v>251.38995442758625</c:v>
                </c:pt>
                <c:pt idx="13">
                  <c:v>251.38995442758625</c:v>
                </c:pt>
                <c:pt idx="14">
                  <c:v>251.38995442758625</c:v>
                </c:pt>
                <c:pt idx="15">
                  <c:v>251.38995442758625</c:v>
                </c:pt>
                <c:pt idx="16">
                  <c:v>251.38995442758625</c:v>
                </c:pt>
                <c:pt idx="17">
                  <c:v>251.38995442758625</c:v>
                </c:pt>
                <c:pt idx="18">
                  <c:v>251.38995442758625</c:v>
                </c:pt>
                <c:pt idx="19">
                  <c:v>251.38995442758625</c:v>
                </c:pt>
                <c:pt idx="20">
                  <c:v>251.38995442758625</c:v>
                </c:pt>
                <c:pt idx="21">
                  <c:v>251.38995442758625</c:v>
                </c:pt>
                <c:pt idx="22">
                  <c:v>251.38995442758625</c:v>
                </c:pt>
                <c:pt idx="23">
                  <c:v>251.38995442758625</c:v>
                </c:pt>
                <c:pt idx="24">
                  <c:v>251.38995442758625</c:v>
                </c:pt>
                <c:pt idx="25">
                  <c:v>251.38995442758625</c:v>
                </c:pt>
                <c:pt idx="26">
                  <c:v>251.38995442758625</c:v>
                </c:pt>
                <c:pt idx="27">
                  <c:v>251.38995442758625</c:v>
                </c:pt>
                <c:pt idx="28">
                  <c:v>251.38995442758625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W.16A'!$B$5:$B$34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'std. - W.16A'!$D$5:$D$34</c:f>
              <c:numCache>
                <c:ptCount val="29"/>
                <c:pt idx="28">
                  <c:v>204.50102399999992</c:v>
                </c:pt>
              </c:numCache>
            </c:numRef>
          </c:val>
          <c:smooth val="0"/>
        </c:ser>
        <c:marker val="1"/>
        <c:axId val="56145292"/>
        <c:axId val="35545581"/>
      </c:line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545581"/>
        <c:crossesAt val="0"/>
        <c:auto val="1"/>
        <c:lblOffset val="100"/>
        <c:tickLblSkip val="1"/>
        <c:noMultiLvlLbl val="0"/>
      </c:catAx>
      <c:valAx>
        <c:axId val="3554558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14529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0.48125</cdr:x>
      <cdr:y>0.55725</cdr:y>
    </cdr:from>
    <cdr:to>
      <cdr:x>0.61675</cdr:x>
      <cdr:y>0.592</cdr:y>
    </cdr:to>
    <cdr:sp>
      <cdr:nvSpPr>
        <cdr:cNvPr id="1" name="TextBox 1"/>
        <cdr:cNvSpPr txBox="1">
          <a:spLocks noChangeArrowheads="1"/>
        </cdr:cNvSpPr>
      </cdr:nvSpPr>
      <cdr:spPr>
        <a:xfrm>
          <a:off x="4514850" y="3438525"/>
          <a:ext cx="12763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0.6175</cdr:x>
      <cdr:y>0.45875</cdr:y>
    </cdr:from>
    <cdr:to>
      <cdr:x>0.7615</cdr:x>
      <cdr:y>0.4935</cdr:y>
    </cdr:to>
    <cdr:sp>
      <cdr:nvSpPr>
        <cdr:cNvPr id="2" name="TextBox 1"/>
        <cdr:cNvSpPr txBox="1">
          <a:spLocks noChangeArrowheads="1"/>
        </cdr:cNvSpPr>
      </cdr:nvSpPr>
      <cdr:spPr>
        <a:xfrm>
          <a:off x="5800725" y="2828925"/>
          <a:ext cx="13525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0.3235</cdr:x>
      <cdr:y>0.65075</cdr:y>
    </cdr:from>
    <cdr:to>
      <cdr:x>0.46725</cdr:x>
      <cdr:y>0.68675</cdr:y>
    </cdr:to>
    <cdr:sp>
      <cdr:nvSpPr>
        <cdr:cNvPr id="3" name="TextBox 1"/>
        <cdr:cNvSpPr txBox="1">
          <a:spLocks noChangeArrowheads="1"/>
        </cdr:cNvSpPr>
      </cdr:nvSpPr>
      <cdr:spPr>
        <a:xfrm>
          <a:off x="3038475" y="4010025"/>
          <a:ext cx="13525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0.441</cdr:y>
    </cdr:from>
    <cdr:to>
      <cdr:x>0.253</cdr:x>
      <cdr:y>0.63475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19275" y="2714625"/>
          <a:ext cx="552450" cy="1200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0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32" sqref="K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54">
        <v>350.48599999999993</v>
      </c>
      <c r="D5" s="55"/>
      <c r="E5" s="56">
        <f aca="true" t="shared" si="0" ref="E5:E33">$C$41</f>
        <v>251.38995442758625</v>
      </c>
      <c r="F5" s="57">
        <f aca="true" t="shared" si="1" ref="F5:F33">+$C$44</f>
        <v>112.64941040598455</v>
      </c>
      <c r="G5" s="58">
        <f aca="true" t="shared" si="2" ref="G5:G33">$C$42</f>
        <v>138.7405440216017</v>
      </c>
      <c r="H5" s="59">
        <f aca="true" t="shared" si="3" ref="H5:H33">+$C$45</f>
        <v>390.13049844918794</v>
      </c>
      <c r="I5" s="2">
        <v>1</v>
      </c>
    </row>
    <row r="6" spans="2:9" ht="11.25">
      <c r="B6" s="22">
        <v>2539</v>
      </c>
      <c r="C6" s="60">
        <v>290.59200000000004</v>
      </c>
      <c r="D6" s="55"/>
      <c r="E6" s="61">
        <f t="shared" si="0"/>
        <v>251.38995442758625</v>
      </c>
      <c r="F6" s="62">
        <f t="shared" si="1"/>
        <v>112.64941040598455</v>
      </c>
      <c r="G6" s="63">
        <f t="shared" si="2"/>
        <v>138.7405440216017</v>
      </c>
      <c r="H6" s="64">
        <f t="shared" si="3"/>
        <v>390.13049844918794</v>
      </c>
      <c r="I6" s="2">
        <f>I5+1</f>
        <v>2</v>
      </c>
    </row>
    <row r="7" spans="2:9" ht="11.25">
      <c r="B7" s="22">
        <v>2540</v>
      </c>
      <c r="C7" s="60">
        <v>165.15099999999998</v>
      </c>
      <c r="D7" s="55"/>
      <c r="E7" s="61">
        <f t="shared" si="0"/>
        <v>251.38995442758625</v>
      </c>
      <c r="F7" s="62">
        <f t="shared" si="1"/>
        <v>112.64941040598455</v>
      </c>
      <c r="G7" s="63">
        <f t="shared" si="2"/>
        <v>138.7405440216017</v>
      </c>
      <c r="H7" s="64">
        <f t="shared" si="3"/>
        <v>390.13049844918794</v>
      </c>
      <c r="I7" s="2">
        <f aca="true" t="shared" si="4" ref="I7:I33">I6+1</f>
        <v>3</v>
      </c>
    </row>
    <row r="8" spans="2:9" ht="11.25">
      <c r="B8" s="22">
        <v>2541</v>
      </c>
      <c r="C8" s="60">
        <v>100.02699999999997</v>
      </c>
      <c r="D8" s="55"/>
      <c r="E8" s="61">
        <f t="shared" si="0"/>
        <v>251.38995442758625</v>
      </c>
      <c r="F8" s="62">
        <f t="shared" si="1"/>
        <v>112.64941040598455</v>
      </c>
      <c r="G8" s="63">
        <f t="shared" si="2"/>
        <v>138.7405440216017</v>
      </c>
      <c r="H8" s="64">
        <f t="shared" si="3"/>
        <v>390.13049844918794</v>
      </c>
      <c r="I8" s="2">
        <f t="shared" si="4"/>
        <v>4</v>
      </c>
    </row>
    <row r="9" spans="2:9" ht="11.25">
      <c r="B9" s="22">
        <v>2542</v>
      </c>
      <c r="C9" s="60">
        <v>301.9870000000001</v>
      </c>
      <c r="D9" s="55"/>
      <c r="E9" s="61">
        <f t="shared" si="0"/>
        <v>251.38995442758625</v>
      </c>
      <c r="F9" s="62">
        <f t="shared" si="1"/>
        <v>112.64941040598455</v>
      </c>
      <c r="G9" s="63">
        <f t="shared" si="2"/>
        <v>138.7405440216017</v>
      </c>
      <c r="H9" s="64">
        <f t="shared" si="3"/>
        <v>390.13049844918794</v>
      </c>
      <c r="I9" s="2">
        <f t="shared" si="4"/>
        <v>5</v>
      </c>
    </row>
    <row r="10" spans="2:9" ht="11.25">
      <c r="B10" s="22">
        <v>2543</v>
      </c>
      <c r="C10" s="60">
        <v>171.38799999999998</v>
      </c>
      <c r="D10" s="55"/>
      <c r="E10" s="61">
        <f t="shared" si="0"/>
        <v>251.38995442758625</v>
      </c>
      <c r="F10" s="62">
        <f t="shared" si="1"/>
        <v>112.64941040598455</v>
      </c>
      <c r="G10" s="63">
        <f t="shared" si="2"/>
        <v>138.7405440216017</v>
      </c>
      <c r="H10" s="64">
        <f t="shared" si="3"/>
        <v>390.13049844918794</v>
      </c>
      <c r="I10" s="2">
        <f t="shared" si="4"/>
        <v>6</v>
      </c>
    </row>
    <row r="11" spans="2:9" ht="11.25">
      <c r="B11" s="22">
        <v>2544</v>
      </c>
      <c r="C11" s="60">
        <v>330.09</v>
      </c>
      <c r="D11" s="55"/>
      <c r="E11" s="61">
        <f t="shared" si="0"/>
        <v>251.38995442758625</v>
      </c>
      <c r="F11" s="62">
        <f t="shared" si="1"/>
        <v>112.64941040598455</v>
      </c>
      <c r="G11" s="63">
        <f t="shared" si="2"/>
        <v>138.7405440216017</v>
      </c>
      <c r="H11" s="64">
        <f t="shared" si="3"/>
        <v>390.13049844918794</v>
      </c>
      <c r="I11" s="2">
        <f t="shared" si="4"/>
        <v>7</v>
      </c>
    </row>
    <row r="12" spans="2:9" ht="11.25">
      <c r="B12" s="22">
        <v>2545</v>
      </c>
      <c r="C12" s="60">
        <v>410.12899999999996</v>
      </c>
      <c r="D12" s="55"/>
      <c r="E12" s="61">
        <f t="shared" si="0"/>
        <v>251.38995442758625</v>
      </c>
      <c r="F12" s="62">
        <f t="shared" si="1"/>
        <v>112.64941040598455</v>
      </c>
      <c r="G12" s="63">
        <f t="shared" si="2"/>
        <v>138.7405440216017</v>
      </c>
      <c r="H12" s="64">
        <f t="shared" si="3"/>
        <v>390.13049844918794</v>
      </c>
      <c r="I12" s="2">
        <f t="shared" si="4"/>
        <v>8</v>
      </c>
    </row>
    <row r="13" spans="2:9" ht="11.25">
      <c r="B13" s="22">
        <v>2546</v>
      </c>
      <c r="C13" s="60">
        <v>227.78100000000003</v>
      </c>
      <c r="D13" s="55"/>
      <c r="E13" s="61">
        <f t="shared" si="0"/>
        <v>251.38995442758625</v>
      </c>
      <c r="F13" s="62">
        <f t="shared" si="1"/>
        <v>112.64941040598455</v>
      </c>
      <c r="G13" s="63">
        <f t="shared" si="2"/>
        <v>138.7405440216017</v>
      </c>
      <c r="H13" s="64">
        <f t="shared" si="3"/>
        <v>390.13049844918794</v>
      </c>
      <c r="I13" s="2">
        <f t="shared" si="4"/>
        <v>9</v>
      </c>
    </row>
    <row r="14" spans="2:9" ht="11.25">
      <c r="B14" s="22">
        <v>2547</v>
      </c>
      <c r="C14" s="60">
        <v>272.9189999999999</v>
      </c>
      <c r="D14" s="55"/>
      <c r="E14" s="61">
        <f t="shared" si="0"/>
        <v>251.38995442758625</v>
      </c>
      <c r="F14" s="62">
        <f t="shared" si="1"/>
        <v>112.64941040598455</v>
      </c>
      <c r="G14" s="63">
        <f t="shared" si="2"/>
        <v>138.7405440216017</v>
      </c>
      <c r="H14" s="64">
        <f t="shared" si="3"/>
        <v>390.13049844918794</v>
      </c>
      <c r="I14" s="2">
        <f t="shared" si="4"/>
        <v>10</v>
      </c>
    </row>
    <row r="15" spans="2:9" ht="11.25">
      <c r="B15" s="22">
        <v>2548</v>
      </c>
      <c r="C15" s="60">
        <v>387.34415999999993</v>
      </c>
      <c r="D15" s="55"/>
      <c r="E15" s="61">
        <f t="shared" si="0"/>
        <v>251.38995442758625</v>
      </c>
      <c r="F15" s="62">
        <f t="shared" si="1"/>
        <v>112.64941040598455</v>
      </c>
      <c r="G15" s="63">
        <f t="shared" si="2"/>
        <v>138.7405440216017</v>
      </c>
      <c r="H15" s="64">
        <f t="shared" si="3"/>
        <v>390.13049844918794</v>
      </c>
      <c r="I15" s="2">
        <f t="shared" si="4"/>
        <v>11</v>
      </c>
    </row>
    <row r="16" spans="2:9" ht="11.25">
      <c r="B16" s="22">
        <v>2549</v>
      </c>
      <c r="C16" s="60">
        <v>555.7878720000001</v>
      </c>
      <c r="D16" s="55"/>
      <c r="E16" s="61">
        <f t="shared" si="0"/>
        <v>251.38995442758625</v>
      </c>
      <c r="F16" s="62">
        <f t="shared" si="1"/>
        <v>112.64941040598455</v>
      </c>
      <c r="G16" s="63">
        <f t="shared" si="2"/>
        <v>138.7405440216017</v>
      </c>
      <c r="H16" s="64">
        <f t="shared" si="3"/>
        <v>390.13049844918794</v>
      </c>
      <c r="I16" s="2">
        <f t="shared" si="4"/>
        <v>12</v>
      </c>
    </row>
    <row r="17" spans="2:9" ht="11.25">
      <c r="B17" s="22">
        <v>2550</v>
      </c>
      <c r="C17" s="60">
        <v>229.48790400000007</v>
      </c>
      <c r="D17" s="55"/>
      <c r="E17" s="61">
        <f t="shared" si="0"/>
        <v>251.38995442758625</v>
      </c>
      <c r="F17" s="62">
        <f t="shared" si="1"/>
        <v>112.64941040598455</v>
      </c>
      <c r="G17" s="63">
        <f t="shared" si="2"/>
        <v>138.7405440216017</v>
      </c>
      <c r="H17" s="64">
        <f t="shared" si="3"/>
        <v>390.13049844918794</v>
      </c>
      <c r="I17" s="2">
        <f t="shared" si="4"/>
        <v>13</v>
      </c>
    </row>
    <row r="18" spans="2:9" ht="11.25">
      <c r="B18" s="22">
        <v>2551</v>
      </c>
      <c r="C18" s="60">
        <v>237.99</v>
      </c>
      <c r="D18" s="55"/>
      <c r="E18" s="61">
        <f t="shared" si="0"/>
        <v>251.38995442758625</v>
      </c>
      <c r="F18" s="62">
        <f t="shared" si="1"/>
        <v>112.64941040598455</v>
      </c>
      <c r="G18" s="63">
        <f t="shared" si="2"/>
        <v>138.7405440216017</v>
      </c>
      <c r="H18" s="64">
        <f t="shared" si="3"/>
        <v>390.13049844918794</v>
      </c>
      <c r="I18" s="2">
        <f t="shared" si="4"/>
        <v>14</v>
      </c>
    </row>
    <row r="19" spans="2:9" ht="11.25">
      <c r="B19" s="22">
        <v>2552</v>
      </c>
      <c r="C19" s="60">
        <v>174.96</v>
      </c>
      <c r="D19" s="55"/>
      <c r="E19" s="61">
        <f t="shared" si="0"/>
        <v>251.38995442758625</v>
      </c>
      <c r="F19" s="62">
        <f t="shared" si="1"/>
        <v>112.64941040598455</v>
      </c>
      <c r="G19" s="63">
        <f t="shared" si="2"/>
        <v>138.7405440216017</v>
      </c>
      <c r="H19" s="64">
        <f t="shared" si="3"/>
        <v>390.13049844918794</v>
      </c>
      <c r="I19" s="2">
        <f t="shared" si="4"/>
        <v>15</v>
      </c>
    </row>
    <row r="20" spans="2:9" ht="11.25">
      <c r="B20" s="22">
        <v>2553</v>
      </c>
      <c r="C20" s="60">
        <v>174.365568</v>
      </c>
      <c r="D20" s="55"/>
      <c r="E20" s="61">
        <f t="shared" si="0"/>
        <v>251.38995442758625</v>
      </c>
      <c r="F20" s="62">
        <f t="shared" si="1"/>
        <v>112.64941040598455</v>
      </c>
      <c r="G20" s="63">
        <f t="shared" si="2"/>
        <v>138.7405440216017</v>
      </c>
      <c r="H20" s="64">
        <f t="shared" si="3"/>
        <v>390.13049844918794</v>
      </c>
      <c r="I20" s="2">
        <f t="shared" si="4"/>
        <v>16</v>
      </c>
    </row>
    <row r="21" spans="2:9" ht="11.25">
      <c r="B21" s="22">
        <v>2554</v>
      </c>
      <c r="C21" s="60">
        <v>663.4517760000001</v>
      </c>
      <c r="D21" s="55"/>
      <c r="E21" s="61">
        <f t="shared" si="0"/>
        <v>251.38995442758625</v>
      </c>
      <c r="F21" s="62">
        <f t="shared" si="1"/>
        <v>112.64941040598455</v>
      </c>
      <c r="G21" s="63">
        <f t="shared" si="2"/>
        <v>138.7405440216017</v>
      </c>
      <c r="H21" s="64">
        <f t="shared" si="3"/>
        <v>390.13049844918794</v>
      </c>
      <c r="I21" s="2">
        <f t="shared" si="4"/>
        <v>17</v>
      </c>
    </row>
    <row r="22" spans="2:9" ht="11.25">
      <c r="B22" s="22">
        <v>2555</v>
      </c>
      <c r="C22" s="65">
        <v>167.21164800000008</v>
      </c>
      <c r="D22" s="55"/>
      <c r="E22" s="61">
        <f t="shared" si="0"/>
        <v>251.38995442758625</v>
      </c>
      <c r="F22" s="62">
        <f t="shared" si="1"/>
        <v>112.64941040598455</v>
      </c>
      <c r="G22" s="63">
        <f t="shared" si="2"/>
        <v>138.7405440216017</v>
      </c>
      <c r="H22" s="64">
        <f t="shared" si="3"/>
        <v>390.13049844918794</v>
      </c>
      <c r="I22" s="2">
        <f t="shared" si="4"/>
        <v>18</v>
      </c>
    </row>
    <row r="23" spans="2:9" ht="11.25">
      <c r="B23" s="22">
        <v>2556</v>
      </c>
      <c r="C23" s="65">
        <v>201.05712</v>
      </c>
      <c r="D23" s="55"/>
      <c r="E23" s="61">
        <f t="shared" si="0"/>
        <v>251.38995442758625</v>
      </c>
      <c r="F23" s="62">
        <f t="shared" si="1"/>
        <v>112.64941040598455</v>
      </c>
      <c r="G23" s="63">
        <f t="shared" si="2"/>
        <v>138.7405440216017</v>
      </c>
      <c r="H23" s="64">
        <f t="shared" si="3"/>
        <v>390.13049844918794</v>
      </c>
      <c r="I23" s="2">
        <f t="shared" si="4"/>
        <v>19</v>
      </c>
    </row>
    <row r="24" spans="2:9" ht="11.25">
      <c r="B24" s="22">
        <v>2557</v>
      </c>
      <c r="C24" s="65">
        <v>194.78</v>
      </c>
      <c r="D24" s="55"/>
      <c r="E24" s="61">
        <f t="shared" si="0"/>
        <v>251.38995442758625</v>
      </c>
      <c r="F24" s="62">
        <f t="shared" si="1"/>
        <v>112.64941040598455</v>
      </c>
      <c r="G24" s="63">
        <f t="shared" si="2"/>
        <v>138.7405440216017</v>
      </c>
      <c r="H24" s="64">
        <f t="shared" si="3"/>
        <v>390.13049844918794</v>
      </c>
      <c r="I24" s="2">
        <f t="shared" si="4"/>
        <v>20</v>
      </c>
    </row>
    <row r="25" spans="2:9" ht="11.25">
      <c r="B25" s="22">
        <v>2558</v>
      </c>
      <c r="C25" s="65">
        <v>60.117638400000004</v>
      </c>
      <c r="D25" s="55"/>
      <c r="E25" s="61">
        <f t="shared" si="0"/>
        <v>251.38995442758625</v>
      </c>
      <c r="F25" s="62">
        <f t="shared" si="1"/>
        <v>112.64941040598455</v>
      </c>
      <c r="G25" s="63">
        <f t="shared" si="2"/>
        <v>138.7405440216017</v>
      </c>
      <c r="H25" s="64">
        <f t="shared" si="3"/>
        <v>390.13049844918794</v>
      </c>
      <c r="I25" s="2">
        <f t="shared" si="4"/>
        <v>21</v>
      </c>
    </row>
    <row r="26" spans="2:9" ht="11.25">
      <c r="B26" s="22">
        <v>2559</v>
      </c>
      <c r="C26" s="60">
        <v>207.961344</v>
      </c>
      <c r="D26" s="55"/>
      <c r="E26" s="61">
        <f t="shared" si="0"/>
        <v>251.38995442758625</v>
      </c>
      <c r="F26" s="62">
        <f t="shared" si="1"/>
        <v>112.64941040598455</v>
      </c>
      <c r="G26" s="63">
        <f t="shared" si="2"/>
        <v>138.7405440216017</v>
      </c>
      <c r="H26" s="64">
        <f t="shared" si="3"/>
        <v>390.13049844918794</v>
      </c>
      <c r="I26" s="2">
        <f t="shared" si="4"/>
        <v>22</v>
      </c>
    </row>
    <row r="27" spans="2:9" ht="11.25">
      <c r="B27" s="22">
        <v>2560</v>
      </c>
      <c r="C27" s="60">
        <v>340.8</v>
      </c>
      <c r="D27" s="55"/>
      <c r="E27" s="61">
        <f t="shared" si="0"/>
        <v>251.38995442758625</v>
      </c>
      <c r="F27" s="62">
        <f t="shared" si="1"/>
        <v>112.64941040598455</v>
      </c>
      <c r="G27" s="63">
        <f t="shared" si="2"/>
        <v>138.7405440216017</v>
      </c>
      <c r="H27" s="64">
        <f t="shared" si="3"/>
        <v>390.13049844918794</v>
      </c>
      <c r="I27" s="2">
        <f t="shared" si="4"/>
        <v>23</v>
      </c>
    </row>
    <row r="28" spans="2:9" ht="11.25">
      <c r="B28" s="22">
        <v>2561</v>
      </c>
      <c r="C28" s="60">
        <v>201.2</v>
      </c>
      <c r="D28" s="55"/>
      <c r="E28" s="61">
        <f t="shared" si="0"/>
        <v>251.38995442758625</v>
      </c>
      <c r="F28" s="62">
        <f t="shared" si="1"/>
        <v>112.64941040598455</v>
      </c>
      <c r="G28" s="63">
        <f t="shared" si="2"/>
        <v>138.7405440216017</v>
      </c>
      <c r="H28" s="64">
        <f t="shared" si="3"/>
        <v>390.13049844918794</v>
      </c>
      <c r="I28" s="2">
        <f t="shared" si="4"/>
        <v>24</v>
      </c>
    </row>
    <row r="29" spans="2:9" ht="11.25">
      <c r="B29" s="22">
        <v>2562</v>
      </c>
      <c r="C29" s="60">
        <v>92.5</v>
      </c>
      <c r="D29" s="55"/>
      <c r="E29" s="61">
        <f t="shared" si="0"/>
        <v>251.38995442758625</v>
      </c>
      <c r="F29" s="62">
        <f t="shared" si="1"/>
        <v>112.64941040598455</v>
      </c>
      <c r="G29" s="63">
        <f t="shared" si="2"/>
        <v>138.7405440216017</v>
      </c>
      <c r="H29" s="64">
        <f t="shared" si="3"/>
        <v>390.13049844918794</v>
      </c>
      <c r="I29" s="2">
        <f t="shared" si="4"/>
        <v>25</v>
      </c>
    </row>
    <row r="30" spans="2:9" ht="11.25">
      <c r="B30" s="71">
        <v>2563</v>
      </c>
      <c r="C30" s="65">
        <v>78.5</v>
      </c>
      <c r="D30" s="72"/>
      <c r="E30" s="61">
        <f t="shared" si="0"/>
        <v>251.38995442758625</v>
      </c>
      <c r="F30" s="62">
        <f t="shared" si="1"/>
        <v>112.64941040598455</v>
      </c>
      <c r="G30" s="63">
        <f t="shared" si="2"/>
        <v>138.7405440216017</v>
      </c>
      <c r="H30" s="64">
        <f t="shared" si="3"/>
        <v>390.13049844918794</v>
      </c>
      <c r="I30" s="2">
        <f t="shared" si="4"/>
        <v>26</v>
      </c>
    </row>
    <row r="31" spans="2:14" ht="11.25">
      <c r="B31" s="22">
        <v>2564</v>
      </c>
      <c r="C31" s="60">
        <v>101.62022399999998</v>
      </c>
      <c r="D31" s="70"/>
      <c r="E31" s="61">
        <f t="shared" si="0"/>
        <v>251.38995442758625</v>
      </c>
      <c r="F31" s="62">
        <f t="shared" si="1"/>
        <v>112.64941040598455</v>
      </c>
      <c r="G31" s="63">
        <f t="shared" si="2"/>
        <v>138.7405440216017</v>
      </c>
      <c r="H31" s="64">
        <f t="shared" si="3"/>
        <v>390.13049844918794</v>
      </c>
      <c r="I31" s="2">
        <f t="shared" si="4"/>
        <v>27</v>
      </c>
      <c r="K31" s="79" t="str">
        <f>'[1]std. - W.1C'!$K$29:$N$29</f>
        <v>ปี 2566 ปริมาณน้ำสะสม 1 เม.ย.66 - 31 มี.ค.66</v>
      </c>
      <c r="L31" s="79"/>
      <c r="M31" s="79"/>
      <c r="N31" s="79"/>
    </row>
    <row r="32" spans="2:9" ht="11.25">
      <c r="B32" s="22">
        <v>2565</v>
      </c>
      <c r="C32" s="60">
        <v>396.1224000000001</v>
      </c>
      <c r="D32" s="55"/>
      <c r="E32" s="61">
        <f t="shared" si="0"/>
        <v>251.38995442758625</v>
      </c>
      <c r="F32" s="62">
        <f t="shared" si="1"/>
        <v>112.64941040598455</v>
      </c>
      <c r="G32" s="63">
        <f t="shared" si="2"/>
        <v>138.7405440216017</v>
      </c>
      <c r="H32" s="64">
        <f t="shared" si="3"/>
        <v>390.13049844918794</v>
      </c>
      <c r="I32" s="2">
        <f t="shared" si="4"/>
        <v>28</v>
      </c>
    </row>
    <row r="33" spans="2:9" ht="11.25">
      <c r="B33" s="73">
        <v>2566</v>
      </c>
      <c r="C33" s="74">
        <v>204.50102399999992</v>
      </c>
      <c r="D33" s="75">
        <f>C33</f>
        <v>204.50102399999992</v>
      </c>
      <c r="E33" s="61">
        <f t="shared" si="0"/>
        <v>251.38995442758625</v>
      </c>
      <c r="F33" s="62">
        <f t="shared" si="1"/>
        <v>112.64941040598455</v>
      </c>
      <c r="G33" s="63">
        <f t="shared" si="2"/>
        <v>138.7405440216017</v>
      </c>
      <c r="H33" s="64">
        <f t="shared" si="3"/>
        <v>390.13049844918794</v>
      </c>
      <c r="I33" s="2">
        <f t="shared" si="4"/>
        <v>29</v>
      </c>
    </row>
    <row r="34" spans="2:8" ht="11.25" hidden="1">
      <c r="B34" s="73">
        <v>2567</v>
      </c>
      <c r="C34" s="74">
        <v>15.83107200000002</v>
      </c>
      <c r="D34" s="75">
        <f>C34</f>
        <v>15.83107200000002</v>
      </c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13" ht="11.25">
      <c r="B37" s="22"/>
      <c r="C37" s="65"/>
      <c r="D37" s="55"/>
      <c r="E37" s="66"/>
      <c r="F37" s="67"/>
      <c r="G37" s="68"/>
      <c r="H37" s="69"/>
      <c r="J37" s="24"/>
      <c r="K37" s="25"/>
      <c r="L37" s="24"/>
      <c r="M37" s="26"/>
    </row>
    <row r="38" spans="2:13" ht="11.25">
      <c r="B38" s="27"/>
      <c r="C38" s="28"/>
      <c r="D38" s="21"/>
      <c r="E38" s="29"/>
      <c r="F38" s="29"/>
      <c r="G38" s="29"/>
      <c r="H38" s="29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1:17" ht="16.5" customHeight="1">
      <c r="A40" s="23"/>
      <c r="B40" s="30"/>
      <c r="C40" s="31"/>
      <c r="D40" s="23"/>
      <c r="E40" s="23"/>
      <c r="F40" s="23"/>
      <c r="G40" s="23"/>
      <c r="H40" s="23"/>
      <c r="I40" s="23"/>
      <c r="J40" s="23"/>
      <c r="K40" s="23"/>
      <c r="Q40" s="28"/>
    </row>
    <row r="41" spans="1:11" ht="15.75" customHeight="1">
      <c r="A41" s="23"/>
      <c r="B41" s="32" t="s">
        <v>8</v>
      </c>
      <c r="C41" s="51">
        <f>AVERAGE(C5:C33)</f>
        <v>251.38995442758625</v>
      </c>
      <c r="D41" s="33"/>
      <c r="E41" s="30"/>
      <c r="F41" s="30"/>
      <c r="G41" s="23"/>
      <c r="H41" s="34" t="s">
        <v>8</v>
      </c>
      <c r="I41" s="35" t="s">
        <v>20</v>
      </c>
      <c r="J41" s="36"/>
      <c r="K41" s="37"/>
    </row>
    <row r="42" spans="1:11" ht="15.75" customHeight="1">
      <c r="A42" s="23"/>
      <c r="B42" s="38" t="s">
        <v>10</v>
      </c>
      <c r="C42" s="52">
        <f>STDEV(C5:C33)</f>
        <v>138.7405440216017</v>
      </c>
      <c r="D42" s="33"/>
      <c r="E42" s="30"/>
      <c r="F42" s="30"/>
      <c r="G42" s="23"/>
      <c r="H42" s="40" t="s">
        <v>10</v>
      </c>
      <c r="I42" s="41" t="s">
        <v>12</v>
      </c>
      <c r="J42" s="42"/>
      <c r="K42" s="43"/>
    </row>
    <row r="43" spans="1:15" ht="15.75" customHeight="1">
      <c r="A43" s="30"/>
      <c r="B43" s="38" t="s">
        <v>13</v>
      </c>
      <c r="C43" s="39">
        <f>C42/C41</f>
        <v>0.5518937474550774</v>
      </c>
      <c r="D43" s="33"/>
      <c r="E43" s="44">
        <f>C43*100</f>
        <v>55.189374745507735</v>
      </c>
      <c r="F43" s="30" t="s">
        <v>2</v>
      </c>
      <c r="G43" s="23"/>
      <c r="H43" s="40" t="s">
        <v>13</v>
      </c>
      <c r="I43" s="41" t="s">
        <v>14</v>
      </c>
      <c r="J43" s="42"/>
      <c r="K43" s="43"/>
      <c r="M43" s="50" t="s">
        <v>19</v>
      </c>
      <c r="N43" s="2">
        <f>C48-C49-C50</f>
        <v>21</v>
      </c>
      <c r="O43" s="2" t="s">
        <v>0</v>
      </c>
    </row>
    <row r="44" spans="1:15" ht="15.75" customHeight="1">
      <c r="A44" s="30"/>
      <c r="B44" s="38" t="s">
        <v>9</v>
      </c>
      <c r="C44" s="52">
        <f>C41-C42</f>
        <v>112.64941040598455</v>
      </c>
      <c r="D44" s="33"/>
      <c r="E44" s="30"/>
      <c r="F44" s="30"/>
      <c r="G44" s="23"/>
      <c r="H44" s="40" t="s">
        <v>9</v>
      </c>
      <c r="I44" s="41" t="s">
        <v>15</v>
      </c>
      <c r="J44" s="42"/>
      <c r="K44" s="43"/>
      <c r="M44" s="50" t="s">
        <v>18</v>
      </c>
      <c r="N44" s="2">
        <f>C49</f>
        <v>3</v>
      </c>
      <c r="O44" s="2" t="s">
        <v>0</v>
      </c>
    </row>
    <row r="45" spans="1:15" ht="15.75" customHeight="1">
      <c r="A45" s="30"/>
      <c r="B45" s="45" t="s">
        <v>11</v>
      </c>
      <c r="C45" s="53">
        <f>C41+C42</f>
        <v>390.13049844918794</v>
      </c>
      <c r="D45" s="33"/>
      <c r="E45" s="30"/>
      <c r="F45" s="30"/>
      <c r="G45" s="23"/>
      <c r="H45" s="46" t="s">
        <v>11</v>
      </c>
      <c r="I45" s="47" t="s">
        <v>16</v>
      </c>
      <c r="J45" s="48"/>
      <c r="K45" s="49"/>
      <c r="M45" s="50" t="s">
        <v>17</v>
      </c>
      <c r="N45" s="2">
        <f>C50</f>
        <v>5</v>
      </c>
      <c r="O45" s="2" t="s">
        <v>0</v>
      </c>
    </row>
    <row r="46" spans="1:6" ht="17.25" customHeight="1">
      <c r="A46" s="27"/>
      <c r="C46" s="27"/>
      <c r="D46" s="27"/>
      <c r="E46" s="27"/>
      <c r="F46" s="27"/>
    </row>
    <row r="47" spans="1:3" ht="11.25">
      <c r="A47" s="27"/>
      <c r="C47" s="27"/>
    </row>
    <row r="48" spans="1:3" ht="11.25">
      <c r="A48" s="27"/>
      <c r="C48" s="2">
        <f>MAX(I5:I37)</f>
        <v>29</v>
      </c>
    </row>
    <row r="49" ht="11.25">
      <c r="C49" s="2">
        <f>COUNTIF(C5:C31,"&gt;394")</f>
        <v>3</v>
      </c>
    </row>
    <row r="50" ht="11.25">
      <c r="C50" s="2">
        <f>COUNTIF(C6:C31,"&lt;113")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2024-05-29T02:51:43Z</dcterms:modified>
  <cp:category/>
  <cp:version/>
  <cp:contentType/>
  <cp:contentStatus/>
</cp:coreProperties>
</file>