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10a" sheetId="1" r:id="rId1"/>
    <sheet name="W.10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<sst xmlns="http://schemas.openxmlformats.org/spreadsheetml/2006/main" count="100" uniqueCount="32">
  <si>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</si>
  <si>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</si>
  <si>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</si>
  <si>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</si>
  <si>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</si>
  <si>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</si>
  <si>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</si>
  <si>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</si>
  <si>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</si>
  <si>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</si>
  <si>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</si>
  <si>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</si>
  <si>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</si>
  <si>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</si>
  <si>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</si>
  <si>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</si>
  <si>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</si>
  <si>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</si>
  <si>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t>ม.(รสม.)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</si>
  <si>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</si>
  <si>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</si>
  <si>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</si>
  <si>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</si>
  <si>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</si>
  <si>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</si>
  <si>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</si>
  <si>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</si>
  <si>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</si>
  <si>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หยุดการสำรวจระดับน้ำและปริมาณน้ำ ปี 2528 - 2545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</si>
  <si>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</si>
  <si>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2,798    ตร.กม.</t>
  </si>
  <si>
    <t>ตลิ่งฝั่งซ้าย 266.25 ม.(ร.ท.ก.) ตลิ่งฝั่งขวา  266.89 ม.(ร.ท.ก.) ท้องน้ำ   ม.(ร.ท.ก.) ศูนย์เสาระดับน้ำ 259.00 ม.(ร.ท.ก.)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</si>
</sst>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_);\(0.00\)"/>
    <numFmt numFmtId="182" formatCode="0.0"/>
    <numFmt numFmtId="183" formatCode="mmm\-yyyy"/>
    <numFmt numFmtId="184" formatCode="0.0000"/>
    <numFmt numFmtId="185" formatCode="0.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bbbb"/>
    <numFmt numFmtId="197" formatCode="#,##0_ ;\-#,##0\ 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96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16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16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5" xfId="0" applyFont="1" applyFill="1" applyBorder="1" applyAlignment="1">
      <alignment/>
    </xf>
    <xf numFmtId="2" fontId="6" fillId="33" borderId="19" xfId="0" applyNumberFormat="1" applyFont="1" applyFill="1" applyBorder="1" applyAlignment="1">
      <alignment horizontal="right"/>
    </xf>
    <xf numFmtId="16" fontId="6" fillId="0" borderId="18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/>
    </xf>
    <xf numFmtId="2" fontId="6" fillId="0" borderId="18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6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178" fontId="7" fillId="0" borderId="23" xfId="0" applyNumberFormat="1" applyFont="1" applyBorder="1" applyAlignment="1">
      <alignment horizontal="centerContinuous"/>
    </xf>
    <xf numFmtId="178" fontId="7" fillId="0" borderId="24" xfId="0" applyNumberFormat="1" applyFont="1" applyBorder="1" applyAlignment="1">
      <alignment horizontal="centerContinuous"/>
    </xf>
    <xf numFmtId="2" fontId="7" fillId="0" borderId="25" xfId="0" applyNumberFormat="1" applyFont="1" applyBorder="1" applyAlignment="1">
      <alignment horizontal="centerContinuous"/>
    </xf>
    <xf numFmtId="2" fontId="7" fillId="0" borderId="26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178" fontId="7" fillId="0" borderId="27" xfId="0" applyNumberFormat="1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178" fontId="7" fillId="0" borderId="29" xfId="0" applyNumberFormat="1" applyFont="1" applyBorder="1" applyAlignment="1">
      <alignment horizontal="centerContinuous"/>
    </xf>
    <xf numFmtId="2" fontId="7" fillId="0" borderId="28" xfId="0" applyNumberFormat="1" applyFont="1" applyBorder="1" applyAlignment="1">
      <alignment horizontal="centerContinuous"/>
    </xf>
    <xf numFmtId="2" fontId="7" fillId="0" borderId="15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/>
    </xf>
    <xf numFmtId="178" fontId="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178" fontId="7" fillId="0" borderId="27" xfId="0" applyNumberFormat="1" applyFont="1" applyBorder="1" applyAlignment="1">
      <alignment horizontal="right"/>
    </xf>
    <xf numFmtId="178" fontId="7" fillId="0" borderId="27" xfId="0" applyNumberFormat="1" applyFont="1" applyBorder="1" applyAlignment="1">
      <alignment horizontal="center"/>
    </xf>
    <xf numFmtId="178" fontId="7" fillId="0" borderId="29" xfId="0" applyNumberFormat="1" applyFont="1" applyBorder="1" applyAlignment="1">
      <alignment/>
    </xf>
    <xf numFmtId="0" fontId="6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right"/>
    </xf>
    <xf numFmtId="2" fontId="6" fillId="35" borderId="30" xfId="0" applyNumberFormat="1" applyFont="1" applyFill="1" applyBorder="1" applyAlignment="1">
      <alignment horizontal="right"/>
    </xf>
    <xf numFmtId="2" fontId="6" fillId="34" borderId="31" xfId="0" applyNumberFormat="1" applyFont="1" applyFill="1" applyBorder="1" applyAlignment="1">
      <alignment horizontal="right"/>
    </xf>
    <xf numFmtId="2" fontId="6" fillId="35" borderId="31" xfId="0" applyNumberFormat="1" applyFont="1" applyFill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2" fontId="6" fillId="35" borderId="29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center"/>
    </xf>
    <xf numFmtId="179" fontId="6" fillId="35" borderId="32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179" fontId="6" fillId="35" borderId="33" xfId="0" applyNumberFormat="1" applyFont="1" applyFill="1" applyBorder="1" applyAlignment="1">
      <alignment horizontal="center"/>
    </xf>
    <xf numFmtId="179" fontId="6" fillId="35" borderId="30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>
      <alignment horizontal="center"/>
    </xf>
    <xf numFmtId="1" fontId="6" fillId="36" borderId="31" xfId="0" applyNumberFormat="1" applyFont="1" applyFill="1" applyBorder="1" applyAlignment="1" applyProtection="1">
      <alignment horizontal="center"/>
      <protection/>
    </xf>
    <xf numFmtId="0" fontId="6" fillId="34" borderId="30" xfId="0" applyFont="1" applyFill="1" applyBorder="1" applyAlignment="1">
      <alignment horizontal="right"/>
    </xf>
    <xf numFmtId="0" fontId="6" fillId="35" borderId="30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center"/>
    </xf>
    <xf numFmtId="179" fontId="6" fillId="35" borderId="31" xfId="0" applyNumberFormat="1" applyFont="1" applyFill="1" applyBorder="1" applyAlignment="1">
      <alignment horizont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0" fontId="6" fillId="34" borderId="29" xfId="0" applyFont="1" applyFill="1" applyBorder="1" applyAlignment="1">
      <alignment horizontal="center"/>
    </xf>
    <xf numFmtId="179" fontId="6" fillId="35" borderId="29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178" fontId="6" fillId="0" borderId="18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2" fontId="9" fillId="0" borderId="25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/>
    </xf>
    <xf numFmtId="16" fontId="6" fillId="0" borderId="25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/>
    </xf>
    <xf numFmtId="2" fontId="6" fillId="0" borderId="34" xfId="0" applyNumberFormat="1" applyFont="1" applyBorder="1" applyAlignment="1">
      <alignment horizontal="right"/>
    </xf>
    <xf numFmtId="2" fontId="50" fillId="33" borderId="17" xfId="0" applyNumberFormat="1" applyFont="1" applyFill="1" applyBorder="1" applyAlignment="1">
      <alignment horizontal="right"/>
    </xf>
    <xf numFmtId="178" fontId="9" fillId="0" borderId="20" xfId="0" applyNumberFormat="1" applyFont="1" applyBorder="1" applyAlignment="1">
      <alignment horizontal="center" vertical="top"/>
    </xf>
    <xf numFmtId="178" fontId="9" fillId="0" borderId="0" xfId="0" applyNumberFormat="1" applyFont="1" applyBorder="1" applyAlignment="1">
      <alignment horizontal="center" vertical="top"/>
    </xf>
    <xf numFmtId="178" fontId="9" fillId="0" borderId="21" xfId="0" applyNumberFormat="1" applyFont="1" applyBorder="1" applyAlignment="1">
      <alignment horizontal="center" vertical="top"/>
    </xf>
    <xf numFmtId="1" fontId="11" fillId="36" borderId="10" xfId="0" applyNumberFormat="1" applyFont="1" applyFill="1" applyBorder="1" applyAlignment="1">
      <alignment horizontal="center" vertical="center"/>
    </xf>
    <xf numFmtId="1" fontId="11" fillId="36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W.10A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ท้ายเขื่อนกิ่วลม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5"/>
          <c:w val="0.839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'W.10A'!$X$5:$X$60</c:f>
              <c:numCache/>
            </c:numRef>
          </c:cat>
          <c:val>
            <c:numRef>
              <c:f>'W.10A'!$Y$5:$Y$60</c:f>
              <c:numCache/>
            </c:numRef>
          </c:val>
        </c:ser>
        <c:axId val="65984804"/>
        <c:axId val="56992325"/>
      </c:barChart>
      <c:cat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6992325"/>
        <c:crosses val="autoZero"/>
        <c:auto val="1"/>
        <c:lblOffset val="100"/>
        <c:tickLblSkip val="2"/>
        <c:noMultiLvlLbl val="0"/>
      </c:catAx>
      <c:valAx>
        <c:axId val="5699232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98480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W.10A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ท้ายเขื่อนกิ่วลม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9325"/>
          <c:w val="0.795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'W.10A'!$X$5:$X$59</c:f>
              <c:numCache/>
            </c:numRef>
          </c:cat>
          <c:val>
            <c:numRef>
              <c:f>'W.10A'!$Z$5:$Z$59</c:f>
              <c:numCache/>
            </c:numRef>
          </c:val>
        </c:ser>
        <c:axId val="43168878"/>
        <c:axId val="52975583"/>
      </c:bar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2975583"/>
        <c:crosses val="autoZero"/>
        <c:auto val="1"/>
        <c:lblOffset val="100"/>
        <c:tickLblSkip val="2"/>
        <c:noMultiLvlLbl val="0"/>
      </c:catAx>
      <c:valAx>
        <c:axId val="5297558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16887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"/>
  <sheetViews>
    <sheetView tabSelected="1" workbookViewId="0" topLeftCell="A34">
      <selection activeCell="X47" sqref="X47"/>
    </sheetView>
  </sheetViews>
  <sheetFormatPr defaultColWidth="8.66015625" defaultRowHeight="21"/>
  <cols>
    <col min="1" max="1" width="5.5" style="37" customWidth="1"/>
    <col min="2" max="2" width="7.5" style="42" customWidth="1"/>
    <col min="3" max="3" width="9.33203125" style="42" customWidth="1"/>
    <col min="4" max="4" width="7.5" style="47" customWidth="1"/>
    <col min="5" max="5" width="7.5" style="37" customWidth="1"/>
    <col min="6" max="6" width="9.5" style="42" customWidth="1"/>
    <col min="7" max="7" width="7.5" style="47" customWidth="1"/>
    <col min="8" max="8" width="7.5" style="42" customWidth="1"/>
    <col min="9" max="9" width="9.16015625" style="42" customWidth="1"/>
    <col min="10" max="10" width="8.16015625" style="47" customWidth="1"/>
    <col min="11" max="11" width="7.5" style="42" customWidth="1"/>
    <col min="12" max="12" width="8.83203125" style="42" customWidth="1"/>
    <col min="13" max="13" width="8.16015625" style="47" customWidth="1"/>
    <col min="14" max="14" width="10" style="37" customWidth="1"/>
    <col min="15" max="15" width="8.5" style="37" customWidth="1"/>
    <col min="16" max="16384" width="8.66015625" style="37" customWidth="1"/>
  </cols>
  <sheetData>
    <row r="1" spans="2:15" ht="18.75">
      <c r="B1" s="38" t="s">
        <v>0</v>
      </c>
      <c r="C1" s="39"/>
      <c r="D1" s="40"/>
      <c r="E1" s="39"/>
      <c r="F1" s="39"/>
      <c r="G1" s="40"/>
      <c r="H1" s="39"/>
      <c r="I1" s="39"/>
      <c r="J1" s="40"/>
      <c r="K1" s="39"/>
      <c r="L1" s="39"/>
      <c r="M1" s="40"/>
      <c r="N1" s="39" t="s">
        <v>1</v>
      </c>
      <c r="O1" s="39"/>
    </row>
    <row r="2" spans="1:15" ht="6" customHeight="1">
      <c r="A2" s="41"/>
      <c r="D2" s="43"/>
      <c r="E2" s="42"/>
      <c r="G2" s="43"/>
      <c r="I2" s="44"/>
      <c r="J2" s="45"/>
      <c r="K2" s="46"/>
      <c r="L2" s="46"/>
      <c r="N2" s="42"/>
      <c r="O2" s="42"/>
    </row>
    <row r="3" spans="1:41" ht="23.25" customHeight="1">
      <c r="A3" s="48" t="s">
        <v>2</v>
      </c>
      <c r="B3" s="49"/>
      <c r="C3" s="49"/>
      <c r="D3" s="50"/>
      <c r="E3" s="49"/>
      <c r="F3" s="49"/>
      <c r="G3" s="50"/>
      <c r="H3" s="49"/>
      <c r="I3" s="51"/>
      <c r="J3" s="52"/>
      <c r="K3" s="53"/>
      <c r="L3" s="54" t="s">
        <v>30</v>
      </c>
      <c r="M3" s="52"/>
      <c r="N3" s="49"/>
      <c r="O3" s="49"/>
      <c r="AN3" s="1"/>
      <c r="AO3" s="2"/>
    </row>
    <row r="4" spans="1:41" ht="22.5" customHeight="1">
      <c r="A4" s="48" t="s">
        <v>31</v>
      </c>
      <c r="B4" s="55"/>
      <c r="C4" s="55"/>
      <c r="D4" s="50"/>
      <c r="E4" s="49"/>
      <c r="F4" s="49"/>
      <c r="G4" s="50"/>
      <c r="H4" s="49"/>
      <c r="I4" s="56"/>
      <c r="J4" s="54"/>
      <c r="K4" s="53"/>
      <c r="L4" s="53"/>
      <c r="M4" s="52"/>
      <c r="N4" s="49"/>
      <c r="O4" s="49"/>
      <c r="AN4" s="1"/>
      <c r="AO4" s="2"/>
    </row>
    <row r="5" spans="1:41" ht="18.75">
      <c r="A5" s="57"/>
      <c r="B5" s="58" t="s">
        <v>3</v>
      </c>
      <c r="C5" s="59"/>
      <c r="D5" s="60"/>
      <c r="E5" s="58"/>
      <c r="F5" s="58"/>
      <c r="G5" s="61"/>
      <c r="H5" s="60" t="s">
        <v>4</v>
      </c>
      <c r="I5" s="58"/>
      <c r="J5" s="60"/>
      <c r="K5" s="58"/>
      <c r="L5" s="58"/>
      <c r="M5" s="61"/>
      <c r="N5" s="62" t="s">
        <v>5</v>
      </c>
      <c r="O5" s="63"/>
      <c r="AN5" s="1"/>
      <c r="AO5" s="2"/>
    </row>
    <row r="6" spans="1:41" ht="18.75">
      <c r="A6" s="64" t="s">
        <v>6</v>
      </c>
      <c r="B6" s="65" t="s">
        <v>7</v>
      </c>
      <c r="C6" s="66"/>
      <c r="D6" s="67"/>
      <c r="E6" s="65" t="s">
        <v>8</v>
      </c>
      <c r="F6" s="68"/>
      <c r="G6" s="67"/>
      <c r="H6" s="65" t="s">
        <v>7</v>
      </c>
      <c r="I6" s="68"/>
      <c r="J6" s="67"/>
      <c r="K6" s="65" t="s">
        <v>8</v>
      </c>
      <c r="L6" s="68"/>
      <c r="M6" s="69"/>
      <c r="N6" s="70" t="s">
        <v>1</v>
      </c>
      <c r="O6" s="65"/>
      <c r="AN6" s="1"/>
      <c r="AO6" s="2"/>
    </row>
    <row r="7" spans="1:41" s="42" customFormat="1" ht="18.75">
      <c r="A7" s="71" t="s">
        <v>9</v>
      </c>
      <c r="B7" s="72" t="s">
        <v>10</v>
      </c>
      <c r="C7" s="72" t="s">
        <v>11</v>
      </c>
      <c r="D7" s="73" t="s">
        <v>12</v>
      </c>
      <c r="E7" s="74" t="s">
        <v>10</v>
      </c>
      <c r="F7" s="72" t="s">
        <v>11</v>
      </c>
      <c r="G7" s="73" t="s">
        <v>12</v>
      </c>
      <c r="H7" s="72" t="s">
        <v>10</v>
      </c>
      <c r="I7" s="74" t="s">
        <v>11</v>
      </c>
      <c r="J7" s="73" t="s">
        <v>12</v>
      </c>
      <c r="K7" s="75" t="s">
        <v>10</v>
      </c>
      <c r="L7" s="75" t="s">
        <v>11</v>
      </c>
      <c r="M7" s="76" t="s">
        <v>12</v>
      </c>
      <c r="N7" s="75" t="s">
        <v>11</v>
      </c>
      <c r="O7" s="75" t="s">
        <v>13</v>
      </c>
      <c r="Q7" s="42">
        <v>259</v>
      </c>
      <c r="AN7" s="1"/>
      <c r="AO7" s="2"/>
    </row>
    <row r="8" spans="1:41" ht="18.75">
      <c r="A8" s="77"/>
      <c r="B8" s="78" t="s">
        <v>18</v>
      </c>
      <c r="C8" s="79" t="s">
        <v>14</v>
      </c>
      <c r="D8" s="80"/>
      <c r="E8" s="78" t="s">
        <v>18</v>
      </c>
      <c r="F8" s="79" t="s">
        <v>14</v>
      </c>
      <c r="G8" s="80"/>
      <c r="H8" s="78" t="s">
        <v>18</v>
      </c>
      <c r="I8" s="79" t="s">
        <v>14</v>
      </c>
      <c r="J8" s="81"/>
      <c r="K8" s="78" t="s">
        <v>18</v>
      </c>
      <c r="L8" s="79" t="s">
        <v>14</v>
      </c>
      <c r="M8" s="82"/>
      <c r="N8" s="79" t="s">
        <v>15</v>
      </c>
      <c r="O8" s="78" t="s">
        <v>14</v>
      </c>
      <c r="Q8" s="83"/>
      <c r="R8" s="83"/>
      <c r="AN8" s="1"/>
      <c r="AO8" s="2"/>
    </row>
    <row r="9" spans="1:41" ht="18" customHeight="1">
      <c r="A9" s="3">
        <v>2510</v>
      </c>
      <c r="B9" s="4">
        <f>$Q$7+Q9</f>
        <v>264.42</v>
      </c>
      <c r="C9" s="5">
        <v>480</v>
      </c>
      <c r="D9" s="6">
        <v>34603</v>
      </c>
      <c r="E9" s="7">
        <f>$Q$7+R9</f>
        <v>263.77000000000004</v>
      </c>
      <c r="F9" s="5">
        <v>372</v>
      </c>
      <c r="G9" s="6">
        <v>34603</v>
      </c>
      <c r="H9" s="4">
        <f>$Q$7+T9</f>
        <v>259.6</v>
      </c>
      <c r="I9" s="5">
        <v>0.9</v>
      </c>
      <c r="J9" s="6">
        <v>34433</v>
      </c>
      <c r="K9" s="7">
        <f>$Q$7+U9</f>
        <v>259.6</v>
      </c>
      <c r="L9" s="5">
        <v>0.9</v>
      </c>
      <c r="M9" s="6">
        <v>34433</v>
      </c>
      <c r="N9" s="112">
        <v>471.77</v>
      </c>
      <c r="O9" s="8">
        <v>14.959685169000002</v>
      </c>
      <c r="Q9" s="42">
        <v>5.420000000000016</v>
      </c>
      <c r="R9" s="9">
        <v>4.770000000000039</v>
      </c>
      <c r="S9" s="9"/>
      <c r="T9" s="42">
        <v>0.6000000000000227</v>
      </c>
      <c r="U9" s="42">
        <v>0.6000000000000227</v>
      </c>
      <c r="AN9" s="1"/>
      <c r="AO9" s="2"/>
    </row>
    <row r="10" spans="1:41" ht="18" customHeight="1">
      <c r="A10" s="10">
        <v>2511</v>
      </c>
      <c r="B10" s="11">
        <f>$Q$7+Q10</f>
        <v>262</v>
      </c>
      <c r="C10" s="12">
        <v>157</v>
      </c>
      <c r="D10" s="13">
        <v>34590</v>
      </c>
      <c r="E10" s="11">
        <f>$Q$7+R10</f>
        <v>261.59000000000003</v>
      </c>
      <c r="F10" s="12">
        <v>118</v>
      </c>
      <c r="G10" s="13">
        <v>34592</v>
      </c>
      <c r="H10" s="11">
        <f>$Q$7+T10</f>
        <v>259.49</v>
      </c>
      <c r="I10" s="12">
        <v>0.84</v>
      </c>
      <c r="J10" s="13">
        <v>34423</v>
      </c>
      <c r="K10" s="11">
        <f>$Q$7+U10</f>
        <v>259.49</v>
      </c>
      <c r="L10" s="12">
        <v>0.84</v>
      </c>
      <c r="M10" s="13">
        <v>34423</v>
      </c>
      <c r="N10" s="113">
        <v>346.53</v>
      </c>
      <c r="O10" s="15">
        <v>10.988362341000004</v>
      </c>
      <c r="Q10" s="42">
        <v>3</v>
      </c>
      <c r="R10" s="9">
        <v>2.590000000000032</v>
      </c>
      <c r="S10" s="9"/>
      <c r="T10" s="42">
        <v>0.4900000000000091</v>
      </c>
      <c r="U10" s="42">
        <v>0.4900000000000091</v>
      </c>
      <c r="AN10" s="1"/>
      <c r="AO10" s="2"/>
    </row>
    <row r="11" spans="1:41" ht="18" customHeight="1">
      <c r="A11" s="10">
        <v>2512</v>
      </c>
      <c r="B11" s="11">
        <f aca="true" t="shared" si="0" ref="B11:B26">$Q$7+Q11</f>
        <v>262.51000000000005</v>
      </c>
      <c r="C11" s="12">
        <v>226</v>
      </c>
      <c r="D11" s="13">
        <v>34565</v>
      </c>
      <c r="E11" s="11">
        <f aca="true" t="shared" si="1" ref="E11:E26">$Q$7+R11</f>
        <v>261.92</v>
      </c>
      <c r="F11" s="12">
        <v>159</v>
      </c>
      <c r="G11" s="13">
        <v>34565</v>
      </c>
      <c r="H11" s="11">
        <f aca="true" t="shared" si="2" ref="H11:H24">$Q$7+T11</f>
        <v>259.46000000000004</v>
      </c>
      <c r="I11" s="12">
        <v>1.04</v>
      </c>
      <c r="J11" s="13">
        <v>37326</v>
      </c>
      <c r="K11" s="11">
        <f aca="true" t="shared" si="3" ref="K11:K26">$Q$7+U11</f>
        <v>259.48</v>
      </c>
      <c r="L11" s="12">
        <v>0.66</v>
      </c>
      <c r="M11" s="13">
        <v>34445</v>
      </c>
      <c r="N11" s="113">
        <v>352.01</v>
      </c>
      <c r="O11" s="15">
        <v>11.162131496999997</v>
      </c>
      <c r="Q11" s="42">
        <v>3.5100000000000477</v>
      </c>
      <c r="R11" s="9">
        <v>2.920000000000016</v>
      </c>
      <c r="S11" s="9"/>
      <c r="T11" s="42">
        <v>0.4600000000000364</v>
      </c>
      <c r="U11" s="42">
        <v>0.4800000000000182</v>
      </c>
      <c r="AN11" s="1"/>
      <c r="AO11" s="2"/>
    </row>
    <row r="12" spans="1:41" ht="18" customHeight="1">
      <c r="A12" s="10">
        <v>2513</v>
      </c>
      <c r="B12" s="11">
        <f t="shared" si="0"/>
        <v>263.65000000000003</v>
      </c>
      <c r="C12" s="12">
        <v>402</v>
      </c>
      <c r="D12" s="13">
        <v>34567</v>
      </c>
      <c r="E12" s="11">
        <f t="shared" si="1"/>
        <v>263.03000000000003</v>
      </c>
      <c r="F12" s="12">
        <v>311</v>
      </c>
      <c r="G12" s="13">
        <v>34567</v>
      </c>
      <c r="H12" s="11">
        <f t="shared" si="2"/>
        <v>259.39000000000004</v>
      </c>
      <c r="I12" s="12">
        <v>0</v>
      </c>
      <c r="J12" s="13">
        <v>37320</v>
      </c>
      <c r="K12" s="11">
        <f t="shared" si="3"/>
        <v>259.5</v>
      </c>
      <c r="L12" s="12">
        <v>1.48</v>
      </c>
      <c r="M12" s="13">
        <v>34427</v>
      </c>
      <c r="N12" s="113">
        <v>893.49</v>
      </c>
      <c r="O12" s="15">
        <v>28.332299853</v>
      </c>
      <c r="Q12" s="42">
        <v>4.650000000000034</v>
      </c>
      <c r="R12" s="9">
        <v>4.03000000000003</v>
      </c>
      <c r="S12" s="9"/>
      <c r="T12" s="42">
        <v>0.3900000000000432</v>
      </c>
      <c r="U12" s="42">
        <v>0.5</v>
      </c>
      <c r="AN12" s="1"/>
      <c r="AO12" s="2"/>
    </row>
    <row r="13" spans="1:41" ht="18" customHeight="1">
      <c r="A13" s="10">
        <v>2514</v>
      </c>
      <c r="B13" s="11">
        <f t="shared" si="0"/>
        <v>263.64000000000004</v>
      </c>
      <c r="C13" s="12">
        <v>360</v>
      </c>
      <c r="D13" s="13">
        <v>34574</v>
      </c>
      <c r="E13" s="11">
        <f t="shared" si="1"/>
        <v>263.34000000000003</v>
      </c>
      <c r="F13" s="12">
        <v>330</v>
      </c>
      <c r="G13" s="13">
        <v>34574</v>
      </c>
      <c r="H13" s="11">
        <f t="shared" si="2"/>
        <v>258.85</v>
      </c>
      <c r="I13" s="12">
        <v>0</v>
      </c>
      <c r="J13" s="13">
        <v>37315</v>
      </c>
      <c r="K13" s="11">
        <f t="shared" si="3"/>
        <v>258.92</v>
      </c>
      <c r="L13" s="12">
        <v>0.3</v>
      </c>
      <c r="M13" s="13">
        <v>34369</v>
      </c>
      <c r="N13" s="113">
        <v>827.79</v>
      </c>
      <c r="O13" s="15">
        <v>26.248972563000002</v>
      </c>
      <c r="Q13" s="42">
        <v>4.640000000000043</v>
      </c>
      <c r="R13" s="9">
        <v>4.340000000000032</v>
      </c>
      <c r="S13" s="9"/>
      <c r="T13" s="42">
        <v>-0.14999999999997726</v>
      </c>
      <c r="U13" s="42">
        <v>-0.07999999999998408</v>
      </c>
      <c r="AN13" s="1"/>
      <c r="AO13" s="2"/>
    </row>
    <row r="14" spans="1:41" ht="18" customHeight="1">
      <c r="A14" s="10">
        <v>2515</v>
      </c>
      <c r="B14" s="11">
        <f t="shared" si="0"/>
        <v>261.46000000000004</v>
      </c>
      <c r="C14" s="12">
        <v>167</v>
      </c>
      <c r="D14" s="13">
        <v>34583</v>
      </c>
      <c r="E14" s="11">
        <f t="shared" si="1"/>
        <v>261.38</v>
      </c>
      <c r="F14" s="12">
        <v>159</v>
      </c>
      <c r="G14" s="13">
        <v>34584</v>
      </c>
      <c r="H14" s="11">
        <f t="shared" si="2"/>
        <v>258.85</v>
      </c>
      <c r="I14" s="12">
        <v>0</v>
      </c>
      <c r="J14" s="13">
        <v>37461</v>
      </c>
      <c r="K14" s="11">
        <f t="shared" si="3"/>
        <v>259.84000000000003</v>
      </c>
      <c r="L14" s="12">
        <v>0</v>
      </c>
      <c r="M14" s="13">
        <v>34530</v>
      </c>
      <c r="N14" s="113">
        <v>411.34</v>
      </c>
      <c r="O14" s="15">
        <v>13.043467997999999</v>
      </c>
      <c r="Q14" s="42">
        <v>2.4600000000000364</v>
      </c>
      <c r="R14" s="9">
        <v>2.38</v>
      </c>
      <c r="S14" s="9"/>
      <c r="T14" s="42">
        <v>-0.14999999999997726</v>
      </c>
      <c r="U14" s="42">
        <v>0.8400000000000318</v>
      </c>
      <c r="AN14" s="1"/>
      <c r="AO14" s="2"/>
    </row>
    <row r="15" spans="1:41" ht="18" customHeight="1">
      <c r="A15" s="10">
        <v>2516</v>
      </c>
      <c r="B15" s="11">
        <f t="shared" si="0"/>
        <v>265.49</v>
      </c>
      <c r="C15" s="16">
        <v>735</v>
      </c>
      <c r="D15" s="13">
        <v>34575</v>
      </c>
      <c r="E15" s="11">
        <f t="shared" si="1"/>
        <v>265.14000000000004</v>
      </c>
      <c r="F15" s="12">
        <v>669</v>
      </c>
      <c r="G15" s="13">
        <v>34575</v>
      </c>
      <c r="H15" s="11">
        <f t="shared" si="2"/>
        <v>258.74</v>
      </c>
      <c r="I15" s="12">
        <v>0</v>
      </c>
      <c r="J15" s="13">
        <v>34659</v>
      </c>
      <c r="K15" s="11">
        <f t="shared" si="3"/>
        <v>258.82</v>
      </c>
      <c r="L15" s="12">
        <v>0</v>
      </c>
      <c r="M15" s="13">
        <v>34653</v>
      </c>
      <c r="N15" s="113">
        <v>1189.32</v>
      </c>
      <c r="O15" s="15">
        <v>37.71298040400001</v>
      </c>
      <c r="Q15" s="42">
        <v>6.490000000000009</v>
      </c>
      <c r="R15" s="9">
        <v>6.140000000000043</v>
      </c>
      <c r="S15" s="9"/>
      <c r="T15" s="84">
        <v>-0.2599999999999909</v>
      </c>
      <c r="U15" s="42">
        <v>-0.18000000000000682</v>
      </c>
      <c r="AN15" s="1"/>
      <c r="AO15" s="2"/>
    </row>
    <row r="16" spans="1:41" ht="18" customHeight="1">
      <c r="A16" s="10">
        <v>2517</v>
      </c>
      <c r="B16" s="11">
        <f t="shared" si="0"/>
        <v>261.23</v>
      </c>
      <c r="C16" s="12">
        <v>182</v>
      </c>
      <c r="D16" s="13">
        <v>34593</v>
      </c>
      <c r="E16" s="11">
        <f t="shared" si="1"/>
        <v>261.11</v>
      </c>
      <c r="F16" s="12">
        <v>170</v>
      </c>
      <c r="G16" s="13">
        <v>34593</v>
      </c>
      <c r="H16" s="11">
        <f t="shared" si="2"/>
        <v>258.83000000000004</v>
      </c>
      <c r="I16" s="12">
        <v>0</v>
      </c>
      <c r="J16" s="13">
        <v>34672</v>
      </c>
      <c r="K16" s="11">
        <f t="shared" si="3"/>
        <v>258.84000000000003</v>
      </c>
      <c r="L16" s="12">
        <v>0</v>
      </c>
      <c r="M16" s="13">
        <v>34476</v>
      </c>
      <c r="N16" s="113">
        <v>646.82</v>
      </c>
      <c r="O16" s="15">
        <v>20.510468153999998</v>
      </c>
      <c r="Q16" s="42">
        <v>2.230000000000018</v>
      </c>
      <c r="R16" s="9">
        <v>2.1100000000000136</v>
      </c>
      <c r="S16" s="9"/>
      <c r="T16" s="42">
        <v>-0.16999999999995907</v>
      </c>
      <c r="U16" s="42">
        <v>-0.15999999999996817</v>
      </c>
      <c r="AN16" s="1"/>
      <c r="AO16" s="2"/>
    </row>
    <row r="17" spans="1:41" ht="18" customHeight="1">
      <c r="A17" s="10">
        <v>2518</v>
      </c>
      <c r="B17" s="11">
        <f t="shared" si="0"/>
        <v>263.08000000000004</v>
      </c>
      <c r="C17" s="12">
        <v>436</v>
      </c>
      <c r="D17" s="13">
        <v>34575</v>
      </c>
      <c r="E17" s="11">
        <f t="shared" si="1"/>
        <v>263.05</v>
      </c>
      <c r="F17" s="12">
        <v>431</v>
      </c>
      <c r="G17" s="13">
        <v>34576</v>
      </c>
      <c r="H17" s="11">
        <f t="shared" si="2"/>
        <v>258.92</v>
      </c>
      <c r="I17" s="12">
        <v>0</v>
      </c>
      <c r="J17" s="13">
        <v>34617</v>
      </c>
      <c r="K17" s="11">
        <f t="shared" si="3"/>
        <v>258.94</v>
      </c>
      <c r="L17" s="12">
        <v>0</v>
      </c>
      <c r="M17" s="13">
        <v>34616</v>
      </c>
      <c r="N17" s="113">
        <v>1119.62</v>
      </c>
      <c r="O17" s="15">
        <v>35.502814314000005</v>
      </c>
      <c r="Q17" s="42">
        <v>4.080000000000041</v>
      </c>
      <c r="R17" s="9">
        <v>4.050000000000011</v>
      </c>
      <c r="S17" s="9"/>
      <c r="T17" s="42">
        <v>-0.07999999999998408</v>
      </c>
      <c r="U17" s="42">
        <v>-0.060000000000002274</v>
      </c>
      <c r="AN17" s="1"/>
      <c r="AO17" s="2"/>
    </row>
    <row r="18" spans="1:41" ht="18" customHeight="1">
      <c r="A18" s="10">
        <v>2519</v>
      </c>
      <c r="B18" s="11">
        <f t="shared" si="0"/>
        <v>261.42</v>
      </c>
      <c r="C18" s="12">
        <v>221</v>
      </c>
      <c r="D18" s="13">
        <v>34606</v>
      </c>
      <c r="E18" s="11">
        <f t="shared" si="1"/>
        <v>261.42</v>
      </c>
      <c r="F18" s="12">
        <v>211</v>
      </c>
      <c r="G18" s="13">
        <v>34605</v>
      </c>
      <c r="H18" s="11">
        <f t="shared" si="2"/>
        <v>258.83000000000004</v>
      </c>
      <c r="I18" s="12">
        <v>0</v>
      </c>
      <c r="J18" s="13">
        <v>34401</v>
      </c>
      <c r="K18" s="11">
        <f t="shared" si="3"/>
        <v>258.83000000000004</v>
      </c>
      <c r="L18" s="12">
        <v>0</v>
      </c>
      <c r="M18" s="13">
        <v>34401</v>
      </c>
      <c r="N18" s="113">
        <v>465.86</v>
      </c>
      <c r="O18" s="15">
        <v>14.772280842000002</v>
      </c>
      <c r="Q18" s="42">
        <v>2.420000000000016</v>
      </c>
      <c r="R18" s="9">
        <v>2.420000000000016</v>
      </c>
      <c r="S18" s="9"/>
      <c r="T18" s="42">
        <v>-0.16999999999995907</v>
      </c>
      <c r="U18" s="42">
        <v>-0.16999999999995907</v>
      </c>
      <c r="AN18" s="1"/>
      <c r="AO18" s="2"/>
    </row>
    <row r="19" spans="1:41" ht="18" customHeight="1">
      <c r="A19" s="10">
        <v>2520</v>
      </c>
      <c r="B19" s="11">
        <f t="shared" si="0"/>
        <v>261.85</v>
      </c>
      <c r="C19" s="12">
        <v>265</v>
      </c>
      <c r="D19" s="13">
        <v>34636</v>
      </c>
      <c r="E19" s="11">
        <f t="shared" si="1"/>
        <v>261.81</v>
      </c>
      <c r="F19" s="12">
        <v>260</v>
      </c>
      <c r="G19" s="13">
        <v>34636</v>
      </c>
      <c r="H19" s="11">
        <f t="shared" si="2"/>
        <v>258.83000000000004</v>
      </c>
      <c r="I19" s="12">
        <v>0</v>
      </c>
      <c r="J19" s="13">
        <v>34480</v>
      </c>
      <c r="K19" s="11">
        <f t="shared" si="3"/>
        <v>258.83000000000004</v>
      </c>
      <c r="L19" s="12">
        <v>0</v>
      </c>
      <c r="M19" s="13">
        <v>34480</v>
      </c>
      <c r="N19" s="113">
        <v>568.47</v>
      </c>
      <c r="O19" s="15">
        <v>18.026013159</v>
      </c>
      <c r="Q19" s="42">
        <v>2.8500000000000227</v>
      </c>
      <c r="R19" s="9">
        <v>2.81</v>
      </c>
      <c r="S19" s="9"/>
      <c r="T19" s="42">
        <v>-0.16999999999995907</v>
      </c>
      <c r="U19" s="42">
        <v>-0.16999999999995907</v>
      </c>
      <c r="AN19" s="1"/>
      <c r="AO19" s="2"/>
    </row>
    <row r="20" spans="1:41" ht="18" customHeight="1">
      <c r="A20" s="10">
        <v>2521</v>
      </c>
      <c r="B20" s="11">
        <f t="shared" si="0"/>
        <v>261.36</v>
      </c>
      <c r="C20" s="12">
        <v>212</v>
      </c>
      <c r="D20" s="13">
        <v>34618</v>
      </c>
      <c r="E20" s="11">
        <f t="shared" si="1"/>
        <v>260.92</v>
      </c>
      <c r="F20" s="12">
        <v>159</v>
      </c>
      <c r="G20" s="13">
        <v>34618</v>
      </c>
      <c r="H20" s="11">
        <f t="shared" si="2"/>
        <v>258.8</v>
      </c>
      <c r="I20" s="12">
        <v>0</v>
      </c>
      <c r="J20" s="13">
        <v>34377</v>
      </c>
      <c r="K20" s="11">
        <f t="shared" si="3"/>
        <v>258.8</v>
      </c>
      <c r="L20" s="12">
        <v>0</v>
      </c>
      <c r="M20" s="13">
        <v>34377</v>
      </c>
      <c r="N20" s="113">
        <v>600.42</v>
      </c>
      <c r="O20" s="15">
        <v>19.039138074</v>
      </c>
      <c r="Q20" s="42">
        <v>2.3600000000000136</v>
      </c>
      <c r="R20" s="9">
        <v>1.920000000000016</v>
      </c>
      <c r="S20" s="9"/>
      <c r="T20" s="42">
        <v>-0.19999999999998863</v>
      </c>
      <c r="U20" s="42">
        <v>-0.19999999999998863</v>
      </c>
      <c r="AN20" s="1"/>
      <c r="AO20" s="2"/>
    </row>
    <row r="21" spans="1:41" ht="18" customHeight="1">
      <c r="A21" s="10">
        <v>2522</v>
      </c>
      <c r="B21" s="11">
        <f t="shared" si="0"/>
        <v>259.93</v>
      </c>
      <c r="C21" s="12">
        <v>70.3</v>
      </c>
      <c r="D21" s="13">
        <v>34569</v>
      </c>
      <c r="E21" s="11">
        <f t="shared" si="1"/>
        <v>259.93</v>
      </c>
      <c r="F21" s="12">
        <v>70.3</v>
      </c>
      <c r="G21" s="13">
        <v>34568</v>
      </c>
      <c r="H21" s="11">
        <f t="shared" si="2"/>
        <v>258.78000000000003</v>
      </c>
      <c r="I21" s="12">
        <v>0</v>
      </c>
      <c r="J21" s="13">
        <v>34461</v>
      </c>
      <c r="K21" s="11">
        <f t="shared" si="3"/>
        <v>258.78000000000003</v>
      </c>
      <c r="L21" s="12">
        <v>0</v>
      </c>
      <c r="M21" s="13">
        <v>34461</v>
      </c>
      <c r="N21" s="113">
        <v>215.67</v>
      </c>
      <c r="O21" s="15">
        <v>6.838830998999999</v>
      </c>
      <c r="Q21" s="42">
        <v>0.9300000000000068</v>
      </c>
      <c r="R21" s="9">
        <v>0.9300000000000068</v>
      </c>
      <c r="S21" s="9"/>
      <c r="T21" s="42">
        <v>-0.21999999999997044</v>
      </c>
      <c r="U21" s="42">
        <v>-0.21999999999997044</v>
      </c>
      <c r="AN21" s="1"/>
      <c r="AO21" s="17"/>
    </row>
    <row r="22" spans="1:41" ht="18" customHeight="1">
      <c r="A22" s="10">
        <v>2523</v>
      </c>
      <c r="B22" s="11">
        <f t="shared" si="0"/>
        <v>261.20000000000005</v>
      </c>
      <c r="C22" s="12">
        <v>150</v>
      </c>
      <c r="D22" s="13">
        <v>34580</v>
      </c>
      <c r="E22" s="11">
        <f t="shared" si="1"/>
        <v>261.20000000000005</v>
      </c>
      <c r="F22" s="12">
        <v>150</v>
      </c>
      <c r="G22" s="13">
        <v>34580</v>
      </c>
      <c r="H22" s="11">
        <f t="shared" si="2"/>
        <v>258.78000000000003</v>
      </c>
      <c r="I22" s="12">
        <v>0.06</v>
      </c>
      <c r="J22" s="13">
        <v>34432</v>
      </c>
      <c r="K22" s="11">
        <f t="shared" si="3"/>
        <v>258.78000000000003</v>
      </c>
      <c r="L22" s="12">
        <v>0.06</v>
      </c>
      <c r="M22" s="13">
        <v>34432</v>
      </c>
      <c r="N22" s="113">
        <v>272.09</v>
      </c>
      <c r="O22" s="15">
        <v>8.627892272999999</v>
      </c>
      <c r="Q22" s="42">
        <v>2.2000000000000455</v>
      </c>
      <c r="R22" s="9">
        <v>2.2000000000000455</v>
      </c>
      <c r="S22" s="9"/>
      <c r="T22" s="42">
        <v>-0.21999999999997044</v>
      </c>
      <c r="U22" s="42">
        <v>-0.21999999999997044</v>
      </c>
      <c r="AN22" s="1"/>
      <c r="AO22" s="17"/>
    </row>
    <row r="23" spans="1:41" ht="18" customHeight="1">
      <c r="A23" s="10">
        <v>2524</v>
      </c>
      <c r="B23" s="11">
        <f t="shared" si="0"/>
        <v>260.92</v>
      </c>
      <c r="C23" s="12">
        <v>122</v>
      </c>
      <c r="D23" s="13">
        <v>34537</v>
      </c>
      <c r="E23" s="11">
        <f t="shared" si="1"/>
        <v>260.92</v>
      </c>
      <c r="F23" s="12">
        <v>122</v>
      </c>
      <c r="G23" s="13">
        <v>34538</v>
      </c>
      <c r="H23" s="18" t="s">
        <v>19</v>
      </c>
      <c r="I23" s="2" t="s">
        <v>19</v>
      </c>
      <c r="J23" s="14" t="s">
        <v>19</v>
      </c>
      <c r="K23" s="11">
        <f t="shared" si="3"/>
        <v>258.79</v>
      </c>
      <c r="L23" s="12">
        <v>0.08</v>
      </c>
      <c r="M23" s="13">
        <v>34686</v>
      </c>
      <c r="N23" s="113">
        <v>422.12</v>
      </c>
      <c r="O23" s="15">
        <v>13.385298564000001</v>
      </c>
      <c r="Q23" s="42">
        <v>1.920000000000016</v>
      </c>
      <c r="R23" s="9">
        <v>1.920000000000016</v>
      </c>
      <c r="S23" s="9"/>
      <c r="T23" s="46" t="s">
        <v>19</v>
      </c>
      <c r="U23" s="42">
        <v>-0.20999999999997954</v>
      </c>
      <c r="AN23" s="1"/>
      <c r="AO23" s="2"/>
    </row>
    <row r="24" spans="1:41" ht="18" customHeight="1">
      <c r="A24" s="10">
        <v>2525</v>
      </c>
      <c r="B24" s="11">
        <f t="shared" si="0"/>
        <v>260.62</v>
      </c>
      <c r="C24" s="12">
        <v>94.8</v>
      </c>
      <c r="D24" s="13">
        <v>34606</v>
      </c>
      <c r="E24" s="11">
        <f t="shared" si="1"/>
        <v>260.52000000000004</v>
      </c>
      <c r="F24" s="12">
        <v>86.4</v>
      </c>
      <c r="G24" s="13">
        <v>34606</v>
      </c>
      <c r="H24" s="11">
        <f t="shared" si="2"/>
        <v>258.76000000000005</v>
      </c>
      <c r="I24" s="12">
        <v>0.03</v>
      </c>
      <c r="J24" s="13">
        <v>34499</v>
      </c>
      <c r="K24" s="11">
        <f t="shared" si="3"/>
        <v>258.76000000000005</v>
      </c>
      <c r="L24" s="12">
        <v>0.03</v>
      </c>
      <c r="M24" s="13">
        <v>34499</v>
      </c>
      <c r="N24" s="113">
        <v>196.87</v>
      </c>
      <c r="O24" s="15">
        <v>6.242688639</v>
      </c>
      <c r="Q24" s="42">
        <v>1.62</v>
      </c>
      <c r="R24" s="9">
        <v>1.5200000000000387</v>
      </c>
      <c r="S24" s="9"/>
      <c r="T24" s="42">
        <v>-0.23999999999995225</v>
      </c>
      <c r="U24" s="42">
        <v>-0.23999999999995225</v>
      </c>
      <c r="AN24" s="1"/>
      <c r="AO24" s="2"/>
    </row>
    <row r="25" spans="1:41" ht="18" customHeight="1">
      <c r="A25" s="10">
        <v>2526</v>
      </c>
      <c r="B25" s="11">
        <f t="shared" si="0"/>
        <v>260</v>
      </c>
      <c r="C25" s="12">
        <v>49.4</v>
      </c>
      <c r="D25" s="13">
        <v>34612</v>
      </c>
      <c r="E25" s="11">
        <f t="shared" si="1"/>
        <v>260</v>
      </c>
      <c r="F25" s="12">
        <v>49.4</v>
      </c>
      <c r="G25" s="13">
        <v>34612</v>
      </c>
      <c r="H25" s="11">
        <f>$Q$7+T25</f>
        <v>258.77000000000004</v>
      </c>
      <c r="I25" s="12">
        <v>0.05</v>
      </c>
      <c r="J25" s="13">
        <v>34450</v>
      </c>
      <c r="K25" s="11">
        <f t="shared" si="3"/>
        <v>258.77000000000004</v>
      </c>
      <c r="L25" s="12">
        <v>0.05</v>
      </c>
      <c r="M25" s="13">
        <v>34450</v>
      </c>
      <c r="N25" s="113">
        <v>86.01</v>
      </c>
      <c r="O25" s="15">
        <v>2.727351297</v>
      </c>
      <c r="Q25" s="42">
        <v>1</v>
      </c>
      <c r="R25" s="9">
        <v>1</v>
      </c>
      <c r="S25" s="9"/>
      <c r="T25" s="42">
        <v>-0.22999999999996135</v>
      </c>
      <c r="U25" s="42">
        <v>-0.22999999999996135</v>
      </c>
      <c r="AN25" s="1"/>
      <c r="AO25" s="2"/>
    </row>
    <row r="26" spans="1:41" ht="18" customHeight="1">
      <c r="A26" s="10">
        <v>2527</v>
      </c>
      <c r="B26" s="11">
        <f t="shared" si="0"/>
        <v>261.38</v>
      </c>
      <c r="C26" s="12">
        <v>168.7</v>
      </c>
      <c r="D26" s="13">
        <v>34588</v>
      </c>
      <c r="E26" s="11">
        <f t="shared" si="1"/>
        <v>261.13</v>
      </c>
      <c r="F26" s="12">
        <v>143</v>
      </c>
      <c r="G26" s="13">
        <v>34588</v>
      </c>
      <c r="H26" s="18" t="s">
        <v>19</v>
      </c>
      <c r="I26" s="2" t="s">
        <v>19</v>
      </c>
      <c r="J26" s="14" t="s">
        <v>19</v>
      </c>
      <c r="K26" s="11">
        <f t="shared" si="3"/>
        <v>258.76000000000005</v>
      </c>
      <c r="L26" s="12">
        <v>0.03</v>
      </c>
      <c r="M26" s="13">
        <v>34487</v>
      </c>
      <c r="N26" s="113">
        <v>245.48</v>
      </c>
      <c r="O26" s="15">
        <v>7.7840971560000005</v>
      </c>
      <c r="Q26" s="42">
        <v>2.38</v>
      </c>
      <c r="R26" s="9">
        <v>2.13</v>
      </c>
      <c r="S26" s="9"/>
      <c r="T26" s="46" t="s">
        <v>19</v>
      </c>
      <c r="U26" s="42">
        <v>-0.23999999999995225</v>
      </c>
      <c r="AN26" s="1"/>
      <c r="AO26" s="2"/>
    </row>
    <row r="27" spans="1:41" ht="18.75" customHeight="1">
      <c r="A27" s="10"/>
      <c r="B27" s="127" t="s">
        <v>28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9"/>
      <c r="R27" s="19"/>
      <c r="S27" s="9"/>
      <c r="AN27" s="1"/>
      <c r="AO27" s="19"/>
    </row>
    <row r="28" spans="1:41" ht="22.5" customHeight="1">
      <c r="A28" s="10">
        <v>2546</v>
      </c>
      <c r="B28" s="14">
        <f>$Q$7+Q28</f>
        <v>263.54</v>
      </c>
      <c r="C28" s="12">
        <v>271</v>
      </c>
      <c r="D28" s="13">
        <v>38244</v>
      </c>
      <c r="E28" s="11">
        <f>$Q$7+R28</f>
        <v>263.54</v>
      </c>
      <c r="F28" s="20">
        <v>271</v>
      </c>
      <c r="G28" s="13">
        <v>38246</v>
      </c>
      <c r="H28" s="11">
        <f>$Q$7+T28</f>
        <v>259.05</v>
      </c>
      <c r="I28" s="20">
        <v>0.71</v>
      </c>
      <c r="J28" s="13">
        <v>38079</v>
      </c>
      <c r="K28" s="11">
        <f>$Q$7+U28</f>
        <v>259.05</v>
      </c>
      <c r="L28" s="20">
        <v>0.71</v>
      </c>
      <c r="M28" s="13">
        <v>38079</v>
      </c>
      <c r="N28" s="113">
        <v>324.867</v>
      </c>
      <c r="O28" s="21">
        <v>10.27</v>
      </c>
      <c r="Q28" s="37">
        <v>4.5400000000000205</v>
      </c>
      <c r="R28" s="19">
        <v>4.5400000000000205</v>
      </c>
      <c r="S28" s="9"/>
      <c r="T28" s="37">
        <v>0.05000000000001137</v>
      </c>
      <c r="U28" s="37">
        <v>0.05000000000001137</v>
      </c>
      <c r="AN28" s="1"/>
      <c r="AO28" s="19"/>
    </row>
    <row r="29" spans="1:21" ht="18" customHeight="1">
      <c r="A29" s="10">
        <v>2547</v>
      </c>
      <c r="B29" s="14">
        <f>$Q$7+Q29</f>
        <v>261.54</v>
      </c>
      <c r="C29" s="12">
        <v>102.5</v>
      </c>
      <c r="D29" s="13">
        <v>38247</v>
      </c>
      <c r="E29" s="11">
        <f>$Q$7+R29</f>
        <v>261.52000000000004</v>
      </c>
      <c r="F29" s="20">
        <v>101.43</v>
      </c>
      <c r="G29" s="13">
        <v>38246</v>
      </c>
      <c r="H29" s="11">
        <f>$Q$7+T29</f>
        <v>259.04</v>
      </c>
      <c r="I29" s="20">
        <v>0.62</v>
      </c>
      <c r="J29" s="13">
        <v>38307</v>
      </c>
      <c r="K29" s="11">
        <f>$Q$7+U29</f>
        <v>259.04</v>
      </c>
      <c r="L29" s="20">
        <v>0.62</v>
      </c>
      <c r="M29" s="13">
        <v>38307</v>
      </c>
      <c r="N29" s="113">
        <v>300.16</v>
      </c>
      <c r="O29" s="21">
        <v>9.52</v>
      </c>
      <c r="Q29" s="37">
        <v>2.5400000000000205</v>
      </c>
      <c r="R29" s="19">
        <v>2.5200000000000387</v>
      </c>
      <c r="S29" s="9"/>
      <c r="T29" s="37">
        <v>0.040000000000020464</v>
      </c>
      <c r="U29" s="37">
        <v>0.040000000000020464</v>
      </c>
    </row>
    <row r="30" spans="1:21" ht="18" customHeight="1">
      <c r="A30" s="22">
        <v>2548</v>
      </c>
      <c r="B30" s="23">
        <f>$Q$7+Q30</f>
        <v>266.92</v>
      </c>
      <c r="C30" s="126">
        <v>772.4</v>
      </c>
      <c r="D30" s="24">
        <v>38625</v>
      </c>
      <c r="E30" s="11">
        <f>$Q$7+R30</f>
        <v>265.89000000000004</v>
      </c>
      <c r="F30" s="20">
        <v>524.75</v>
      </c>
      <c r="G30" s="13">
        <v>38990</v>
      </c>
      <c r="H30" s="11">
        <f>$Q$7+T30</f>
        <v>259.05</v>
      </c>
      <c r="I30" s="20">
        <v>1.16</v>
      </c>
      <c r="J30" s="13">
        <v>38836</v>
      </c>
      <c r="K30" s="11">
        <f>$Q$7+U30</f>
        <v>259.05</v>
      </c>
      <c r="L30" s="20">
        <v>1.16</v>
      </c>
      <c r="M30" s="13">
        <v>38836</v>
      </c>
      <c r="N30" s="113">
        <v>741.47616</v>
      </c>
      <c r="O30" s="25">
        <f aca="true" t="shared" si="4" ref="O30:O46">+N30*0.0317097</f>
        <v>23.511986590752002</v>
      </c>
      <c r="Q30" s="85">
        <v>7.92</v>
      </c>
      <c r="R30" s="19">
        <v>6.890000000000043</v>
      </c>
      <c r="S30" s="9"/>
      <c r="T30" s="37">
        <v>0.05000000000001137</v>
      </c>
      <c r="U30" s="37">
        <v>0.05000000000001137</v>
      </c>
    </row>
    <row r="31" spans="1:21" ht="18" customHeight="1">
      <c r="A31" s="10">
        <v>2549</v>
      </c>
      <c r="B31" s="14">
        <f>$Q$7+Q31</f>
        <v>264.38</v>
      </c>
      <c r="C31" s="12">
        <v>404.8</v>
      </c>
      <c r="D31" s="13">
        <v>38982</v>
      </c>
      <c r="E31" s="11">
        <f>$Q$7+R31</f>
        <v>264.24</v>
      </c>
      <c r="F31" s="12">
        <v>388</v>
      </c>
      <c r="G31" s="13">
        <v>38983</v>
      </c>
      <c r="H31" s="11">
        <f>$Q$7+T31</f>
        <v>259.07</v>
      </c>
      <c r="I31" s="20">
        <v>1.45</v>
      </c>
      <c r="J31" s="13">
        <v>39124</v>
      </c>
      <c r="K31" s="11">
        <f>$Q$7+U31</f>
        <v>259.07</v>
      </c>
      <c r="L31" s="20">
        <v>1.45</v>
      </c>
      <c r="M31" s="13">
        <v>39124</v>
      </c>
      <c r="N31" s="113">
        <v>660.982</v>
      </c>
      <c r="O31" s="25">
        <f t="shared" si="4"/>
        <v>20.9595409254</v>
      </c>
      <c r="Q31" s="37">
        <v>5.38</v>
      </c>
      <c r="R31" s="19">
        <v>5.240000000000009</v>
      </c>
      <c r="S31" s="9"/>
      <c r="T31" s="37">
        <v>0.06999999999999318</v>
      </c>
      <c r="U31" s="37">
        <v>0.06999999999999318</v>
      </c>
    </row>
    <row r="32" spans="1:20" ht="18" customHeight="1">
      <c r="A32" s="10">
        <v>2550</v>
      </c>
      <c r="B32" s="14">
        <v>260.75</v>
      </c>
      <c r="C32" s="12">
        <v>86.5</v>
      </c>
      <c r="D32" s="13">
        <v>39358</v>
      </c>
      <c r="E32" s="14">
        <v>260.66</v>
      </c>
      <c r="F32" s="12">
        <v>80.2</v>
      </c>
      <c r="G32" s="13">
        <v>39358</v>
      </c>
      <c r="H32" s="14">
        <v>259</v>
      </c>
      <c r="I32" s="12">
        <v>0.4</v>
      </c>
      <c r="J32" s="13">
        <v>39157</v>
      </c>
      <c r="K32" s="11">
        <v>259</v>
      </c>
      <c r="L32" s="12">
        <v>0.4</v>
      </c>
      <c r="M32" s="13">
        <v>39157</v>
      </c>
      <c r="N32" s="113">
        <v>239.654</v>
      </c>
      <c r="O32" s="25">
        <f t="shared" si="4"/>
        <v>7.5993564438</v>
      </c>
      <c r="Q32" s="42">
        <f aca="true" t="shared" si="5" ref="Q32:Q39">B32-$Q$7</f>
        <v>1.75</v>
      </c>
      <c r="R32" s="9">
        <f aca="true" t="shared" si="6" ref="R32:R46">H32-$Q$7</f>
        <v>0</v>
      </c>
      <c r="S32" s="9"/>
      <c r="T32" s="42">
        <f aca="true" t="shared" si="7" ref="T32:T46">H32-$Q$7</f>
        <v>0</v>
      </c>
    </row>
    <row r="33" spans="1:20" ht="18" customHeight="1">
      <c r="A33" s="10">
        <v>2551</v>
      </c>
      <c r="B33" s="26">
        <v>262.26</v>
      </c>
      <c r="C33" s="28">
        <v>173.1</v>
      </c>
      <c r="D33" s="13">
        <v>39348</v>
      </c>
      <c r="E33" s="26">
        <v>261.8</v>
      </c>
      <c r="F33" s="28">
        <v>137</v>
      </c>
      <c r="G33" s="13">
        <v>39348</v>
      </c>
      <c r="H33" s="26">
        <v>259.01</v>
      </c>
      <c r="I33" s="28">
        <v>0.54</v>
      </c>
      <c r="J33" s="13">
        <v>39191</v>
      </c>
      <c r="K33" s="29">
        <v>259.01</v>
      </c>
      <c r="L33" s="30">
        <v>0.54</v>
      </c>
      <c r="M33" s="13">
        <v>39192</v>
      </c>
      <c r="N33" s="114">
        <v>266.4</v>
      </c>
      <c r="O33" s="25">
        <f t="shared" si="4"/>
        <v>8.44746408</v>
      </c>
      <c r="Q33" s="42">
        <f t="shared" si="5"/>
        <v>3.259999999999991</v>
      </c>
      <c r="R33" s="9">
        <f t="shared" si="6"/>
        <v>0.009999999999990905</v>
      </c>
      <c r="T33" s="42">
        <f t="shared" si="7"/>
        <v>0.009999999999990905</v>
      </c>
    </row>
    <row r="34" spans="1:20" ht="18" customHeight="1">
      <c r="A34" s="10">
        <v>2552</v>
      </c>
      <c r="B34" s="26">
        <v>260.53</v>
      </c>
      <c r="C34" s="28">
        <v>72.1</v>
      </c>
      <c r="D34" s="13">
        <v>39250</v>
      </c>
      <c r="E34" s="26">
        <v>260.53</v>
      </c>
      <c r="F34" s="28">
        <v>72.1</v>
      </c>
      <c r="G34" s="13">
        <v>39251</v>
      </c>
      <c r="H34" s="26">
        <v>259.01</v>
      </c>
      <c r="I34" s="27">
        <v>0.83</v>
      </c>
      <c r="J34" s="13">
        <v>39936</v>
      </c>
      <c r="K34" s="29">
        <v>259.01</v>
      </c>
      <c r="L34" s="27">
        <v>0.83</v>
      </c>
      <c r="M34" s="13">
        <v>39205</v>
      </c>
      <c r="N34" s="115">
        <v>223.67</v>
      </c>
      <c r="O34" s="33">
        <f t="shared" si="4"/>
        <v>7.092508598999999</v>
      </c>
      <c r="Q34" s="42">
        <f t="shared" si="5"/>
        <v>1.5299999999999727</v>
      </c>
      <c r="R34" s="9">
        <f t="shared" si="6"/>
        <v>0.009999999999990905</v>
      </c>
      <c r="T34" s="42">
        <f t="shared" si="7"/>
        <v>0.009999999999990905</v>
      </c>
    </row>
    <row r="35" spans="1:20" ht="18" customHeight="1">
      <c r="A35" s="10">
        <v>2553</v>
      </c>
      <c r="B35" s="26">
        <v>263.14</v>
      </c>
      <c r="C35" s="28">
        <v>280.5</v>
      </c>
      <c r="D35" s="13">
        <v>39309</v>
      </c>
      <c r="E35" s="26">
        <v>262.94</v>
      </c>
      <c r="F35" s="28">
        <v>261.8</v>
      </c>
      <c r="G35" s="13">
        <v>39309</v>
      </c>
      <c r="H35" s="26">
        <v>258.969</v>
      </c>
      <c r="I35" s="27">
        <v>0.14</v>
      </c>
      <c r="J35" s="13">
        <v>40213</v>
      </c>
      <c r="K35" s="29">
        <v>258.97</v>
      </c>
      <c r="L35" s="27">
        <v>0.14</v>
      </c>
      <c r="M35" s="13">
        <v>40213</v>
      </c>
      <c r="N35" s="115">
        <v>438.45</v>
      </c>
      <c r="O35" s="33">
        <f t="shared" si="4"/>
        <v>13.903117965</v>
      </c>
      <c r="Q35" s="42">
        <f t="shared" si="5"/>
        <v>4.139999999999986</v>
      </c>
      <c r="R35" s="9">
        <f t="shared" si="6"/>
        <v>-0.03100000000000591</v>
      </c>
      <c r="T35" s="42">
        <f t="shared" si="7"/>
        <v>-0.03100000000000591</v>
      </c>
    </row>
    <row r="36" spans="1:20" ht="18" customHeight="1">
      <c r="A36" s="10">
        <v>2554</v>
      </c>
      <c r="B36" s="26">
        <v>262.92</v>
      </c>
      <c r="C36" s="28">
        <v>252.7</v>
      </c>
      <c r="D36" s="13">
        <v>40757</v>
      </c>
      <c r="E36" s="26">
        <v>262.843</v>
      </c>
      <c r="F36" s="28">
        <v>245.9</v>
      </c>
      <c r="G36" s="13">
        <v>40758</v>
      </c>
      <c r="H36" s="26">
        <v>258.87</v>
      </c>
      <c r="I36" s="27">
        <v>0.41</v>
      </c>
      <c r="J36" s="13">
        <v>40552</v>
      </c>
      <c r="K36" s="29">
        <v>258.89</v>
      </c>
      <c r="L36" s="27">
        <v>0.47</v>
      </c>
      <c r="M36" s="13">
        <v>40552</v>
      </c>
      <c r="N36" s="115">
        <v>1196.51</v>
      </c>
      <c r="O36" s="33">
        <f t="shared" si="4"/>
        <v>37.940973147</v>
      </c>
      <c r="Q36" s="42">
        <f t="shared" si="5"/>
        <v>3.920000000000016</v>
      </c>
      <c r="R36" s="9">
        <f t="shared" si="6"/>
        <v>-0.12999999999999545</v>
      </c>
      <c r="T36" s="42">
        <f t="shared" si="7"/>
        <v>-0.12999999999999545</v>
      </c>
    </row>
    <row r="37" spans="1:20" ht="18" customHeight="1">
      <c r="A37" s="10">
        <v>2555</v>
      </c>
      <c r="B37" s="26">
        <v>261.81</v>
      </c>
      <c r="C37" s="28">
        <v>165.25</v>
      </c>
      <c r="D37" s="13">
        <v>41162</v>
      </c>
      <c r="E37" s="26">
        <v>261.613</v>
      </c>
      <c r="F37" s="28">
        <v>150.25</v>
      </c>
      <c r="G37" s="13">
        <v>41162</v>
      </c>
      <c r="H37" s="26">
        <v>258.93</v>
      </c>
      <c r="I37" s="27">
        <v>0.45</v>
      </c>
      <c r="J37" s="13">
        <v>41261</v>
      </c>
      <c r="K37" s="29">
        <v>258.93</v>
      </c>
      <c r="L37" s="27">
        <v>0.45</v>
      </c>
      <c r="M37" s="13">
        <v>41261</v>
      </c>
      <c r="N37" s="115">
        <v>346.2</v>
      </c>
      <c r="O37" s="33">
        <f t="shared" si="4"/>
        <v>10.97789814</v>
      </c>
      <c r="Q37" s="42">
        <f t="shared" si="5"/>
        <v>2.8100000000000023</v>
      </c>
      <c r="R37" s="9">
        <f t="shared" si="6"/>
        <v>-0.06999999999999318</v>
      </c>
      <c r="T37" s="42">
        <f t="shared" si="7"/>
        <v>-0.06999999999999318</v>
      </c>
    </row>
    <row r="38" spans="1:20" ht="18" customHeight="1">
      <c r="A38" s="10">
        <v>2556</v>
      </c>
      <c r="B38" s="26">
        <v>261.28</v>
      </c>
      <c r="C38" s="28">
        <v>141.2</v>
      </c>
      <c r="D38" s="13">
        <v>41569</v>
      </c>
      <c r="E38" s="26">
        <v>261.04</v>
      </c>
      <c r="F38" s="28">
        <v>122.76</v>
      </c>
      <c r="G38" s="13">
        <v>41570</v>
      </c>
      <c r="H38" s="26">
        <v>258.79</v>
      </c>
      <c r="I38" s="28">
        <v>0</v>
      </c>
      <c r="J38" s="13">
        <v>41316</v>
      </c>
      <c r="K38" s="29">
        <v>258.84</v>
      </c>
      <c r="L38" s="28">
        <v>0.2</v>
      </c>
      <c r="M38" s="13">
        <v>41316</v>
      </c>
      <c r="N38" s="115">
        <v>301.05</v>
      </c>
      <c r="O38" s="33">
        <f t="shared" si="4"/>
        <v>9.546205185</v>
      </c>
      <c r="Q38" s="42">
        <f t="shared" si="5"/>
        <v>2.2799999999999727</v>
      </c>
      <c r="R38" s="9">
        <f t="shared" si="6"/>
        <v>-0.20999999999997954</v>
      </c>
      <c r="T38" s="42">
        <f t="shared" si="7"/>
        <v>-0.20999999999997954</v>
      </c>
    </row>
    <row r="39" spans="1:20" ht="18" customHeight="1">
      <c r="A39" s="10">
        <v>2557</v>
      </c>
      <c r="B39" s="26">
        <v>260.54</v>
      </c>
      <c r="C39" s="28">
        <v>69.58</v>
      </c>
      <c r="D39" s="13">
        <v>41891</v>
      </c>
      <c r="E39" s="26">
        <v>260.499</v>
      </c>
      <c r="F39" s="28">
        <v>67.63</v>
      </c>
      <c r="G39" s="13">
        <v>41889</v>
      </c>
      <c r="H39" s="26">
        <v>258.84</v>
      </c>
      <c r="I39" s="28">
        <v>1</v>
      </c>
      <c r="J39" s="13">
        <v>41982</v>
      </c>
      <c r="K39" s="29">
        <v>258.85</v>
      </c>
      <c r="L39" s="28">
        <v>1.25</v>
      </c>
      <c r="M39" s="13">
        <v>41982</v>
      </c>
      <c r="N39" s="115">
        <v>250.69</v>
      </c>
      <c r="O39" s="33">
        <f t="shared" si="4"/>
        <v>7.949304693</v>
      </c>
      <c r="Q39" s="42">
        <f t="shared" si="5"/>
        <v>1.5400000000000205</v>
      </c>
      <c r="R39" s="9">
        <f t="shared" si="6"/>
        <v>-0.160000000000025</v>
      </c>
      <c r="T39" s="42">
        <f t="shared" si="7"/>
        <v>-0.160000000000025</v>
      </c>
    </row>
    <row r="40" spans="1:20" ht="18" customHeight="1">
      <c r="A40" s="10">
        <v>2558</v>
      </c>
      <c r="B40" s="26">
        <v>260.2</v>
      </c>
      <c r="C40" s="28">
        <v>4.1</v>
      </c>
      <c r="D40" s="13">
        <v>42093</v>
      </c>
      <c r="E40" s="26">
        <v>260.19</v>
      </c>
      <c r="F40" s="28">
        <v>4.05</v>
      </c>
      <c r="G40" s="13">
        <v>42092</v>
      </c>
      <c r="H40" s="26">
        <v>259.07</v>
      </c>
      <c r="I40" s="28">
        <v>0.35</v>
      </c>
      <c r="J40" s="13">
        <v>42114</v>
      </c>
      <c r="K40" s="29">
        <v>259.07</v>
      </c>
      <c r="L40" s="28">
        <v>0.35</v>
      </c>
      <c r="M40" s="13">
        <v>42114</v>
      </c>
      <c r="N40" s="115">
        <v>53.38</v>
      </c>
      <c r="O40" s="33">
        <f t="shared" si="4"/>
        <v>1.692663786</v>
      </c>
      <c r="Q40" s="42">
        <f aca="true" t="shared" si="8" ref="Q40:Q47">B40-$Q$7</f>
        <v>1.1999999999999886</v>
      </c>
      <c r="R40" s="9">
        <f t="shared" si="6"/>
        <v>0.06999999999999318</v>
      </c>
      <c r="T40" s="42">
        <f t="shared" si="7"/>
        <v>0.06999999999999318</v>
      </c>
    </row>
    <row r="41" spans="1:20" ht="18" customHeight="1">
      <c r="A41" s="10">
        <v>2559</v>
      </c>
      <c r="B41" s="26">
        <v>261.65</v>
      </c>
      <c r="C41" s="28">
        <v>101.12</v>
      </c>
      <c r="D41" s="13">
        <v>42649</v>
      </c>
      <c r="E41" s="26">
        <v>261.543</v>
      </c>
      <c r="F41" s="28">
        <v>86.86</v>
      </c>
      <c r="G41" s="13">
        <v>42649</v>
      </c>
      <c r="H41" s="26">
        <v>259.61</v>
      </c>
      <c r="I41" s="28">
        <v>0.12</v>
      </c>
      <c r="J41" s="13">
        <v>42467</v>
      </c>
      <c r="K41" s="29">
        <v>259.62</v>
      </c>
      <c r="L41" s="28">
        <v>0.12</v>
      </c>
      <c r="M41" s="13">
        <v>42465</v>
      </c>
      <c r="N41" s="115">
        <v>252.56</v>
      </c>
      <c r="O41" s="33">
        <f t="shared" si="4"/>
        <v>8.008601832</v>
      </c>
      <c r="Q41" s="42">
        <f t="shared" si="8"/>
        <v>2.6499999999999773</v>
      </c>
      <c r="R41" s="9">
        <f t="shared" si="6"/>
        <v>0.6100000000000136</v>
      </c>
      <c r="T41" s="42">
        <f t="shared" si="7"/>
        <v>0.6100000000000136</v>
      </c>
    </row>
    <row r="42" spans="1:20" ht="18" customHeight="1">
      <c r="A42" s="10">
        <v>2560</v>
      </c>
      <c r="B42" s="26">
        <v>261.47</v>
      </c>
      <c r="C42" s="28">
        <v>124.8</v>
      </c>
      <c r="D42" s="13">
        <v>43018</v>
      </c>
      <c r="E42" s="26">
        <v>261.47</v>
      </c>
      <c r="F42" s="28">
        <v>124.8</v>
      </c>
      <c r="G42" s="13">
        <v>43023</v>
      </c>
      <c r="H42" s="26">
        <v>259.66</v>
      </c>
      <c r="I42" s="28">
        <v>0.16</v>
      </c>
      <c r="J42" s="13">
        <v>42828</v>
      </c>
      <c r="K42" s="29">
        <v>259.668</v>
      </c>
      <c r="L42" s="28">
        <v>0.17</v>
      </c>
      <c r="M42" s="13">
        <v>42828</v>
      </c>
      <c r="N42" s="115">
        <v>532.41</v>
      </c>
      <c r="O42" s="33">
        <f t="shared" si="4"/>
        <v>16.882561377</v>
      </c>
      <c r="Q42" s="42">
        <f t="shared" si="8"/>
        <v>2.4700000000000273</v>
      </c>
      <c r="R42" s="9">
        <f t="shared" si="6"/>
        <v>0.660000000000025</v>
      </c>
      <c r="T42" s="42">
        <f t="shared" si="7"/>
        <v>0.660000000000025</v>
      </c>
    </row>
    <row r="43" spans="1:20" ht="18" customHeight="1">
      <c r="A43" s="10">
        <v>2561</v>
      </c>
      <c r="B43" s="26">
        <v>260.84</v>
      </c>
      <c r="C43" s="28">
        <v>76.4</v>
      </c>
      <c r="D43" s="13">
        <v>43334</v>
      </c>
      <c r="E43" s="26">
        <v>260.755</v>
      </c>
      <c r="F43" s="28">
        <v>59.5</v>
      </c>
      <c r="G43" s="13">
        <v>43334</v>
      </c>
      <c r="H43" s="26">
        <v>259.9</v>
      </c>
      <c r="I43" s="28">
        <v>2.5</v>
      </c>
      <c r="J43" s="13">
        <v>241675</v>
      </c>
      <c r="K43" s="29">
        <v>259.906</v>
      </c>
      <c r="L43" s="27">
        <v>2.65</v>
      </c>
      <c r="M43" s="13">
        <v>241675</v>
      </c>
      <c r="N43" s="115">
        <v>281.78</v>
      </c>
      <c r="O43" s="33">
        <f t="shared" si="4"/>
        <v>8.935159266</v>
      </c>
      <c r="Q43" s="37">
        <f t="shared" si="8"/>
        <v>1.839999999999975</v>
      </c>
      <c r="R43" s="42">
        <f t="shared" si="6"/>
        <v>0.8999999999999773</v>
      </c>
      <c r="T43" s="42">
        <f t="shared" si="7"/>
        <v>0.8999999999999773</v>
      </c>
    </row>
    <row r="44" spans="1:20" ht="18" customHeight="1">
      <c r="A44" s="10">
        <v>2562</v>
      </c>
      <c r="B44" s="26">
        <v>260.89</v>
      </c>
      <c r="C44" s="28">
        <v>67.3</v>
      </c>
      <c r="D44" s="13">
        <v>43707</v>
      </c>
      <c r="E44" s="26">
        <v>260.765</v>
      </c>
      <c r="F44" s="28">
        <v>48.4</v>
      </c>
      <c r="G44" s="13">
        <v>43708</v>
      </c>
      <c r="H44" s="26">
        <v>259.92</v>
      </c>
      <c r="I44" s="27">
        <v>0.26</v>
      </c>
      <c r="J44" s="13">
        <v>241919</v>
      </c>
      <c r="K44" s="29">
        <v>259.92</v>
      </c>
      <c r="L44" s="27">
        <v>0.26</v>
      </c>
      <c r="M44" s="13">
        <v>242285</v>
      </c>
      <c r="N44" s="115">
        <v>96.68</v>
      </c>
      <c r="O44" s="33">
        <f t="shared" si="4"/>
        <v>3.065693796</v>
      </c>
      <c r="Q44" s="37">
        <f t="shared" si="8"/>
        <v>1.8899999999999864</v>
      </c>
      <c r="R44" s="37">
        <f t="shared" si="6"/>
        <v>0.9200000000000159</v>
      </c>
      <c r="T44" s="37">
        <f t="shared" si="7"/>
        <v>0.9200000000000159</v>
      </c>
    </row>
    <row r="45" spans="1:20" ht="18" customHeight="1">
      <c r="A45" s="10">
        <v>2563</v>
      </c>
      <c r="B45" s="26">
        <v>260.77</v>
      </c>
      <c r="C45" s="28">
        <v>49.1</v>
      </c>
      <c r="D45" s="13">
        <v>43956</v>
      </c>
      <c r="E45" s="26">
        <v>260.725</v>
      </c>
      <c r="F45" s="28">
        <v>42.6</v>
      </c>
      <c r="G45" s="13">
        <v>43957</v>
      </c>
      <c r="H45" s="26">
        <v>259.81</v>
      </c>
      <c r="I45" s="27">
        <v>0.02</v>
      </c>
      <c r="J45" s="13">
        <v>242369</v>
      </c>
      <c r="K45" s="29">
        <v>259.93</v>
      </c>
      <c r="L45" s="27">
        <v>0.38</v>
      </c>
      <c r="M45" s="13">
        <v>242364</v>
      </c>
      <c r="N45" s="115">
        <v>91.65</v>
      </c>
      <c r="O45" s="33">
        <f t="shared" si="4"/>
        <v>2.906194005</v>
      </c>
      <c r="Q45" s="37">
        <f t="shared" si="8"/>
        <v>1.7699999999999818</v>
      </c>
      <c r="R45" s="37">
        <f t="shared" si="6"/>
        <v>0.8100000000000023</v>
      </c>
      <c r="T45" s="37">
        <f t="shared" si="7"/>
        <v>0.8100000000000023</v>
      </c>
    </row>
    <row r="46" spans="1:20" ht="18" customHeight="1">
      <c r="A46" s="10">
        <v>2564</v>
      </c>
      <c r="B46" s="26">
        <v>261</v>
      </c>
      <c r="C46" s="28">
        <v>100</v>
      </c>
      <c r="D46" s="13">
        <v>44295</v>
      </c>
      <c r="E46" s="26">
        <v>260.913</v>
      </c>
      <c r="F46" s="28">
        <v>84.7</v>
      </c>
      <c r="G46" s="13">
        <v>44294</v>
      </c>
      <c r="H46" s="26">
        <v>259.92</v>
      </c>
      <c r="I46" s="28">
        <v>0.6</v>
      </c>
      <c r="J46" s="13">
        <v>242747</v>
      </c>
      <c r="K46" s="29">
        <v>259.99</v>
      </c>
      <c r="L46" s="27">
        <v>0.95</v>
      </c>
      <c r="M46" s="13">
        <v>242878</v>
      </c>
      <c r="N46" s="115">
        <v>120.64</v>
      </c>
      <c r="O46" s="33">
        <f t="shared" si="4"/>
        <v>3.825458208</v>
      </c>
      <c r="Q46" s="42">
        <f t="shared" si="8"/>
        <v>2</v>
      </c>
      <c r="R46" s="37">
        <f t="shared" si="6"/>
        <v>0.9200000000000159</v>
      </c>
      <c r="T46" s="37">
        <f t="shared" si="7"/>
        <v>0.9200000000000159</v>
      </c>
    </row>
    <row r="47" spans="1:17" ht="18" customHeight="1">
      <c r="A47" s="10">
        <v>2565</v>
      </c>
      <c r="B47" s="26">
        <v>262.69</v>
      </c>
      <c r="C47" s="28"/>
      <c r="D47" s="13">
        <v>44818</v>
      </c>
      <c r="E47" s="26">
        <v>262.595</v>
      </c>
      <c r="F47" s="28"/>
      <c r="G47" s="13">
        <v>44819</v>
      </c>
      <c r="H47" s="26"/>
      <c r="I47" s="27"/>
      <c r="J47" s="13"/>
      <c r="K47" s="29"/>
      <c r="L47" s="27"/>
      <c r="M47" s="13"/>
      <c r="N47" s="115"/>
      <c r="O47" s="33"/>
      <c r="Q47" s="37">
        <f t="shared" si="8"/>
        <v>3.6899999999999977</v>
      </c>
    </row>
    <row r="48" spans="1:15" ht="18" customHeight="1">
      <c r="A48" s="10"/>
      <c r="B48" s="26"/>
      <c r="C48" s="28"/>
      <c r="D48" s="13"/>
      <c r="E48" s="26"/>
      <c r="F48" s="28"/>
      <c r="G48" s="13"/>
      <c r="H48" s="26"/>
      <c r="I48" s="27"/>
      <c r="J48" s="13"/>
      <c r="K48" s="29"/>
      <c r="L48" s="27"/>
      <c r="M48" s="13"/>
      <c r="N48" s="115"/>
      <c r="O48" s="33"/>
    </row>
    <row r="49" spans="1:15" ht="18" customHeight="1">
      <c r="A49" s="10"/>
      <c r="B49" s="31"/>
      <c r="C49" s="27"/>
      <c r="D49" s="34"/>
      <c r="E49" s="31"/>
      <c r="F49" s="27"/>
      <c r="G49" s="35"/>
      <c r="H49" s="31"/>
      <c r="I49" s="27"/>
      <c r="J49" s="34"/>
      <c r="K49" s="32"/>
      <c r="L49" s="27"/>
      <c r="M49" s="34"/>
      <c r="N49" s="115"/>
      <c r="O49" s="36"/>
    </row>
    <row r="50" spans="1:15" ht="18" customHeight="1">
      <c r="A50" s="10" t="s">
        <v>3</v>
      </c>
      <c r="B50" s="26">
        <f>MAX(B28:B49,B9:B26)</f>
        <v>266.92</v>
      </c>
      <c r="C50" s="28">
        <f>MAX(C28:C49,C9:C26)</f>
        <v>772.4</v>
      </c>
      <c r="D50" s="24">
        <v>236952</v>
      </c>
      <c r="E50" s="26">
        <f>MAX(E28:E49,E9:E26)</f>
        <v>265.89000000000004</v>
      </c>
      <c r="F50" s="28">
        <f>MAX(F28:F49,F9:F26)</f>
        <v>669</v>
      </c>
      <c r="G50" s="13">
        <v>225232</v>
      </c>
      <c r="H50" s="26">
        <f>MAX(H28:H49,H24:H25,H9:H22)</f>
        <v>259.92</v>
      </c>
      <c r="I50" s="28">
        <f>MAX(I28:I49,I24:I25,I9:I22)</f>
        <v>2.5</v>
      </c>
      <c r="J50" s="13">
        <v>237086</v>
      </c>
      <c r="K50" s="29">
        <f>MAX(K28:K49,K9:K26)</f>
        <v>259.99</v>
      </c>
      <c r="L50" s="28">
        <f>MAX(L28:L49,L9:L26)</f>
        <v>2.65</v>
      </c>
      <c r="M50" s="13">
        <v>223988</v>
      </c>
      <c r="N50" s="115">
        <f>MAX(N28:N49,N9:N26)</f>
        <v>1196.51</v>
      </c>
      <c r="O50" s="33">
        <f>MAX(O28:O49,O9:O26)</f>
        <v>37.940973147</v>
      </c>
    </row>
    <row r="51" spans="1:15" ht="18" customHeight="1">
      <c r="A51" s="116" t="s">
        <v>13</v>
      </c>
      <c r="B51" s="14">
        <f>AVERAGE(B28:B49,B9:B26)</f>
        <v>261.981052631579</v>
      </c>
      <c r="C51" s="12">
        <f>AVERAGE(C28:C49,C9:C26)</f>
        <v>211.15270270270267</v>
      </c>
      <c r="D51" s="117"/>
      <c r="E51" s="14">
        <f>AVERAGE(E28:E49,E9:E26)</f>
        <v>261.79607894736847</v>
      </c>
      <c r="F51" s="12">
        <f>AVERAGE(F28:F49,F9:F26)</f>
        <v>184.9683783783784</v>
      </c>
      <c r="G51" s="13"/>
      <c r="H51" s="14">
        <f>AVERAGE(H28:H49,H24:H25,H9:H22)</f>
        <v>259.1199714285715</v>
      </c>
      <c r="I51" s="12">
        <f>AVERAGE(I28:I49,I24:I25,I9:I22)</f>
        <v>0.41828571428571426</v>
      </c>
      <c r="J51" s="117"/>
      <c r="K51" s="11">
        <f>AVERAGE(K28:K49,K9:K26)</f>
        <v>259.1444324324325</v>
      </c>
      <c r="L51" s="12">
        <f>AVERAGE(L28:L49,L9:L26)</f>
        <v>0.47378378378378383</v>
      </c>
      <c r="M51" s="117"/>
      <c r="N51" s="113">
        <f>AVERAGE(N28:N49,N9:N26)</f>
        <v>433.80781513513523</v>
      </c>
      <c r="O51" s="15">
        <f>AVERAGE(O28:O49,O9:O26)</f>
        <v>13.755120576620321</v>
      </c>
    </row>
    <row r="52" spans="1:15" ht="18" customHeight="1">
      <c r="A52" s="116" t="s">
        <v>4</v>
      </c>
      <c r="B52" s="14">
        <f>MIN(B28:B49,B9:B26)</f>
        <v>259.93</v>
      </c>
      <c r="C52" s="125">
        <f>MIN(C28:C49,C9:C26)</f>
        <v>4.1</v>
      </c>
      <c r="D52" s="13">
        <v>240420</v>
      </c>
      <c r="E52" s="14">
        <f>MIN(E28:E49,E9:E26)</f>
        <v>259.93</v>
      </c>
      <c r="F52" s="12">
        <f>MIN(F28:F49,F9:F26)</f>
        <v>4.05</v>
      </c>
      <c r="G52" s="13">
        <v>240419</v>
      </c>
      <c r="H52" s="14">
        <f>MIN(H28:H49,H24:H25,H9:H22)</f>
        <v>258.74</v>
      </c>
      <c r="I52" s="12">
        <f>MIN(I28:I49,I24:I25,I9:I22)</f>
        <v>0</v>
      </c>
      <c r="J52" s="13">
        <v>225316</v>
      </c>
      <c r="K52" s="11">
        <f>MIN(K28:K49,K9:K26)</f>
        <v>258.76000000000005</v>
      </c>
      <c r="L52" s="12">
        <f>MIN(L28:L49,L9:L26)</f>
        <v>0</v>
      </c>
      <c r="M52" s="13">
        <v>227309</v>
      </c>
      <c r="N52" s="113">
        <f>MIN(N28:N49,N9:N26)</f>
        <v>53.38</v>
      </c>
      <c r="O52" s="15">
        <f>MIN(O28:O49,O9:O26)</f>
        <v>1.692663786</v>
      </c>
    </row>
    <row r="53" spans="1:15" ht="22.5" customHeight="1">
      <c r="A53" s="119" t="s">
        <v>29</v>
      </c>
      <c r="B53" s="118"/>
      <c r="D53" s="120"/>
      <c r="E53" s="118"/>
      <c r="F53" s="118"/>
      <c r="G53" s="121"/>
      <c r="H53" s="118"/>
      <c r="I53" s="118"/>
      <c r="J53" s="120"/>
      <c r="K53" s="118"/>
      <c r="L53" s="118"/>
      <c r="M53" s="120"/>
      <c r="N53" s="118"/>
      <c r="O53" s="118"/>
    </row>
    <row r="54" spans="1:15" ht="18" customHeight="1">
      <c r="A54" s="19"/>
      <c r="B54" s="123" t="s">
        <v>16</v>
      </c>
      <c r="C54" s="122"/>
      <c r="E54" s="19"/>
      <c r="F54" s="19"/>
      <c r="G54" s="124"/>
      <c r="H54" s="19"/>
      <c r="I54" s="19"/>
      <c r="J54" s="124"/>
      <c r="K54" s="19"/>
      <c r="L54" s="19"/>
      <c r="M54" s="124"/>
      <c r="N54" s="19"/>
      <c r="O54" s="19"/>
    </row>
    <row r="55" spans="1:15" ht="18" customHeight="1">
      <c r="A55" s="19"/>
      <c r="B55" s="124" t="s">
        <v>17</v>
      </c>
      <c r="C55" s="19"/>
      <c r="E55" s="19"/>
      <c r="F55" s="19"/>
      <c r="G55" s="124"/>
      <c r="H55" s="19"/>
      <c r="I55" s="19"/>
      <c r="J55" s="124"/>
      <c r="K55" s="19"/>
      <c r="L55" s="19"/>
      <c r="M55" s="124"/>
      <c r="N55" s="19"/>
      <c r="O55" s="19"/>
    </row>
    <row r="56" spans="2:12" ht="18.75">
      <c r="B56" s="37"/>
      <c r="C56" s="37"/>
      <c r="F56" s="37"/>
      <c r="H56" s="37"/>
      <c r="I56" s="37"/>
      <c r="K56" s="37"/>
      <c r="L56" s="37"/>
    </row>
    <row r="57" spans="2:12" ht="18.75">
      <c r="B57" s="37"/>
      <c r="C57" s="37"/>
      <c r="F57" s="37"/>
      <c r="H57" s="37"/>
      <c r="I57" s="37"/>
      <c r="K57" s="37"/>
      <c r="L57" s="37"/>
    </row>
  </sheetData>
  <sheetProtection/>
  <mergeCells count="1">
    <mergeCell ref="B27:O27"/>
  </mergeCells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46">
      <selection activeCell="AF21" sqref="AF21"/>
    </sheetView>
  </sheetViews>
  <sheetFormatPr defaultColWidth="9.33203125" defaultRowHeight="21"/>
  <cols>
    <col min="1" max="21" width="3.66015625" style="37" customWidth="1"/>
    <col min="22" max="23" width="9.33203125" style="37" customWidth="1"/>
    <col min="24" max="24" width="6.83203125" style="37" customWidth="1"/>
    <col min="25" max="25" width="9" style="37" customWidth="1"/>
    <col min="26" max="26" width="10.83203125" style="37" customWidth="1"/>
    <col min="27" max="27" width="7.66015625" style="37" customWidth="1"/>
    <col min="28" max="28" width="10.5" style="37" customWidth="1"/>
    <col min="29" max="29" width="7.66015625" style="37" customWidth="1"/>
    <col min="30" max="16384" width="9.33203125" style="37" customWidth="1"/>
  </cols>
  <sheetData>
    <row r="2" spans="28:29" ht="18.75">
      <c r="AB2" s="42">
        <v>259</v>
      </c>
      <c r="AC2" s="41" t="s">
        <v>24</v>
      </c>
    </row>
    <row r="3" spans="24:28" ht="18.75">
      <c r="X3" s="130" t="s">
        <v>20</v>
      </c>
      <c r="Y3" s="93" t="s">
        <v>21</v>
      </c>
      <c r="Z3" s="94" t="s">
        <v>25</v>
      </c>
      <c r="AA3" s="93" t="s">
        <v>23</v>
      </c>
      <c r="AB3" s="94" t="s">
        <v>27</v>
      </c>
    </row>
    <row r="4" spans="24:28" ht="18.75">
      <c r="X4" s="131"/>
      <c r="Y4" s="95" t="s">
        <v>22</v>
      </c>
      <c r="Z4" s="96" t="s">
        <v>26</v>
      </c>
      <c r="AA4" s="95" t="s">
        <v>22</v>
      </c>
      <c r="AB4" s="96" t="s">
        <v>26</v>
      </c>
    </row>
    <row r="5" spans="24:29" ht="18.75">
      <c r="X5" s="97">
        <v>2510</v>
      </c>
      <c r="Y5" s="87">
        <v>5.420000000000016</v>
      </c>
      <c r="Z5" s="88">
        <v>480</v>
      </c>
      <c r="AA5" s="98"/>
      <c r="AB5" s="99"/>
      <c r="AC5" s="86"/>
    </row>
    <row r="6" spans="24:29" ht="18.75">
      <c r="X6" s="97">
        <v>2511</v>
      </c>
      <c r="Y6" s="87">
        <v>3</v>
      </c>
      <c r="Z6" s="88">
        <v>157</v>
      </c>
      <c r="AA6" s="100"/>
      <c r="AB6" s="101"/>
      <c r="AC6" s="86"/>
    </row>
    <row r="7" spans="24:29" ht="18.75">
      <c r="X7" s="97">
        <v>2512</v>
      </c>
      <c r="Y7" s="87">
        <v>3.5100000000000477</v>
      </c>
      <c r="Z7" s="88">
        <v>226</v>
      </c>
      <c r="AA7" s="100"/>
      <c r="AB7" s="102"/>
      <c r="AC7" s="86"/>
    </row>
    <row r="8" spans="24:29" ht="18.75">
      <c r="X8" s="97">
        <v>2513</v>
      </c>
      <c r="Y8" s="87">
        <v>4.650000000000034</v>
      </c>
      <c r="Z8" s="88">
        <v>402</v>
      </c>
      <c r="AA8" s="100"/>
      <c r="AB8" s="102"/>
      <c r="AC8" s="86"/>
    </row>
    <row r="9" spans="24:29" ht="18.75">
      <c r="X9" s="97">
        <v>2514</v>
      </c>
      <c r="Y9" s="87">
        <v>4.640000000000043</v>
      </c>
      <c r="Z9" s="88">
        <v>360</v>
      </c>
      <c r="AA9" s="100"/>
      <c r="AB9" s="102"/>
      <c r="AC9" s="86"/>
    </row>
    <row r="10" spans="24:29" ht="18.75">
      <c r="X10" s="97">
        <v>2515</v>
      </c>
      <c r="Y10" s="87">
        <v>2.4600000000000364</v>
      </c>
      <c r="Z10" s="88">
        <v>167</v>
      </c>
      <c r="AA10" s="100"/>
      <c r="AB10" s="102"/>
      <c r="AC10" s="86"/>
    </row>
    <row r="11" spans="24:29" ht="18.75">
      <c r="X11" s="97">
        <v>2516</v>
      </c>
      <c r="Y11" s="87">
        <v>6.490000000000009</v>
      </c>
      <c r="Z11" s="88">
        <v>735</v>
      </c>
      <c r="AA11" s="100"/>
      <c r="AB11" s="102"/>
      <c r="AC11" s="86"/>
    </row>
    <row r="12" spans="24:29" ht="18.75">
      <c r="X12" s="97">
        <v>2517</v>
      </c>
      <c r="Y12" s="87">
        <v>2.230000000000018</v>
      </c>
      <c r="Z12" s="88">
        <v>182</v>
      </c>
      <c r="AA12" s="100"/>
      <c r="AB12" s="102"/>
      <c r="AC12" s="86"/>
    </row>
    <row r="13" spans="24:29" ht="18.75">
      <c r="X13" s="97">
        <v>2518</v>
      </c>
      <c r="Y13" s="87">
        <v>4.080000000000041</v>
      </c>
      <c r="Z13" s="88">
        <v>436</v>
      </c>
      <c r="AA13" s="100"/>
      <c r="AB13" s="102"/>
      <c r="AC13" s="86"/>
    </row>
    <row r="14" spans="24:29" ht="18.75">
      <c r="X14" s="97">
        <v>2519</v>
      </c>
      <c r="Y14" s="87">
        <v>2.420000000000016</v>
      </c>
      <c r="Z14" s="88">
        <v>221</v>
      </c>
      <c r="AA14" s="100"/>
      <c r="AB14" s="102"/>
      <c r="AC14" s="86"/>
    </row>
    <row r="15" spans="24:29" ht="18.75">
      <c r="X15" s="97">
        <v>2520</v>
      </c>
      <c r="Y15" s="87">
        <v>2.8500000000000227</v>
      </c>
      <c r="Z15" s="88">
        <v>265</v>
      </c>
      <c r="AA15" s="100"/>
      <c r="AB15" s="102"/>
      <c r="AC15" s="86"/>
    </row>
    <row r="16" spans="24:29" ht="18.75">
      <c r="X16" s="97">
        <v>2521</v>
      </c>
      <c r="Y16" s="87">
        <v>2.3600000000000136</v>
      </c>
      <c r="Z16" s="88">
        <v>212</v>
      </c>
      <c r="AA16" s="100"/>
      <c r="AB16" s="102"/>
      <c r="AC16" s="86"/>
    </row>
    <row r="17" spans="24:29" ht="18.75">
      <c r="X17" s="97">
        <v>2522</v>
      </c>
      <c r="Y17" s="87">
        <v>0.9300000000000068</v>
      </c>
      <c r="Z17" s="88">
        <v>70.3</v>
      </c>
      <c r="AA17" s="100"/>
      <c r="AB17" s="102"/>
      <c r="AC17" s="86"/>
    </row>
    <row r="18" spans="24:29" ht="18.75">
      <c r="X18" s="97">
        <v>2523</v>
      </c>
      <c r="Y18" s="87">
        <v>2.2000000000000455</v>
      </c>
      <c r="Z18" s="88">
        <v>150</v>
      </c>
      <c r="AA18" s="100"/>
      <c r="AB18" s="102"/>
      <c r="AC18" s="86"/>
    </row>
    <row r="19" spans="24:29" ht="18.75">
      <c r="X19" s="97">
        <v>2524</v>
      </c>
      <c r="Y19" s="87">
        <v>1.920000000000016</v>
      </c>
      <c r="Z19" s="88">
        <v>122</v>
      </c>
      <c r="AA19" s="100"/>
      <c r="AB19" s="102"/>
      <c r="AC19" s="86"/>
    </row>
    <row r="20" spans="24:29" ht="18.75">
      <c r="X20" s="97">
        <v>2525</v>
      </c>
      <c r="Y20" s="87">
        <v>1.62</v>
      </c>
      <c r="Z20" s="88">
        <v>94.8</v>
      </c>
      <c r="AA20" s="100"/>
      <c r="AB20" s="102"/>
      <c r="AC20" s="86"/>
    </row>
    <row r="21" spans="24:29" ht="18.75">
      <c r="X21" s="97">
        <v>2526</v>
      </c>
      <c r="Y21" s="87">
        <v>1</v>
      </c>
      <c r="Z21" s="88">
        <v>49.4</v>
      </c>
      <c r="AA21" s="100"/>
      <c r="AB21" s="102"/>
      <c r="AC21" s="86"/>
    </row>
    <row r="22" spans="24:29" ht="18.75">
      <c r="X22" s="97">
        <v>2527</v>
      </c>
      <c r="Y22" s="87">
        <v>2.38</v>
      </c>
      <c r="Z22" s="88">
        <v>168.7</v>
      </c>
      <c r="AA22" s="100"/>
      <c r="AB22" s="102"/>
      <c r="AC22" s="86"/>
    </row>
    <row r="23" spans="24:29" ht="18.75">
      <c r="X23" s="97">
        <v>2528</v>
      </c>
      <c r="Y23" s="87" t="s">
        <v>19</v>
      </c>
      <c r="Z23" s="88" t="s">
        <v>19</v>
      </c>
      <c r="AA23" s="100"/>
      <c r="AB23" s="102"/>
      <c r="AC23" s="86"/>
    </row>
    <row r="24" spans="24:29" ht="18.75">
      <c r="X24" s="97">
        <v>2529</v>
      </c>
      <c r="Y24" s="87" t="s">
        <v>19</v>
      </c>
      <c r="Z24" s="88" t="s">
        <v>19</v>
      </c>
      <c r="AA24" s="100"/>
      <c r="AB24" s="102"/>
      <c r="AC24" s="86"/>
    </row>
    <row r="25" spans="24:29" ht="18.75">
      <c r="X25" s="97">
        <v>2530</v>
      </c>
      <c r="Y25" s="87" t="s">
        <v>19</v>
      </c>
      <c r="Z25" s="88" t="s">
        <v>19</v>
      </c>
      <c r="AA25" s="100"/>
      <c r="AB25" s="102"/>
      <c r="AC25" s="86"/>
    </row>
    <row r="26" spans="24:29" ht="18.75">
      <c r="X26" s="97">
        <v>2531</v>
      </c>
      <c r="Y26" s="87" t="s">
        <v>19</v>
      </c>
      <c r="Z26" s="88" t="s">
        <v>19</v>
      </c>
      <c r="AA26" s="100"/>
      <c r="AB26" s="102"/>
      <c r="AC26" s="86"/>
    </row>
    <row r="27" spans="24:29" ht="18.75">
      <c r="X27" s="97">
        <v>2532</v>
      </c>
      <c r="Y27" s="87" t="s">
        <v>19</v>
      </c>
      <c r="Z27" s="88" t="s">
        <v>19</v>
      </c>
      <c r="AA27" s="100"/>
      <c r="AB27" s="102"/>
      <c r="AC27" s="86"/>
    </row>
    <row r="28" spans="24:29" ht="18.75">
      <c r="X28" s="97">
        <v>2533</v>
      </c>
      <c r="Y28" s="87" t="s">
        <v>19</v>
      </c>
      <c r="Z28" s="88" t="s">
        <v>19</v>
      </c>
      <c r="AA28" s="100"/>
      <c r="AB28" s="102"/>
      <c r="AC28" s="86"/>
    </row>
    <row r="29" spans="24:29" ht="18.75">
      <c r="X29" s="97">
        <v>2534</v>
      </c>
      <c r="Y29" s="87" t="s">
        <v>19</v>
      </c>
      <c r="Z29" s="88" t="s">
        <v>19</v>
      </c>
      <c r="AA29" s="100"/>
      <c r="AB29" s="102"/>
      <c r="AC29" s="86"/>
    </row>
    <row r="30" spans="24:29" ht="18.75">
      <c r="X30" s="103">
        <v>2535</v>
      </c>
      <c r="Y30" s="87" t="s">
        <v>19</v>
      </c>
      <c r="Z30" s="88" t="s">
        <v>19</v>
      </c>
      <c r="AA30" s="100"/>
      <c r="AB30" s="102"/>
      <c r="AC30" s="86"/>
    </row>
    <row r="31" spans="24:29" ht="18.75">
      <c r="X31" s="103">
        <v>2536</v>
      </c>
      <c r="Y31" s="87" t="s">
        <v>19</v>
      </c>
      <c r="Z31" s="88" t="s">
        <v>19</v>
      </c>
      <c r="AA31" s="100"/>
      <c r="AB31" s="102"/>
      <c r="AC31" s="86"/>
    </row>
    <row r="32" spans="24:29" ht="18.75">
      <c r="X32" s="97">
        <v>2537</v>
      </c>
      <c r="Y32" s="87" t="s">
        <v>19</v>
      </c>
      <c r="Z32" s="88" t="s">
        <v>19</v>
      </c>
      <c r="AA32" s="100"/>
      <c r="AB32" s="102"/>
      <c r="AC32" s="86"/>
    </row>
    <row r="33" spans="24:29" ht="18.75">
      <c r="X33" s="97">
        <v>2538</v>
      </c>
      <c r="Y33" s="87" t="s">
        <v>19</v>
      </c>
      <c r="Z33" s="88" t="s">
        <v>19</v>
      </c>
      <c r="AA33" s="100"/>
      <c r="AB33" s="102"/>
      <c r="AC33" s="86"/>
    </row>
    <row r="34" spans="24:29" ht="18.75">
      <c r="X34" s="97">
        <v>2539</v>
      </c>
      <c r="Y34" s="87" t="s">
        <v>19</v>
      </c>
      <c r="Z34" s="88" t="s">
        <v>19</v>
      </c>
      <c r="AA34" s="100"/>
      <c r="AB34" s="102"/>
      <c r="AC34" s="86"/>
    </row>
    <row r="35" spans="24:29" ht="18.75">
      <c r="X35" s="97">
        <v>2540</v>
      </c>
      <c r="Y35" s="87" t="s">
        <v>19</v>
      </c>
      <c r="Z35" s="88" t="s">
        <v>19</v>
      </c>
      <c r="AA35" s="100"/>
      <c r="AB35" s="102"/>
      <c r="AC35" s="86"/>
    </row>
    <row r="36" spans="24:29" ht="18.75">
      <c r="X36" s="97">
        <v>2541</v>
      </c>
      <c r="Y36" s="87" t="s">
        <v>19</v>
      </c>
      <c r="Z36" s="88" t="s">
        <v>19</v>
      </c>
      <c r="AA36" s="100"/>
      <c r="AB36" s="102"/>
      <c r="AC36" s="86"/>
    </row>
    <row r="37" spans="24:29" ht="18.75">
      <c r="X37" s="97">
        <v>2542</v>
      </c>
      <c r="Y37" s="87" t="s">
        <v>19</v>
      </c>
      <c r="Z37" s="88" t="s">
        <v>19</v>
      </c>
      <c r="AA37" s="100"/>
      <c r="AB37" s="102"/>
      <c r="AC37" s="86"/>
    </row>
    <row r="38" spans="24:29" ht="18.75">
      <c r="X38" s="97">
        <v>2543</v>
      </c>
      <c r="Y38" s="87" t="s">
        <v>19</v>
      </c>
      <c r="Z38" s="88" t="s">
        <v>19</v>
      </c>
      <c r="AA38" s="100"/>
      <c r="AB38" s="102"/>
      <c r="AC38" s="86"/>
    </row>
    <row r="39" spans="24:29" ht="18.75">
      <c r="X39" s="97">
        <v>2544</v>
      </c>
      <c r="Y39" s="87" t="s">
        <v>19</v>
      </c>
      <c r="Z39" s="88" t="s">
        <v>19</v>
      </c>
      <c r="AA39" s="100"/>
      <c r="AB39" s="102"/>
      <c r="AC39" s="86"/>
    </row>
    <row r="40" spans="24:29" ht="18.75">
      <c r="X40" s="97">
        <v>2545</v>
      </c>
      <c r="Y40" s="87" t="s">
        <v>19</v>
      </c>
      <c r="Z40" s="88" t="s">
        <v>19</v>
      </c>
      <c r="AA40" s="100"/>
      <c r="AB40" s="102"/>
      <c r="AC40" s="86"/>
    </row>
    <row r="41" spans="24:29" ht="18.75">
      <c r="X41" s="97">
        <v>2546</v>
      </c>
      <c r="Y41" s="87">
        <v>4.5400000000000205</v>
      </c>
      <c r="Z41" s="88">
        <v>271</v>
      </c>
      <c r="AA41" s="100"/>
      <c r="AB41" s="102"/>
      <c r="AC41" s="86"/>
    </row>
    <row r="42" spans="24:29" ht="18.75">
      <c r="X42" s="97">
        <v>2547</v>
      </c>
      <c r="Y42" s="87">
        <v>2.5400000000000205</v>
      </c>
      <c r="Z42" s="88">
        <v>102.5</v>
      </c>
      <c r="AA42" s="100"/>
      <c r="AB42" s="102"/>
      <c r="AC42" s="86"/>
    </row>
    <row r="43" spans="24:29" ht="18.75">
      <c r="X43" s="97">
        <v>2548</v>
      </c>
      <c r="Y43" s="87">
        <v>7.92</v>
      </c>
      <c r="Z43" s="88">
        <v>772.4</v>
      </c>
      <c r="AA43" s="100"/>
      <c r="AB43" s="102"/>
      <c r="AC43" s="86"/>
    </row>
    <row r="44" spans="24:29" ht="18.75">
      <c r="X44" s="97">
        <v>2549</v>
      </c>
      <c r="Y44" s="87">
        <v>5.38</v>
      </c>
      <c r="Z44" s="88">
        <v>404.8</v>
      </c>
      <c r="AA44" s="100"/>
      <c r="AB44" s="102"/>
      <c r="AC44" s="86"/>
    </row>
    <row r="45" spans="24:29" ht="18.75">
      <c r="X45" s="97">
        <v>2550</v>
      </c>
      <c r="Y45" s="87">
        <v>1.75</v>
      </c>
      <c r="Z45" s="88">
        <v>86.5</v>
      </c>
      <c r="AA45" s="100"/>
      <c r="AB45" s="102"/>
      <c r="AC45" s="86"/>
    </row>
    <row r="46" spans="24:29" ht="18.75">
      <c r="X46" s="97">
        <v>2551</v>
      </c>
      <c r="Y46" s="87">
        <v>3.259999999999991</v>
      </c>
      <c r="Z46" s="88">
        <v>173.1</v>
      </c>
      <c r="AA46" s="100"/>
      <c r="AB46" s="102"/>
      <c r="AC46" s="86"/>
    </row>
    <row r="47" spans="24:29" ht="18.75">
      <c r="X47" s="97">
        <v>2552</v>
      </c>
      <c r="Y47" s="87">
        <v>1.5299999999999727</v>
      </c>
      <c r="Z47" s="88">
        <v>72.1</v>
      </c>
      <c r="AA47" s="100"/>
      <c r="AB47" s="102"/>
      <c r="AC47" s="86"/>
    </row>
    <row r="48" spans="24:29" ht="18.75">
      <c r="X48" s="104">
        <v>2553</v>
      </c>
      <c r="Y48" s="89">
        <v>4.14</v>
      </c>
      <c r="Z48" s="90">
        <v>280.5</v>
      </c>
      <c r="AA48" s="100"/>
      <c r="AB48" s="102"/>
      <c r="AC48" s="86"/>
    </row>
    <row r="49" spans="24:29" ht="18.75">
      <c r="X49" s="97">
        <v>2554</v>
      </c>
      <c r="Y49" s="87">
        <v>3.92</v>
      </c>
      <c r="Z49" s="88">
        <v>252.7</v>
      </c>
      <c r="AA49" s="100"/>
      <c r="AB49" s="102"/>
      <c r="AC49" s="86"/>
    </row>
    <row r="50" spans="24:29" ht="18.75">
      <c r="X50" s="104">
        <v>2555</v>
      </c>
      <c r="Y50" s="105">
        <v>2.81</v>
      </c>
      <c r="Z50" s="106">
        <v>165.25</v>
      </c>
      <c r="AA50" s="100"/>
      <c r="AB50" s="102"/>
      <c r="AC50" s="86"/>
    </row>
    <row r="51" spans="24:29" ht="18.75">
      <c r="X51" s="97">
        <v>2556</v>
      </c>
      <c r="Y51" s="87">
        <v>2.28</v>
      </c>
      <c r="Z51" s="88">
        <v>142.2</v>
      </c>
      <c r="AA51" s="100"/>
      <c r="AB51" s="102"/>
      <c r="AC51" s="86"/>
    </row>
    <row r="52" spans="24:29" ht="18.75">
      <c r="X52" s="104">
        <v>2557</v>
      </c>
      <c r="Y52" s="87">
        <v>1.54</v>
      </c>
      <c r="Z52" s="88">
        <v>69.58</v>
      </c>
      <c r="AA52" s="100"/>
      <c r="AB52" s="102"/>
      <c r="AC52" s="86"/>
    </row>
    <row r="53" spans="24:29" ht="18.75">
      <c r="X53" s="97">
        <v>2558</v>
      </c>
      <c r="Y53" s="87">
        <v>1.2</v>
      </c>
      <c r="Z53" s="88">
        <v>4.1</v>
      </c>
      <c r="AA53" s="100"/>
      <c r="AB53" s="102"/>
      <c r="AC53" s="86"/>
    </row>
    <row r="54" spans="24:29" ht="18.75">
      <c r="X54" s="104">
        <v>2559</v>
      </c>
      <c r="Y54" s="87">
        <v>2.65</v>
      </c>
      <c r="Z54" s="88">
        <v>101.12</v>
      </c>
      <c r="AA54" s="100"/>
      <c r="AB54" s="102"/>
      <c r="AC54" s="86"/>
    </row>
    <row r="55" spans="24:29" ht="18.75">
      <c r="X55" s="97">
        <v>2560</v>
      </c>
      <c r="Y55" s="87">
        <v>2.47</v>
      </c>
      <c r="Z55" s="88">
        <v>128.4</v>
      </c>
      <c r="AA55" s="100"/>
      <c r="AB55" s="102"/>
      <c r="AC55" s="86"/>
    </row>
    <row r="56" spans="24:29" ht="18.75">
      <c r="X56" s="104">
        <v>2561</v>
      </c>
      <c r="Y56" s="87">
        <v>1.84</v>
      </c>
      <c r="Z56" s="88">
        <v>76.4</v>
      </c>
      <c r="AA56" s="100"/>
      <c r="AB56" s="102"/>
      <c r="AC56" s="86"/>
    </row>
    <row r="57" spans="24:29" ht="18.75">
      <c r="X57" s="97">
        <v>2562</v>
      </c>
      <c r="Y57" s="87">
        <v>1.89</v>
      </c>
      <c r="Z57" s="88">
        <v>67.3</v>
      </c>
      <c r="AA57" s="100"/>
      <c r="AB57" s="102"/>
      <c r="AC57" s="86"/>
    </row>
    <row r="58" spans="24:29" ht="18.75">
      <c r="X58" s="104">
        <v>2563</v>
      </c>
      <c r="Y58" s="87">
        <v>1.77</v>
      </c>
      <c r="Z58" s="88">
        <v>49.1</v>
      </c>
      <c r="AA58" s="100"/>
      <c r="AB58" s="102"/>
      <c r="AC58" s="86"/>
    </row>
    <row r="59" spans="24:29" ht="18.75">
      <c r="X59" s="97">
        <v>2564</v>
      </c>
      <c r="Y59" s="87">
        <v>2</v>
      </c>
      <c r="Z59" s="88">
        <v>100</v>
      </c>
      <c r="AA59" s="100"/>
      <c r="AB59" s="102"/>
      <c r="AC59" s="86"/>
    </row>
    <row r="60" spans="24:29" ht="18.75">
      <c r="X60" s="104">
        <v>2565</v>
      </c>
      <c r="Y60" s="87">
        <v>3.69</v>
      </c>
      <c r="Z60" s="88"/>
      <c r="AA60" s="100"/>
      <c r="AB60" s="102"/>
      <c r="AC60" s="86"/>
    </row>
    <row r="61" spans="24:29" ht="18.75">
      <c r="X61" s="97"/>
      <c r="Y61" s="87"/>
      <c r="Z61" s="88"/>
      <c r="AA61" s="100"/>
      <c r="AB61" s="102"/>
      <c r="AC61" s="86"/>
    </row>
    <row r="62" spans="24:29" ht="18.75">
      <c r="X62" s="97"/>
      <c r="Y62" s="87"/>
      <c r="Z62" s="88"/>
      <c r="AA62" s="100"/>
      <c r="AB62" s="102"/>
      <c r="AC62" s="86"/>
    </row>
    <row r="63" spans="24:29" ht="18.75">
      <c r="X63" s="97"/>
      <c r="Y63" s="87"/>
      <c r="Z63" s="88"/>
      <c r="AA63" s="100"/>
      <c r="AB63" s="102"/>
      <c r="AC63" s="86"/>
    </row>
    <row r="64" spans="24:29" ht="18.75">
      <c r="X64" s="97"/>
      <c r="Y64" s="87"/>
      <c r="Z64" s="88"/>
      <c r="AA64" s="100"/>
      <c r="AB64" s="102"/>
      <c r="AC64" s="86"/>
    </row>
    <row r="65" spans="24:29" ht="18.75">
      <c r="X65" s="97"/>
      <c r="Y65" s="87"/>
      <c r="Z65" s="88"/>
      <c r="AA65" s="100"/>
      <c r="AB65" s="102"/>
      <c r="AC65" s="86"/>
    </row>
    <row r="66" spans="24:29" ht="18.75">
      <c r="X66" s="97"/>
      <c r="Y66" s="87"/>
      <c r="Z66" s="88"/>
      <c r="AA66" s="100"/>
      <c r="AB66" s="102"/>
      <c r="AC66" s="86"/>
    </row>
    <row r="67" spans="24:29" ht="18.75">
      <c r="X67" s="97"/>
      <c r="Y67" s="87"/>
      <c r="Z67" s="88"/>
      <c r="AA67" s="100"/>
      <c r="AB67" s="102"/>
      <c r="AC67" s="86"/>
    </row>
    <row r="68" spans="24:29" ht="18.75">
      <c r="X68" s="97"/>
      <c r="Y68" s="87"/>
      <c r="Z68" s="88"/>
      <c r="AA68" s="100"/>
      <c r="AB68" s="102"/>
      <c r="AC68" s="86"/>
    </row>
    <row r="69" spans="24:29" ht="18.75">
      <c r="X69" s="97"/>
      <c r="Y69" s="87"/>
      <c r="Z69" s="88"/>
      <c r="AA69" s="100"/>
      <c r="AB69" s="102"/>
      <c r="AC69" s="86"/>
    </row>
    <row r="70" spans="24:29" ht="18.75">
      <c r="X70" s="97"/>
      <c r="Y70" s="87"/>
      <c r="Z70" s="88"/>
      <c r="AA70" s="100"/>
      <c r="AB70" s="102"/>
      <c r="AC70" s="86"/>
    </row>
    <row r="71" spans="24:29" ht="18.75">
      <c r="X71" s="97"/>
      <c r="Y71" s="87"/>
      <c r="Z71" s="88"/>
      <c r="AA71" s="100"/>
      <c r="AB71" s="102"/>
      <c r="AC71" s="86"/>
    </row>
    <row r="72" spans="24:29" ht="18.75">
      <c r="X72" s="97"/>
      <c r="Y72" s="87"/>
      <c r="Z72" s="88"/>
      <c r="AA72" s="100"/>
      <c r="AB72" s="102"/>
      <c r="AC72" s="86"/>
    </row>
    <row r="73" spans="24:29" ht="18.75">
      <c r="X73" s="97"/>
      <c r="Y73" s="87"/>
      <c r="Z73" s="88"/>
      <c r="AA73" s="100"/>
      <c r="AB73" s="102"/>
      <c r="AC73" s="86"/>
    </row>
    <row r="74" spans="24:29" ht="18.75">
      <c r="X74" s="97"/>
      <c r="Y74" s="87"/>
      <c r="Z74" s="88"/>
      <c r="AA74" s="100"/>
      <c r="AB74" s="102"/>
      <c r="AC74" s="86"/>
    </row>
    <row r="75" spans="24:29" ht="18.75">
      <c r="X75" s="97"/>
      <c r="Y75" s="87"/>
      <c r="Z75" s="88"/>
      <c r="AA75" s="100"/>
      <c r="AB75" s="102"/>
      <c r="AC75" s="86"/>
    </row>
    <row r="76" spans="24:29" ht="18.75">
      <c r="X76" s="103"/>
      <c r="Y76" s="87"/>
      <c r="Z76" s="88"/>
      <c r="AA76" s="100"/>
      <c r="AB76" s="102"/>
      <c r="AC76" s="86"/>
    </row>
    <row r="77" spans="24:29" ht="18.75">
      <c r="X77" s="103"/>
      <c r="Y77" s="87"/>
      <c r="Z77" s="88"/>
      <c r="AA77" s="100"/>
      <c r="AB77" s="102"/>
      <c r="AC77" s="86"/>
    </row>
    <row r="78" spans="24:29" ht="18.75">
      <c r="X78" s="97"/>
      <c r="Y78" s="87"/>
      <c r="Z78" s="88"/>
      <c r="AA78" s="100"/>
      <c r="AB78" s="102"/>
      <c r="AC78" s="86"/>
    </row>
    <row r="79" spans="24:29" ht="18.75">
      <c r="X79" s="97"/>
      <c r="Y79" s="87"/>
      <c r="Z79" s="88"/>
      <c r="AA79" s="100"/>
      <c r="AB79" s="102"/>
      <c r="AC79" s="86"/>
    </row>
    <row r="80" spans="24:29" ht="18.75">
      <c r="X80" s="97"/>
      <c r="Y80" s="87"/>
      <c r="Z80" s="88"/>
      <c r="AA80" s="100"/>
      <c r="AB80" s="102"/>
      <c r="AC80" s="86"/>
    </row>
    <row r="81" spans="24:29" ht="18.75">
      <c r="X81" s="97"/>
      <c r="Y81" s="87"/>
      <c r="Z81" s="88"/>
      <c r="AA81" s="100"/>
      <c r="AB81" s="102"/>
      <c r="AC81" s="86"/>
    </row>
    <row r="82" spans="24:29" ht="18.75">
      <c r="X82" s="97"/>
      <c r="Y82" s="87"/>
      <c r="Z82" s="88"/>
      <c r="AA82" s="100"/>
      <c r="AB82" s="102"/>
      <c r="AC82" s="86"/>
    </row>
    <row r="83" spans="24:29" ht="18.75">
      <c r="X83" s="97"/>
      <c r="Y83" s="87"/>
      <c r="Z83" s="88"/>
      <c r="AA83" s="100"/>
      <c r="AB83" s="102"/>
      <c r="AC83" s="86"/>
    </row>
    <row r="84" spans="24:29" ht="18.75">
      <c r="X84" s="97"/>
      <c r="Y84" s="87"/>
      <c r="Z84" s="88"/>
      <c r="AA84" s="100"/>
      <c r="AB84" s="102"/>
      <c r="AC84" s="86"/>
    </row>
    <row r="85" spans="24:29" ht="18.75">
      <c r="X85" s="97"/>
      <c r="Y85" s="87"/>
      <c r="Z85" s="88"/>
      <c r="AA85" s="100"/>
      <c r="AB85" s="102"/>
      <c r="AC85" s="86"/>
    </row>
    <row r="86" spans="24:29" ht="18.75">
      <c r="X86" s="97"/>
      <c r="Y86" s="87"/>
      <c r="Z86" s="88"/>
      <c r="AA86" s="100"/>
      <c r="AB86" s="102"/>
      <c r="AC86" s="86"/>
    </row>
    <row r="87" spans="24:29" ht="18.75">
      <c r="X87" s="97"/>
      <c r="Y87" s="87"/>
      <c r="Z87" s="88"/>
      <c r="AA87" s="100"/>
      <c r="AB87" s="102"/>
      <c r="AC87" s="86"/>
    </row>
    <row r="88" spans="24:29" ht="18.75">
      <c r="X88" s="97"/>
      <c r="Y88" s="87"/>
      <c r="Z88" s="88"/>
      <c r="AA88" s="100"/>
      <c r="AB88" s="102"/>
      <c r="AC88" s="86"/>
    </row>
    <row r="89" spans="24:29" ht="18.75">
      <c r="X89" s="97"/>
      <c r="Y89" s="87"/>
      <c r="Z89" s="88"/>
      <c r="AA89" s="100"/>
      <c r="AB89" s="102"/>
      <c r="AC89" s="86"/>
    </row>
    <row r="90" spans="24:29" ht="18.75">
      <c r="X90" s="97"/>
      <c r="Y90" s="87"/>
      <c r="Z90" s="88"/>
      <c r="AA90" s="100"/>
      <c r="AB90" s="102"/>
      <c r="AC90" s="86"/>
    </row>
    <row r="91" spans="24:29" ht="18.75">
      <c r="X91" s="97"/>
      <c r="Y91" s="87"/>
      <c r="Z91" s="88"/>
      <c r="AA91" s="100"/>
      <c r="AB91" s="102"/>
      <c r="AC91" s="86"/>
    </row>
    <row r="92" spans="24:29" ht="18.75">
      <c r="X92" s="97"/>
      <c r="Y92" s="87"/>
      <c r="Z92" s="88"/>
      <c r="AA92" s="100"/>
      <c r="AB92" s="102"/>
      <c r="AC92" s="86"/>
    </row>
    <row r="93" spans="24:29" ht="18.75">
      <c r="X93" s="97"/>
      <c r="Y93" s="87"/>
      <c r="Z93" s="88"/>
      <c r="AA93" s="100"/>
      <c r="AB93" s="102"/>
      <c r="AC93" s="86"/>
    </row>
    <row r="94" spans="24:29" ht="18.75">
      <c r="X94" s="104"/>
      <c r="Y94" s="89"/>
      <c r="Z94" s="90"/>
      <c r="AA94" s="107"/>
      <c r="AB94" s="108"/>
      <c r="AC94" s="86"/>
    </row>
    <row r="95" spans="24:29" ht="18.75">
      <c r="X95" s="97"/>
      <c r="Y95" s="87"/>
      <c r="Z95" s="88"/>
      <c r="AA95" s="100"/>
      <c r="AB95" s="102"/>
      <c r="AC95" s="86"/>
    </row>
    <row r="96" spans="24:28" ht="18.75">
      <c r="X96" s="97"/>
      <c r="Y96" s="87"/>
      <c r="Z96" s="88"/>
      <c r="AA96" s="100"/>
      <c r="AB96" s="102"/>
    </row>
    <row r="97" spans="24:28" ht="18.75">
      <c r="X97" s="97"/>
      <c r="Y97" s="87"/>
      <c r="Z97" s="88"/>
      <c r="AA97" s="100"/>
      <c r="AB97" s="102"/>
    </row>
    <row r="98" spans="24:28" ht="18.75">
      <c r="X98" s="97"/>
      <c r="Y98" s="87"/>
      <c r="Z98" s="88"/>
      <c r="AA98" s="100"/>
      <c r="AB98" s="102"/>
    </row>
    <row r="99" spans="24:28" ht="18.75">
      <c r="X99" s="97"/>
      <c r="Y99" s="87"/>
      <c r="Z99" s="88"/>
      <c r="AA99" s="100"/>
      <c r="AB99" s="102"/>
    </row>
    <row r="100" spans="24:28" ht="18.75">
      <c r="X100" s="109"/>
      <c r="Y100" s="91"/>
      <c r="Z100" s="92"/>
      <c r="AA100" s="110"/>
      <c r="AB100" s="111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2010-06-10T03:39:50Z</cp:lastPrinted>
  <dcterms:created xsi:type="dcterms:W3CDTF">2000-08-25T02:47:56Z</dcterms:created>
  <dcterms:modified xsi:type="dcterms:W3CDTF">2023-01-24T04:13:26Z</dcterms:modified>
  <cp:category/>
  <cp:version/>
  <cp:contentType/>
  <cp:contentStatus/>
</cp:coreProperties>
</file>