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Tw.28" sheetId="1" r:id="rId1"/>
    <sheet name="Tw.28 (แม่ตุ๋ย)" sheetId="2" r:id="rId2"/>
  </sheets>
  <definedNames>
    <definedName name="_Regression_Int" localSheetId="1" hidden="1">1</definedName>
    <definedName name="Print_Area_MI">'Tw.28 (แม่ตุ๋ย)'!$A$1:$N$6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<sst xmlns="http://schemas.openxmlformats.org/spreadsheetml/2006/main" count="29" uniqueCount="24">
  <si>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</si>
  <si>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</si>
  <si>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</si>
  <si>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</si>
  <si>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</si>
  <si>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</si>
  <si>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</si>
  <si>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</si>
  <si>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</si>
  <si>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</si>
  <si>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</si>
  <si>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</si>
  <si>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</si>
  <si>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</si>
  <si>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</si>
  <si>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</si>
  <si>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</si>
  <si>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</si>
  <si>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</si>
  <si>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</si>
  <si>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</si>
  <si>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Tw.28  :  น้ำแม่ตุ๋ย  ต.ทุ่งกว๋าว อ.เมืองปาน จ.ลำปาง</t>
  </si>
  <si>
    <t>แม่น้ำ  :  น้ำแม่ตุ๋ย (Tw.28)</t>
  </si>
  <si>
    <t xml:space="preserve"> พี้นที่รับน้ำ   809 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</si>
</sst>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</numFmts>
  <fonts count="5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.4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4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Tw.28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น้ำแม่ตุ๋ย ต.ทุ่งกว๋าว อ.เมืองปาน จ.ลำปาง</a:t>
            </a:r>
          </a:p>
        </c:rich>
      </c:tx>
      <c:layout>
        <c:manualLayout>
          <c:xMode val="factor"/>
          <c:yMode val="factor"/>
          <c:x val="0.01425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25"/>
          <c:w val="0.8605"/>
          <c:h val="0.6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'Tw.28 (แม่ตุ๋ย)'!$A$7:$A$10</c:f>
              <c:numCache>
                <c:ptCount val="4"/>
                <c:pt idx="0">
                  <c:v>2564</c:v>
                </c:pt>
                <c:pt idx="1">
                  <c:v>2565</c:v>
                </c:pt>
                <c:pt idx="2">
                  <c:v>2566</c:v>
                </c:pt>
                <c:pt idx="3">
                  <c:v>2567</c:v>
                </c:pt>
              </c:numCache>
            </c:numRef>
          </c:cat>
          <c:val>
            <c:numRef>
              <c:f>'Tw.28 (แม่ตุ๋ย)'!$N$7:$N$10</c:f>
              <c:numCache>
                <c:ptCount val="4"/>
                <c:pt idx="0">
                  <c:v>48.097408</c:v>
                </c:pt>
                <c:pt idx="1">
                  <c:v>125.95219200000003</c:v>
                </c:pt>
                <c:pt idx="2">
                  <c:v>96.33988800000003</c:v>
                </c:pt>
                <c:pt idx="3">
                  <c:v>8.607340800000005</c:v>
                </c:pt>
              </c:numCache>
            </c:numRef>
          </c:val>
        </c:ser>
        <c:gapWidth val="100"/>
        <c:axId val="51053928"/>
        <c:axId val="56832169"/>
      </c:barChart>
      <c:lineChart>
        <c:grouping val="standard"/>
        <c:varyColors val="0"/>
        <c:ser>
          <c:idx val="1"/>
          <c:order val="1"/>
          <c:tx>
            <c:v>ค่าเฉลี่ย 90.1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'Tw.28 (แม่ตุ๋ย)'!$A$7:$A$10</c:f>
              <c:numCache>
                <c:ptCount val="4"/>
                <c:pt idx="0">
                  <c:v>2564</c:v>
                </c:pt>
                <c:pt idx="1">
                  <c:v>2565</c:v>
                </c:pt>
                <c:pt idx="2">
                  <c:v>2566</c:v>
                </c:pt>
                <c:pt idx="3">
                  <c:v>2567</c:v>
                </c:pt>
              </c:numCache>
            </c:numRef>
          </c:cat>
          <c:val>
            <c:numRef>
              <c:f>'Tw.28 (แม่ตุ๋ย)'!$P$7:$P$10</c:f>
              <c:numCache>
                <c:ptCount val="4"/>
                <c:pt idx="0">
                  <c:v>90.12982933333336</c:v>
                </c:pt>
                <c:pt idx="1">
                  <c:v>90.12982933333336</c:v>
                </c:pt>
                <c:pt idx="2">
                  <c:v>90.12982933333336</c:v>
                </c:pt>
                <c:pt idx="3">
                  <c:v>90.12982933333336</c:v>
                </c:pt>
              </c:numCache>
            </c:numRef>
          </c:val>
          <c:smooth val="0"/>
        </c:ser>
        <c:axId val="51053928"/>
        <c:axId val="56832169"/>
      </c:lineChart>
      <c:catAx>
        <c:axId val="51053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6832169"/>
        <c:crossesAt val="0"/>
        <c:auto val="1"/>
        <c:lblOffset val="100"/>
        <c:tickLblSkip val="1"/>
        <c:noMultiLvlLbl val="0"/>
      </c:catAx>
      <c:valAx>
        <c:axId val="56832169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53928"/>
        <c:crossesAt val="1"/>
        <c:crossBetween val="between"/>
        <c:dispUnits/>
        <c:majorUnit val="3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5"/>
  <sheetViews>
    <sheetView showGridLines="0" zoomScalePageLayoutView="0" workbookViewId="0" topLeftCell="A1">
      <selection activeCell="S11" sqref="S1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0" t="s">
        <v>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26.25" customHeight="1">
      <c r="A3" s="42" t="s">
        <v>22</v>
      </c>
      <c r="B3" s="42"/>
      <c r="C3" s="42"/>
      <c r="D3" s="42"/>
      <c r="E3" s="5"/>
      <c r="F3" s="5"/>
      <c r="G3" s="5"/>
      <c r="H3" s="5"/>
      <c r="I3" s="5"/>
      <c r="J3" s="5"/>
      <c r="K3" s="5"/>
      <c r="L3" s="41" t="s">
        <v>23</v>
      </c>
      <c r="M3" s="41"/>
      <c r="N3" s="41"/>
      <c r="O3" s="41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1">
        <v>2564</v>
      </c>
      <c r="B7" s="34">
        <v>1.2355200000000006</v>
      </c>
      <c r="C7" s="34">
        <v>5.625504</v>
      </c>
      <c r="D7" s="34">
        <v>1.7729280000000016</v>
      </c>
      <c r="E7" s="34">
        <v>4.156704</v>
      </c>
      <c r="F7" s="34">
        <v>5.971968000000002</v>
      </c>
      <c r="G7" s="34">
        <v>19.034784</v>
      </c>
      <c r="H7" s="34">
        <v>4.6</v>
      </c>
      <c r="I7" s="34">
        <v>4.2</v>
      </c>
      <c r="J7" s="34">
        <v>0.5</v>
      </c>
      <c r="K7" s="34">
        <v>0.4</v>
      </c>
      <c r="L7" s="34">
        <v>0.3</v>
      </c>
      <c r="M7" s="34">
        <v>0.3</v>
      </c>
      <c r="N7" s="35">
        <f>SUM(B7:M7)</f>
        <v>48.097408</v>
      </c>
      <c r="O7" s="36">
        <f>+N7*1000000/(365*86400)</f>
        <v>1.5251588026382548</v>
      </c>
      <c r="P7" s="37">
        <f>$N$16</f>
        <v>90.12982933333336</v>
      </c>
      <c r="Q7" s="32"/>
    </row>
    <row r="8" spans="1:17" ht="15" customHeight="1">
      <c r="A8" s="31">
        <v>2565</v>
      </c>
      <c r="B8" s="34">
        <v>0.22593600000000008</v>
      </c>
      <c r="C8" s="34">
        <v>20.121696000000014</v>
      </c>
      <c r="D8" s="34">
        <v>5.875200000000003</v>
      </c>
      <c r="E8" s="34">
        <v>7.577280000000003</v>
      </c>
      <c r="F8" s="34">
        <v>32.97931200000002</v>
      </c>
      <c r="G8" s="34">
        <v>33.446304000000005</v>
      </c>
      <c r="H8" s="34">
        <v>11.038463999999996</v>
      </c>
      <c r="I8" s="34">
        <v>4.432320000000005</v>
      </c>
      <c r="J8" s="34">
        <v>3.060288000000002</v>
      </c>
      <c r="K8" s="34">
        <v>2.9255040000000028</v>
      </c>
      <c r="L8" s="34">
        <v>2.225664000000001</v>
      </c>
      <c r="M8" s="34">
        <v>2.044224000000002</v>
      </c>
      <c r="N8" s="35">
        <f>SUM(B8:M8)</f>
        <v>125.95219200000003</v>
      </c>
      <c r="O8" s="36">
        <f>+N8*1000000/(365*86400)</f>
        <v>3.993917808219179</v>
      </c>
      <c r="P8" s="37">
        <f>$N$16</f>
        <v>90.12982933333336</v>
      </c>
      <c r="Q8" s="32"/>
    </row>
    <row r="9" spans="1:17" ht="15" customHeight="1">
      <c r="A9" s="31">
        <v>2566</v>
      </c>
      <c r="B9" s="34">
        <v>1.9751040000000024</v>
      </c>
      <c r="C9" s="34">
        <v>3.5285760000000024</v>
      </c>
      <c r="D9" s="34">
        <v>2.985120000000001</v>
      </c>
      <c r="E9" s="34">
        <v>2.6524800000000015</v>
      </c>
      <c r="F9" s="34">
        <v>2.471904000000003</v>
      </c>
      <c r="G9" s="34">
        <v>9.544176000000004</v>
      </c>
      <c r="H9" s="34">
        <v>31.948128000000004</v>
      </c>
      <c r="I9" s="34">
        <v>13.315968000000002</v>
      </c>
      <c r="J9" s="34">
        <v>7.7544</v>
      </c>
      <c r="K9" s="34">
        <v>7.5461760000000035</v>
      </c>
      <c r="L9" s="34">
        <v>6.096384000000004</v>
      </c>
      <c r="M9" s="34">
        <v>6.521472000000005</v>
      </c>
      <c r="N9" s="35">
        <f>SUM(B9:M9)</f>
        <v>96.33988800000003</v>
      </c>
      <c r="O9" s="36">
        <f>+N9*1000000/(365*86400)</f>
        <v>3.0549178082191792</v>
      </c>
      <c r="P9" s="37">
        <f>$N$16</f>
        <v>90.12982933333336</v>
      </c>
      <c r="Q9" s="32"/>
    </row>
    <row r="10" spans="1:17" ht="15" customHeight="1">
      <c r="A10" s="31">
        <v>2567</v>
      </c>
      <c r="B10" s="34">
        <v>2.0995199999999996</v>
      </c>
      <c r="C10" s="34">
        <v>6.507820800000005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>
        <f>SUM(B10:M10)</f>
        <v>8.607340800000005</v>
      </c>
      <c r="O10" s="36">
        <f>+N10*1000000/(365*86400)</f>
        <v>0.27293698630137</v>
      </c>
      <c r="P10" s="37">
        <f>$N$16</f>
        <v>90.12982933333336</v>
      </c>
      <c r="Q10" s="32"/>
    </row>
    <row r="11" spans="1:17" ht="15" customHeight="1">
      <c r="A11" s="31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36"/>
      <c r="P11" s="37"/>
      <c r="Q11" s="32"/>
    </row>
    <row r="12" spans="1:17" ht="15" customHeight="1">
      <c r="A12" s="31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2"/>
    </row>
    <row r="13" spans="1:17" ht="15" customHeight="1">
      <c r="A13" s="31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  <c r="O13" s="36"/>
      <c r="P13" s="37"/>
      <c r="Q13" s="32"/>
    </row>
    <row r="14" spans="1:17" ht="15" customHeight="1">
      <c r="A14" s="3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6"/>
      <c r="P14" s="37"/>
      <c r="Q14" s="32"/>
    </row>
    <row r="15" spans="1:17" ht="15" customHeight="1">
      <c r="A15" s="33" t="s">
        <v>19</v>
      </c>
      <c r="B15" s="38">
        <f>MAX(B7:B9)</f>
        <v>1.9751040000000024</v>
      </c>
      <c r="C15" s="38">
        <f aca="true" t="shared" si="0" ref="C15:M15">MAX(C7:C9)</f>
        <v>20.121696000000014</v>
      </c>
      <c r="D15" s="38">
        <f t="shared" si="0"/>
        <v>5.875200000000003</v>
      </c>
      <c r="E15" s="38">
        <f t="shared" si="0"/>
        <v>7.577280000000003</v>
      </c>
      <c r="F15" s="38">
        <f t="shared" si="0"/>
        <v>32.97931200000002</v>
      </c>
      <c r="G15" s="38">
        <f t="shared" si="0"/>
        <v>33.446304000000005</v>
      </c>
      <c r="H15" s="38">
        <f t="shared" si="0"/>
        <v>31.948128000000004</v>
      </c>
      <c r="I15" s="38">
        <f t="shared" si="0"/>
        <v>13.315968000000002</v>
      </c>
      <c r="J15" s="38">
        <f t="shared" si="0"/>
        <v>7.7544</v>
      </c>
      <c r="K15" s="38">
        <f t="shared" si="0"/>
        <v>7.5461760000000035</v>
      </c>
      <c r="L15" s="38">
        <f t="shared" si="0"/>
        <v>6.096384000000004</v>
      </c>
      <c r="M15" s="38">
        <f t="shared" si="0"/>
        <v>6.521472000000005</v>
      </c>
      <c r="N15" s="38">
        <f>MAX(N7:N9)</f>
        <v>125.95219200000003</v>
      </c>
      <c r="O15" s="36">
        <f>+N15*1000000/(365*86400)</f>
        <v>3.993917808219179</v>
      </c>
      <c r="P15" s="39"/>
      <c r="Q15" s="32"/>
    </row>
    <row r="16" spans="1:17" ht="15" customHeight="1">
      <c r="A16" s="33" t="s">
        <v>16</v>
      </c>
      <c r="B16" s="38">
        <f>AVERAGE(B7:B9)</f>
        <v>1.145520000000001</v>
      </c>
      <c r="C16" s="38">
        <f aca="true" t="shared" si="1" ref="C16:M16">AVERAGE(C7:C9)</f>
        <v>9.758592000000005</v>
      </c>
      <c r="D16" s="38">
        <f t="shared" si="1"/>
        <v>3.544416000000002</v>
      </c>
      <c r="E16" s="38">
        <f t="shared" si="1"/>
        <v>4.7954880000000015</v>
      </c>
      <c r="F16" s="38">
        <f t="shared" si="1"/>
        <v>13.80772800000001</v>
      </c>
      <c r="G16" s="38">
        <f t="shared" si="1"/>
        <v>20.675088000000002</v>
      </c>
      <c r="H16" s="38">
        <f t="shared" si="1"/>
        <v>15.862197333333333</v>
      </c>
      <c r="I16" s="38">
        <f t="shared" si="1"/>
        <v>7.316096000000002</v>
      </c>
      <c r="J16" s="38">
        <f t="shared" si="1"/>
        <v>3.7715626666666675</v>
      </c>
      <c r="K16" s="38">
        <f t="shared" si="1"/>
        <v>3.6238933333333354</v>
      </c>
      <c r="L16" s="38">
        <f t="shared" si="1"/>
        <v>2.8740160000000015</v>
      </c>
      <c r="M16" s="38">
        <f t="shared" si="1"/>
        <v>2.9552320000000023</v>
      </c>
      <c r="N16" s="38">
        <f>SUM(B16:M16)</f>
        <v>90.12982933333336</v>
      </c>
      <c r="O16" s="36">
        <f>+N16*1000000/(365*86400)</f>
        <v>2.8579981396922043</v>
      </c>
      <c r="P16" s="39"/>
      <c r="Q16" s="32"/>
    </row>
    <row r="17" spans="1:17" ht="15" customHeight="1">
      <c r="A17" s="33" t="s">
        <v>20</v>
      </c>
      <c r="B17" s="38">
        <f>MIN(B7:B9)</f>
        <v>0.22593600000000008</v>
      </c>
      <c r="C17" s="38">
        <f aca="true" t="shared" si="2" ref="C17:M17">MIN(C7:C9)</f>
        <v>3.5285760000000024</v>
      </c>
      <c r="D17" s="38">
        <f t="shared" si="2"/>
        <v>1.7729280000000016</v>
      </c>
      <c r="E17" s="38">
        <f t="shared" si="2"/>
        <v>2.6524800000000015</v>
      </c>
      <c r="F17" s="38">
        <f t="shared" si="2"/>
        <v>2.471904000000003</v>
      </c>
      <c r="G17" s="38">
        <f t="shared" si="2"/>
        <v>9.544176000000004</v>
      </c>
      <c r="H17" s="38">
        <f t="shared" si="2"/>
        <v>4.6</v>
      </c>
      <c r="I17" s="38">
        <f t="shared" si="2"/>
        <v>4.2</v>
      </c>
      <c r="J17" s="38">
        <f t="shared" si="2"/>
        <v>0.5</v>
      </c>
      <c r="K17" s="38">
        <f t="shared" si="2"/>
        <v>0.4</v>
      </c>
      <c r="L17" s="38">
        <f t="shared" si="2"/>
        <v>0.3</v>
      </c>
      <c r="M17" s="38">
        <f t="shared" si="2"/>
        <v>0.3</v>
      </c>
      <c r="N17" s="38">
        <f>MIN(N7:N9)</f>
        <v>48.097408</v>
      </c>
      <c r="O17" s="36">
        <f>+N17*1000000/(365*86400)</f>
        <v>1.5251588026382548</v>
      </c>
      <c r="P17" s="39"/>
      <c r="Q17" s="32"/>
    </row>
    <row r="18" spans="1:15" ht="21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</row>
    <row r="19" spans="1:15" ht="18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18" customHeight="1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8" customHeigh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ht="18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5" ht="18" customHeigh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8" customHeigh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8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24.75" customHeight="1">
      <c r="A26" s="24"/>
      <c r="B26" s="25"/>
      <c r="C26" s="26"/>
      <c r="D26" s="27"/>
      <c r="E26" s="25"/>
      <c r="F26" s="25"/>
      <c r="G26" s="25"/>
      <c r="H26" s="25"/>
      <c r="I26" s="25"/>
      <c r="J26" s="25"/>
      <c r="K26" s="25"/>
      <c r="L26" s="25"/>
      <c r="M26" s="25"/>
      <c r="N26" s="28"/>
      <c r="O26" s="27"/>
    </row>
    <row r="27" spans="1:15" ht="24.75" customHeight="1">
      <c r="A27" s="24"/>
      <c r="B27" s="25"/>
      <c r="C27" s="25"/>
      <c r="D27" s="25"/>
      <c r="E27" s="27"/>
      <c r="F27" s="25"/>
      <c r="G27" s="25"/>
      <c r="H27" s="25"/>
      <c r="I27" s="25"/>
      <c r="J27" s="25"/>
      <c r="K27" s="25"/>
      <c r="L27" s="25"/>
      <c r="M27" s="25"/>
      <c r="N27" s="28"/>
      <c r="O27" s="27"/>
    </row>
    <row r="28" spans="1:15" ht="24.75" customHeight="1">
      <c r="A28" s="24"/>
      <c r="B28" s="25"/>
      <c r="C28" s="25"/>
      <c r="D28" s="25"/>
      <c r="E28" s="27"/>
      <c r="F28" s="25"/>
      <c r="G28" s="25"/>
      <c r="H28" s="25"/>
      <c r="I28" s="25"/>
      <c r="J28" s="25"/>
      <c r="K28" s="25"/>
      <c r="L28" s="25"/>
      <c r="M28" s="25"/>
      <c r="N28" s="28"/>
      <c r="O28" s="27"/>
    </row>
    <row r="29" spans="1:15" ht="24.75" customHeight="1">
      <c r="A29" s="24"/>
      <c r="B29" s="25"/>
      <c r="C29" s="25"/>
      <c r="D29" s="25"/>
      <c r="E29" s="27"/>
      <c r="F29" s="25"/>
      <c r="G29" s="25"/>
      <c r="H29" s="25"/>
      <c r="I29" s="25"/>
      <c r="J29" s="25"/>
      <c r="K29" s="25"/>
      <c r="L29" s="25"/>
      <c r="M29" s="25"/>
      <c r="N29" s="28"/>
      <c r="O29" s="27"/>
    </row>
    <row r="30" spans="1:15" ht="24.75" customHeight="1">
      <c r="A30" s="24"/>
      <c r="B30" s="25"/>
      <c r="C30" s="25"/>
      <c r="D30" s="25"/>
      <c r="E30" s="27"/>
      <c r="F30" s="25"/>
      <c r="G30" s="25"/>
      <c r="H30" s="25"/>
      <c r="I30" s="25"/>
      <c r="J30" s="25"/>
      <c r="K30" s="25"/>
      <c r="L30" s="25"/>
      <c r="M30" s="25"/>
      <c r="N30" s="28"/>
      <c r="O30" s="27"/>
    </row>
    <row r="31" ht="18" customHeight="1">
      <c r="A31" s="29"/>
    </row>
    <row r="32" ht="18" customHeight="1">
      <c r="A32" s="29"/>
    </row>
    <row r="33" ht="18" customHeight="1">
      <c r="A33" s="29"/>
    </row>
    <row r="34" ht="18" customHeight="1">
      <c r="A34" s="29"/>
    </row>
    <row r="35" ht="18" customHeight="1">
      <c r="A35" s="29"/>
    </row>
    <row r="36" ht="18" customHeight="1">
      <c r="A36" s="29"/>
    </row>
    <row r="37" ht="18" customHeight="1">
      <c r="A37" s="29"/>
    </row>
    <row r="38" ht="18" customHeight="1">
      <c r="A38" s="29"/>
    </row>
    <row r="39" ht="18" customHeight="1">
      <c r="A39" s="29"/>
    </row>
    <row r="40" ht="18" customHeight="1">
      <c r="A40" s="29"/>
    </row>
    <row r="41" ht="18" customHeight="1">
      <c r="A41" s="29"/>
    </row>
    <row r="42" ht="18" customHeight="1">
      <c r="A42" s="29"/>
    </row>
    <row r="43" ht="18" customHeight="1">
      <c r="A43" s="29"/>
    </row>
    <row r="44" ht="18" customHeight="1">
      <c r="A44" s="29"/>
    </row>
    <row r="45" ht="18" customHeight="1">
      <c r="A45" s="29"/>
    </row>
    <row r="46" ht="18" customHeight="1"/>
    <row r="47" ht="18" customHeight="1"/>
    <row r="48" ht="18" customHeight="1"/>
    <row r="49" ht="18" customHeight="1"/>
    <row r="50" ht="18" customHeight="1"/>
  </sheetData>
  <sheetProtection/>
  <mergeCells count="4">
    <mergeCell ref="A2:O2"/>
    <mergeCell ref="L3:O3"/>
    <mergeCell ref="A3:D3"/>
    <mergeCell ref="A19:O19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2016-07-11T04:02:10Z</cp:lastPrinted>
  <dcterms:created xsi:type="dcterms:W3CDTF">1994-01-31T08:04:27Z</dcterms:created>
  <dcterms:modified xsi:type="dcterms:W3CDTF">2024-06-14T03:06:29Z</dcterms:modified>
  <cp:category/>
  <cp:version/>
  <cp:contentType/>
  <cp:contentStatus/>
</cp:coreProperties>
</file>