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225" activeTab="0"/>
  </bookViews>
  <sheets>
    <sheet name="H41p87" sheetId="1" r:id="rId1"/>
    <sheet name="P.87" sheetId="2" r:id="rId2"/>
  </sheets>
  <definedNames>
    <definedName name="Print_Area_MI">#REF!</definedName>
    <definedName name="_xlnm.Print_Titles" localSheetId="0">'H41p87'!$1:$8</definedName>
  </definedNames>
  <calcPr fullCalcOnLoad="1"/>
</workbook>
</file>

<file path=xl/sharedStrings.xml><?xml version="1.0" encoding="utf-8"?>
<sst xmlns="http://schemas.openxmlformats.org/spreadsheetml/2006/main" count="63" uniqueCount="32">
  <si>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</si>
  <si>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</si>
  <si>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</si>
  <si>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</si>
  <si>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</si>
  <si>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</si>
  <si>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</si>
  <si>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</si>
  <si>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</si>
  <si>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</si>
  <si>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</si>
  <si>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</si>
  <si>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</si>
  <si>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</si>
  <si>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</si>
  <si>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</si>
  <si>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สถานี :  P.87  บ้านป่าซางน้อย   อ.ป่าซาง  จ.ลำพูน</t>
  </si>
  <si>
    <t>พื้นที่รับน้ำ  934      ตร.กม.</t>
  </si>
  <si>
    <t>2.เปิดทำการสำรวจเมื่อ 1 ก.ค.2547</t>
  </si>
  <si>
    <t>3. ปี2549 ประเมินปริมาณน้ำไม่ได้</t>
  </si>
  <si>
    <t>-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</si>
  <si>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</si>
  <si>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</si>
  <si>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</si>
  <si>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</si>
  <si>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</si>
  <si>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</si>
  <si>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</si>
  <si>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</si>
  <si>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หมายเหตุ ปี 2549 ประเมินปริมาณน้ำไม่ได้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</si>
  <si>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31 เม.ย. ถึง 31 มี.ค. ของปีต่อไป</t>
    </r>
  </si>
  <si>
    <t>ตลิ่งฝั่งซ้าย 293.678 ม.(ร.ท.ก.) ตลิ่งฝั่งขวา  293.674 ม.(ร.ท.ก.) ท้องน้ำ    ม.(ร.ท.ก.) ศูนย์เสาระดับน้ำ 288.954  ม.(ร.ท.ก.)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</si>
</sst>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d\ mmm"/>
    <numFmt numFmtId="180" formatCode="0_)"/>
    <numFmt numFmtId="181" formatCode="0_);\(0\)"/>
    <numFmt numFmtId="182" formatCode="0.000_)"/>
    <numFmt numFmtId="183" formatCode="0.0"/>
    <numFmt numFmtId="184" formatCode="0.000"/>
    <numFmt numFmtId="185" formatCode="mmm\-yyyy"/>
    <numFmt numFmtId="186" formatCode="0.00000000000000"/>
    <numFmt numFmtId="187" formatCode="0.0000000000000"/>
    <numFmt numFmtId="188" formatCode="0.000000000000"/>
    <numFmt numFmtId="189" formatCode="0.0000000000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bbbb"/>
    <numFmt numFmtId="198" formatCode="#,##0_ ;\-#,##0\ "/>
  </numFmts>
  <fonts count="58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color indexed="10"/>
      <name val="TH SarabunPSK"/>
      <family val="2"/>
    </font>
    <font>
      <sz val="14"/>
      <color indexed="8"/>
      <name val="TH SarabunPSK"/>
      <family val="2"/>
    </font>
    <font>
      <u val="single"/>
      <sz val="14"/>
      <name val="TH SarabunPSK"/>
      <family val="2"/>
    </font>
    <font>
      <b/>
      <sz val="14"/>
      <color indexed="10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7"/>
      <name val="TH SarabunPSK"/>
      <family val="0"/>
    </font>
    <font>
      <b/>
      <sz val="14"/>
      <color indexed="17"/>
      <name val="TH SarabunPSK"/>
      <family val="0"/>
    </font>
    <font>
      <b/>
      <sz val="18"/>
      <color indexed="12"/>
      <name val="AngsanaUPC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sz val="14"/>
      <color rgb="FFC0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6" fillId="0" borderId="0" xfId="0" applyFont="1" applyAlignment="1">
      <alignment/>
    </xf>
    <xf numFmtId="178" fontId="7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 horizontal="centerContinuous"/>
    </xf>
    <xf numFmtId="178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178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center"/>
    </xf>
    <xf numFmtId="178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178" fontId="6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78" fontId="8" fillId="0" borderId="0" xfId="0" applyNumberFormat="1" applyFont="1" applyAlignment="1">
      <alignment horizontal="center"/>
    </xf>
    <xf numFmtId="197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center"/>
    </xf>
    <xf numFmtId="178" fontId="9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178" fontId="10" fillId="0" borderId="11" xfId="0" applyNumberFormat="1" applyFont="1" applyBorder="1" applyAlignment="1">
      <alignment horizontal="centerContinuous"/>
    </xf>
    <xf numFmtId="2" fontId="10" fillId="0" borderId="11" xfId="0" applyNumberFormat="1" applyFont="1" applyBorder="1" applyAlignment="1">
      <alignment horizontal="centerContinuous"/>
    </xf>
    <xf numFmtId="178" fontId="10" fillId="0" borderId="12" xfId="0" applyNumberFormat="1" applyFont="1" applyBorder="1" applyAlignment="1">
      <alignment horizontal="centerContinuous"/>
    </xf>
    <xf numFmtId="178" fontId="9" fillId="0" borderId="11" xfId="0" applyNumberFormat="1" applyFont="1" applyBorder="1" applyAlignment="1">
      <alignment horizontal="centerContinuous"/>
    </xf>
    <xf numFmtId="2" fontId="9" fillId="0" borderId="13" xfId="0" applyNumberFormat="1" applyFont="1" applyBorder="1" applyAlignment="1">
      <alignment horizontal="centerContinuous"/>
    </xf>
    <xf numFmtId="2" fontId="10" fillId="0" borderId="14" xfId="0" applyNumberFormat="1" applyFont="1" applyBorder="1" applyAlignment="1">
      <alignment horizontal="centerContinuous"/>
    </xf>
    <xf numFmtId="0" fontId="9" fillId="0" borderId="15" xfId="0" applyFont="1" applyBorder="1" applyAlignment="1">
      <alignment horizontal="center"/>
    </xf>
    <xf numFmtId="2" fontId="9" fillId="0" borderId="16" xfId="0" applyNumberFormat="1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178" fontId="9" fillId="0" borderId="16" xfId="0" applyNumberFormat="1" applyFont="1" applyBorder="1" applyAlignment="1">
      <alignment horizontal="centerContinuous"/>
    </xf>
    <xf numFmtId="0" fontId="9" fillId="0" borderId="16" xfId="0" applyFont="1" applyBorder="1" applyAlignment="1">
      <alignment horizontal="centerContinuous"/>
    </xf>
    <xf numFmtId="178" fontId="9" fillId="0" borderId="18" xfId="0" applyNumberFormat="1" applyFont="1" applyBorder="1" applyAlignment="1">
      <alignment horizontal="centerContinuous"/>
    </xf>
    <xf numFmtId="2" fontId="9" fillId="0" borderId="17" xfId="0" applyNumberFormat="1" applyFont="1" applyBorder="1" applyAlignment="1">
      <alignment horizontal="centerContinuous"/>
    </xf>
    <xf numFmtId="2" fontId="6" fillId="0" borderId="0" xfId="0" applyNumberFormat="1" applyFont="1" applyBorder="1" applyAlignment="1">
      <alignment/>
    </xf>
    <xf numFmtId="2" fontId="9" fillId="0" borderId="15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/>
    </xf>
    <xf numFmtId="178" fontId="10" fillId="0" borderId="19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left"/>
    </xf>
    <xf numFmtId="2" fontId="10" fillId="0" borderId="19" xfId="0" applyNumberFormat="1" applyFont="1" applyBorder="1" applyAlignment="1">
      <alignment horizontal="center"/>
    </xf>
    <xf numFmtId="178" fontId="10" fillId="0" borderId="15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2" fontId="10" fillId="0" borderId="16" xfId="0" applyNumberFormat="1" applyFont="1" applyBorder="1" applyAlignment="1">
      <alignment/>
    </xf>
    <xf numFmtId="2" fontId="10" fillId="0" borderId="16" xfId="0" applyNumberFormat="1" applyFont="1" applyBorder="1" applyAlignment="1">
      <alignment horizontal="center"/>
    </xf>
    <xf numFmtId="178" fontId="10" fillId="0" borderId="16" xfId="0" applyNumberFormat="1" applyFont="1" applyBorder="1" applyAlignment="1">
      <alignment horizontal="right"/>
    </xf>
    <xf numFmtId="178" fontId="10" fillId="0" borderId="16" xfId="0" applyNumberFormat="1" applyFont="1" applyBorder="1" applyAlignment="1">
      <alignment horizontal="center"/>
    </xf>
    <xf numFmtId="178" fontId="10" fillId="0" borderId="18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/>
    </xf>
    <xf numFmtId="2" fontId="6" fillId="0" borderId="20" xfId="0" applyNumberFormat="1" applyFont="1" applyBorder="1" applyAlignment="1">
      <alignment horizontal="right"/>
    </xf>
    <xf numFmtId="2" fontId="6" fillId="0" borderId="21" xfId="0" applyNumberFormat="1" applyFont="1" applyBorder="1" applyAlignment="1">
      <alignment horizontal="right"/>
    </xf>
    <xf numFmtId="179" fontId="6" fillId="0" borderId="22" xfId="0" applyNumberFormat="1" applyFont="1" applyBorder="1" applyAlignment="1">
      <alignment horizontal="right"/>
    </xf>
    <xf numFmtId="2" fontId="6" fillId="0" borderId="23" xfId="0" applyNumberFormat="1" applyFont="1" applyBorder="1" applyAlignment="1">
      <alignment horizontal="right"/>
    </xf>
    <xf numFmtId="2" fontId="6" fillId="0" borderId="22" xfId="0" applyNumberFormat="1" applyFont="1" applyBorder="1" applyAlignment="1">
      <alignment horizontal="right"/>
    </xf>
    <xf numFmtId="2" fontId="11" fillId="0" borderId="0" xfId="0" applyNumberFormat="1" applyFont="1" applyAlignment="1">
      <alignment/>
    </xf>
    <xf numFmtId="2" fontId="6" fillId="33" borderId="20" xfId="0" applyNumberFormat="1" applyFont="1" applyFill="1" applyBorder="1" applyAlignment="1">
      <alignment horizontal="right"/>
    </xf>
    <xf numFmtId="2" fontId="6" fillId="0" borderId="21" xfId="0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179" fontId="12" fillId="0" borderId="22" xfId="0" applyNumberFormat="1" applyFont="1" applyBorder="1" applyAlignment="1">
      <alignment horizontal="right"/>
    </xf>
    <xf numFmtId="0" fontId="11" fillId="0" borderId="0" xfId="0" applyFont="1" applyAlignment="1">
      <alignment/>
    </xf>
    <xf numFmtId="2" fontId="6" fillId="0" borderId="22" xfId="0" applyNumberFormat="1" applyFont="1" applyBorder="1" applyAlignment="1">
      <alignment/>
    </xf>
    <xf numFmtId="179" fontId="6" fillId="0" borderId="22" xfId="0" applyNumberFormat="1" applyFont="1" applyBorder="1" applyAlignment="1">
      <alignment/>
    </xf>
    <xf numFmtId="184" fontId="6" fillId="0" borderId="0" xfId="0" applyNumberFormat="1" applyFont="1" applyAlignment="1">
      <alignment/>
    </xf>
    <xf numFmtId="182" fontId="6" fillId="0" borderId="0" xfId="0" applyNumberFormat="1" applyFont="1" applyAlignment="1">
      <alignment/>
    </xf>
    <xf numFmtId="0" fontId="15" fillId="0" borderId="0" xfId="0" applyFont="1" applyAlignment="1">
      <alignment/>
    </xf>
    <xf numFmtId="2" fontId="6" fillId="34" borderId="24" xfId="0" applyNumberFormat="1" applyFont="1" applyFill="1" applyBorder="1" applyAlignment="1">
      <alignment horizontal="right"/>
    </xf>
    <xf numFmtId="2" fontId="6" fillId="35" borderId="24" xfId="0" applyNumberFormat="1" applyFont="1" applyFill="1" applyBorder="1" applyAlignment="1">
      <alignment horizontal="right"/>
    </xf>
    <xf numFmtId="2" fontId="6" fillId="34" borderId="25" xfId="0" applyNumberFormat="1" applyFont="1" applyFill="1" applyBorder="1" applyAlignment="1">
      <alignment horizontal="right"/>
    </xf>
    <xf numFmtId="2" fontId="6" fillId="35" borderId="25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2" fontId="6" fillId="34" borderId="18" xfId="0" applyNumberFormat="1" applyFont="1" applyFill="1" applyBorder="1" applyAlignment="1">
      <alignment horizontal="right"/>
    </xf>
    <xf numFmtId="2" fontId="6" fillId="35" borderId="18" xfId="0" applyNumberFormat="1" applyFont="1" applyFill="1" applyBorder="1" applyAlignment="1">
      <alignment horizontal="right"/>
    </xf>
    <xf numFmtId="1" fontId="6" fillId="36" borderId="24" xfId="0" applyNumberFormat="1" applyFont="1" applyFill="1" applyBorder="1" applyAlignment="1" applyProtection="1">
      <alignment horizontal="center"/>
      <protection/>
    </xf>
    <xf numFmtId="0" fontId="6" fillId="34" borderId="24" xfId="0" applyFont="1" applyFill="1" applyBorder="1" applyAlignment="1">
      <alignment horizontal="center"/>
    </xf>
    <xf numFmtId="180" fontId="6" fillId="35" borderId="24" xfId="0" applyNumberFormat="1" applyFont="1" applyFill="1" applyBorder="1" applyAlignment="1">
      <alignment horizontal="center"/>
    </xf>
    <xf numFmtId="1" fontId="6" fillId="36" borderId="25" xfId="0" applyNumberFormat="1" applyFont="1" applyFill="1" applyBorder="1" applyAlignment="1" applyProtection="1">
      <alignment horizontal="center"/>
      <protection/>
    </xf>
    <xf numFmtId="0" fontId="6" fillId="34" borderId="24" xfId="0" applyFont="1" applyFill="1" applyBorder="1" applyAlignment="1">
      <alignment horizontal="right"/>
    </xf>
    <xf numFmtId="0" fontId="6" fillId="35" borderId="24" xfId="0" applyFont="1" applyFill="1" applyBorder="1" applyAlignment="1">
      <alignment horizontal="right"/>
    </xf>
    <xf numFmtId="0" fontId="6" fillId="35" borderId="24" xfId="0" applyFont="1" applyFill="1" applyBorder="1" applyAlignment="1">
      <alignment horizontal="center"/>
    </xf>
    <xf numFmtId="1" fontId="6" fillId="36" borderId="24" xfId="0" applyNumberFormat="1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180" fontId="6" fillId="35" borderId="25" xfId="0" applyNumberFormat="1" applyFont="1" applyFill="1" applyBorder="1" applyAlignment="1">
      <alignment horizontal="center"/>
    </xf>
    <xf numFmtId="1" fontId="6" fillId="36" borderId="18" xfId="0" applyNumberFormat="1" applyFont="1" applyFill="1" applyBorder="1" applyAlignment="1" applyProtection="1">
      <alignment horizontal="center"/>
      <protection/>
    </xf>
    <xf numFmtId="0" fontId="6" fillId="34" borderId="18" xfId="0" applyFont="1" applyFill="1" applyBorder="1" applyAlignment="1">
      <alignment horizontal="center"/>
    </xf>
    <xf numFmtId="180" fontId="6" fillId="35" borderId="18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right"/>
    </xf>
    <xf numFmtId="0" fontId="12" fillId="0" borderId="15" xfId="0" applyFont="1" applyBorder="1" applyAlignment="1">
      <alignment horizontal="right"/>
    </xf>
    <xf numFmtId="178" fontId="6" fillId="0" borderId="22" xfId="0" applyNumberFormat="1" applyFont="1" applyBorder="1" applyAlignment="1">
      <alignment horizontal="right"/>
    </xf>
    <xf numFmtId="2" fontId="6" fillId="0" borderId="21" xfId="0" applyNumberFormat="1" applyFont="1" applyFill="1" applyBorder="1" applyAlignment="1">
      <alignment/>
    </xf>
    <xf numFmtId="2" fontId="6" fillId="0" borderId="13" xfId="0" applyNumberFormat="1" applyFont="1" applyBorder="1" applyAlignment="1">
      <alignment/>
    </xf>
    <xf numFmtId="2" fontId="13" fillId="0" borderId="13" xfId="0" applyNumberFormat="1" applyFont="1" applyBorder="1" applyAlignment="1">
      <alignment/>
    </xf>
    <xf numFmtId="178" fontId="6" fillId="0" borderId="13" xfId="0" applyNumberFormat="1" applyFont="1" applyBorder="1" applyAlignment="1">
      <alignment/>
    </xf>
    <xf numFmtId="2" fontId="6" fillId="0" borderId="13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right"/>
    </xf>
    <xf numFmtId="178" fontId="6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78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14" fillId="0" borderId="0" xfId="0" applyNumberFormat="1" applyFont="1" applyBorder="1" applyAlignment="1">
      <alignment/>
    </xf>
    <xf numFmtId="2" fontId="6" fillId="0" borderId="26" xfId="0" applyNumberFormat="1" applyFont="1" applyBorder="1" applyAlignment="1">
      <alignment horizontal="right"/>
    </xf>
    <xf numFmtId="2" fontId="6" fillId="34" borderId="27" xfId="0" applyNumberFormat="1" applyFont="1" applyFill="1" applyBorder="1" applyAlignment="1">
      <alignment horizontal="center"/>
    </xf>
    <xf numFmtId="2" fontId="6" fillId="35" borderId="27" xfId="0" applyNumberFormat="1" applyFont="1" applyFill="1" applyBorder="1" applyAlignment="1">
      <alignment horizontal="center"/>
    </xf>
    <xf numFmtId="2" fontId="6" fillId="34" borderId="24" xfId="0" applyNumberFormat="1" applyFont="1" applyFill="1" applyBorder="1" applyAlignment="1">
      <alignment horizontal="center"/>
    </xf>
    <xf numFmtId="2" fontId="6" fillId="35" borderId="28" xfId="0" applyNumberFormat="1" applyFont="1" applyFill="1" applyBorder="1" applyAlignment="1">
      <alignment horizontal="center"/>
    </xf>
    <xf numFmtId="2" fontId="56" fillId="0" borderId="0" xfId="0" applyNumberFormat="1" applyFont="1" applyAlignment="1">
      <alignment/>
    </xf>
    <xf numFmtId="0" fontId="57" fillId="0" borderId="0" xfId="0" applyFont="1" applyAlignment="1">
      <alignment/>
    </xf>
    <xf numFmtId="1" fontId="16" fillId="36" borderId="10" xfId="0" applyNumberFormat="1" applyFont="1" applyFill="1" applyBorder="1" applyAlignment="1">
      <alignment horizontal="center" vertical="center"/>
    </xf>
    <xf numFmtId="1" fontId="16" fillId="36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น้ำแม่ทา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P.87 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ป่าซาง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ลำพูน</a:t>
            </a:r>
          </a:p>
        </c:rich>
      </c:tx>
      <c:layout>
        <c:manualLayout>
          <c:xMode val="factor"/>
          <c:yMode val="factor"/>
          <c:x val="0.0157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8475"/>
          <c:w val="0.84"/>
          <c:h val="0.7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'P.87'!$X$5:$X$23</c:f>
              <c:numCache/>
            </c:numRef>
          </c:cat>
          <c:val>
            <c:numRef>
              <c:f>'P.87'!$Y$5:$Y$23</c:f>
              <c:numCache/>
            </c:numRef>
          </c:val>
        </c:ser>
        <c:axId val="55022778"/>
        <c:axId val="25442955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'P.87'!$X$5:$X$23</c:f>
              <c:numCache/>
            </c:numRef>
          </c:cat>
          <c:val>
            <c:numRef>
              <c:f>'P.87'!$AA$5:$AA$23</c:f>
              <c:numCache/>
            </c:numRef>
          </c:val>
          <c:smooth val="0"/>
        </c:ser>
        <c:axId val="55022778"/>
        <c:axId val="25442955"/>
      </c:lineChart>
      <c:catAx>
        <c:axId val="55022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25442955"/>
        <c:crosses val="autoZero"/>
        <c:auto val="1"/>
        <c:lblOffset val="100"/>
        <c:tickLblSkip val="1"/>
        <c:noMultiLvlLbl val="0"/>
      </c:catAx>
      <c:valAx>
        <c:axId val="2544295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5022778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น้ำแม่ทา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P.87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ป่าซาง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33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19325"/>
          <c:w val="0.7952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'P.87'!$X$5:$X$23</c:f>
              <c:numCache/>
            </c:numRef>
          </c:cat>
          <c:val>
            <c:numRef>
              <c:f>'P.87'!$Z$5:$Z$23</c:f>
              <c:numCache/>
            </c:numRef>
          </c:val>
        </c:ser>
        <c:axId val="27660004"/>
        <c:axId val="47613445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'P.87'!$X$5:$X$23</c:f>
              <c:numCache/>
            </c:numRef>
          </c:cat>
          <c:val>
            <c:numRef>
              <c:f>'P.87'!$AB$5:$AB$23</c:f>
              <c:numCache/>
            </c:numRef>
          </c:val>
          <c:smooth val="0"/>
        </c:ser>
        <c:axId val="27660004"/>
        <c:axId val="47613445"/>
      </c:lineChart>
      <c:catAx>
        <c:axId val="27660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47613445"/>
        <c:crosses val="autoZero"/>
        <c:auto val="1"/>
        <c:lblOffset val="100"/>
        <c:tickLblSkip val="1"/>
        <c:noMultiLvlLbl val="0"/>
      </c:catAx>
      <c:valAx>
        <c:axId val="47613445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7660004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"/>
  <sheetViews>
    <sheetView tabSelected="1" zoomScalePageLayoutView="0" workbookViewId="0" topLeftCell="A16">
      <selection activeCell="X34" sqref="X34"/>
    </sheetView>
  </sheetViews>
  <sheetFormatPr defaultColWidth="6.66015625" defaultRowHeight="21"/>
  <cols>
    <col min="1" max="1" width="6.66015625" style="1" customWidth="1"/>
    <col min="2" max="2" width="7.66015625" style="6" customWidth="1"/>
    <col min="3" max="3" width="8.33203125" style="6" customWidth="1"/>
    <col min="4" max="4" width="8.33203125" style="11" customWidth="1"/>
    <col min="5" max="5" width="8.33203125" style="1" customWidth="1"/>
    <col min="6" max="6" width="8.33203125" style="6" customWidth="1"/>
    <col min="7" max="7" width="8.33203125" style="11" customWidth="1"/>
    <col min="8" max="9" width="8.33203125" style="6" customWidth="1"/>
    <col min="10" max="10" width="8.33203125" style="11" customWidth="1"/>
    <col min="11" max="12" width="8.33203125" style="6" customWidth="1"/>
    <col min="13" max="13" width="8.33203125" style="11" customWidth="1"/>
    <col min="14" max="15" width="8.33203125" style="1" customWidth="1"/>
    <col min="16" max="16" width="6.66015625" style="1" customWidth="1"/>
    <col min="17" max="17" width="8.83203125" style="1" customWidth="1"/>
    <col min="18" max="16384" width="6.66015625" style="1" customWidth="1"/>
  </cols>
  <sheetData>
    <row r="1" spans="2:15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4" customHeight="1">
      <c r="A3" s="12" t="s">
        <v>16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17</v>
      </c>
      <c r="M3" s="16"/>
      <c r="N3" s="13"/>
      <c r="O3" s="13"/>
      <c r="AM3" s="19"/>
      <c r="AN3" s="20"/>
    </row>
    <row r="4" spans="1:40" ht="22.5" customHeight="1">
      <c r="A4" s="21" t="s">
        <v>31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Q4" s="70">
        <v>288.954</v>
      </c>
      <c r="AM4" s="19"/>
      <c r="AN4" s="20"/>
    </row>
    <row r="5" spans="1:40" ht="18.75">
      <c r="A5" s="25"/>
      <c r="B5" s="26" t="s">
        <v>2</v>
      </c>
      <c r="C5" s="27"/>
      <c r="D5" s="28"/>
      <c r="E5" s="29"/>
      <c r="F5" s="29"/>
      <c r="G5" s="30"/>
      <c r="H5" s="31" t="s">
        <v>3</v>
      </c>
      <c r="I5" s="29"/>
      <c r="J5" s="31"/>
      <c r="K5" s="29"/>
      <c r="L5" s="29"/>
      <c r="M5" s="30"/>
      <c r="N5" s="32" t="s">
        <v>4</v>
      </c>
      <c r="O5" s="33"/>
      <c r="AM5" s="19"/>
      <c r="AN5" s="20"/>
    </row>
    <row r="6" spans="1:40" ht="18.75">
      <c r="A6" s="34" t="s">
        <v>5</v>
      </c>
      <c r="B6" s="35" t="s">
        <v>6</v>
      </c>
      <c r="C6" s="36"/>
      <c r="D6" s="37"/>
      <c r="E6" s="35" t="s">
        <v>7</v>
      </c>
      <c r="F6" s="38"/>
      <c r="G6" s="37"/>
      <c r="H6" s="35" t="s">
        <v>6</v>
      </c>
      <c r="I6" s="38"/>
      <c r="J6" s="37"/>
      <c r="K6" s="35" t="s">
        <v>7</v>
      </c>
      <c r="L6" s="38"/>
      <c r="M6" s="39"/>
      <c r="N6" s="40" t="s">
        <v>1</v>
      </c>
      <c r="O6" s="35"/>
      <c r="AM6" s="19"/>
      <c r="AN6" s="41"/>
    </row>
    <row r="7" spans="1:40" s="6" customFormat="1" ht="18.75">
      <c r="A7" s="42" t="s">
        <v>8</v>
      </c>
      <c r="B7" s="43" t="s">
        <v>9</v>
      </c>
      <c r="C7" s="43" t="s">
        <v>10</v>
      </c>
      <c r="D7" s="44" t="s">
        <v>11</v>
      </c>
      <c r="E7" s="45" t="s">
        <v>9</v>
      </c>
      <c r="F7" s="43" t="s">
        <v>10</v>
      </c>
      <c r="G7" s="44" t="s">
        <v>11</v>
      </c>
      <c r="H7" s="43" t="s">
        <v>9</v>
      </c>
      <c r="I7" s="45" t="s">
        <v>10</v>
      </c>
      <c r="J7" s="44" t="s">
        <v>11</v>
      </c>
      <c r="K7" s="46" t="s">
        <v>9</v>
      </c>
      <c r="L7" s="46" t="s">
        <v>10</v>
      </c>
      <c r="M7" s="47" t="s">
        <v>11</v>
      </c>
      <c r="N7" s="46" t="s">
        <v>10</v>
      </c>
      <c r="O7" s="46" t="s">
        <v>12</v>
      </c>
      <c r="AM7" s="19"/>
      <c r="AN7" s="41"/>
    </row>
    <row r="8" spans="1:39" ht="18.75">
      <c r="A8" s="48"/>
      <c r="B8" s="49" t="s">
        <v>13</v>
      </c>
      <c r="C8" s="50" t="s">
        <v>14</v>
      </c>
      <c r="D8" s="51"/>
      <c r="E8" s="49" t="s">
        <v>13</v>
      </c>
      <c r="F8" s="50" t="s">
        <v>14</v>
      </c>
      <c r="G8" s="51"/>
      <c r="H8" s="49" t="s">
        <v>13</v>
      </c>
      <c r="I8" s="50" t="s">
        <v>14</v>
      </c>
      <c r="J8" s="52"/>
      <c r="K8" s="49" t="s">
        <v>13</v>
      </c>
      <c r="L8" s="50" t="s">
        <v>14</v>
      </c>
      <c r="M8" s="53"/>
      <c r="N8" s="50" t="s">
        <v>15</v>
      </c>
      <c r="O8" s="49" t="s">
        <v>14</v>
      </c>
      <c r="Q8" s="54"/>
      <c r="R8" s="54"/>
      <c r="AM8" s="19"/>
    </row>
    <row r="9" spans="1:21" ht="18" customHeight="1">
      <c r="A9" s="97">
        <v>2548</v>
      </c>
      <c r="B9" s="56">
        <f>$Q$4+Q9</f>
        <v>292.05400000000003</v>
      </c>
      <c r="C9" s="57">
        <v>107.8</v>
      </c>
      <c r="D9" s="58">
        <v>38606</v>
      </c>
      <c r="E9" s="56">
        <f>$Q$4+R9</f>
        <v>291.894</v>
      </c>
      <c r="F9" s="57">
        <v>97.4</v>
      </c>
      <c r="G9" s="58">
        <v>38607</v>
      </c>
      <c r="H9" s="56">
        <f>$Q$4+T9</f>
        <v>288.504</v>
      </c>
      <c r="I9" s="57">
        <v>0.05</v>
      </c>
      <c r="J9" s="58">
        <v>38443</v>
      </c>
      <c r="K9" s="56">
        <f>$Q$4+U9</f>
        <v>288.504</v>
      </c>
      <c r="L9" s="57">
        <v>0.05</v>
      </c>
      <c r="M9" s="58">
        <v>38443</v>
      </c>
      <c r="N9" s="59">
        <v>129.258</v>
      </c>
      <c r="O9" s="60">
        <v>4.1</v>
      </c>
      <c r="Q9" s="6">
        <v>3.1</v>
      </c>
      <c r="R9" s="6">
        <v>2.94</v>
      </c>
      <c r="T9" s="61">
        <v>-0.45</v>
      </c>
      <c r="U9" s="6">
        <v>-0.45</v>
      </c>
    </row>
    <row r="10" spans="1:21" ht="18" customHeight="1">
      <c r="A10" s="97">
        <v>2549</v>
      </c>
      <c r="B10" s="62">
        <f>$Q$4+Q10</f>
        <v>294.05400000000003</v>
      </c>
      <c r="C10" s="57" t="s">
        <v>20</v>
      </c>
      <c r="D10" s="58">
        <v>38961</v>
      </c>
      <c r="E10" s="56">
        <f>$Q$4+R10</f>
        <v>293.754</v>
      </c>
      <c r="F10" s="57" t="s">
        <v>20</v>
      </c>
      <c r="G10" s="58">
        <v>38961</v>
      </c>
      <c r="H10" s="56">
        <f>$Q$4+T10</f>
        <v>288.954</v>
      </c>
      <c r="I10" s="57" t="s">
        <v>20</v>
      </c>
      <c r="J10" s="58">
        <v>38808</v>
      </c>
      <c r="K10" s="56">
        <f>$Q$4+U10</f>
        <v>288.954</v>
      </c>
      <c r="L10" s="57" t="s">
        <v>20</v>
      </c>
      <c r="M10" s="58">
        <v>38808</v>
      </c>
      <c r="N10" s="59" t="s">
        <v>20</v>
      </c>
      <c r="O10" s="60" t="s">
        <v>20</v>
      </c>
      <c r="Q10" s="6">
        <v>5.1</v>
      </c>
      <c r="R10" s="6">
        <v>4.8</v>
      </c>
      <c r="T10" s="6">
        <v>0</v>
      </c>
      <c r="U10" s="6">
        <v>0</v>
      </c>
    </row>
    <row r="11" spans="1:21" ht="18" customHeight="1">
      <c r="A11" s="97">
        <v>2550</v>
      </c>
      <c r="B11" s="56">
        <f>$Q$4+Q11</f>
        <v>292.05400000000003</v>
      </c>
      <c r="C11" s="57">
        <v>65.2</v>
      </c>
      <c r="D11" s="58">
        <v>39346</v>
      </c>
      <c r="E11" s="56">
        <f>$Q$4+R11</f>
        <v>291.514</v>
      </c>
      <c r="F11" s="57">
        <v>44.08</v>
      </c>
      <c r="G11" s="58">
        <v>38896</v>
      </c>
      <c r="H11" s="56">
        <f>$Q$4+T11</f>
        <v>289.494</v>
      </c>
      <c r="I11" s="57">
        <v>0.02</v>
      </c>
      <c r="J11" s="58">
        <v>38833</v>
      </c>
      <c r="K11" s="56">
        <f>$Q$4+U11</f>
        <v>289.494</v>
      </c>
      <c r="L11" s="57">
        <v>0.02</v>
      </c>
      <c r="M11" s="58">
        <v>38833</v>
      </c>
      <c r="N11" s="59">
        <v>43.29</v>
      </c>
      <c r="O11" s="60">
        <f aca="true" t="shared" si="0" ref="O11:O27">N11*0.0317097</f>
        <v>1.372712913</v>
      </c>
      <c r="Q11" s="6">
        <v>3.1</v>
      </c>
      <c r="R11" s="6">
        <v>2.56</v>
      </c>
      <c r="T11" s="6">
        <v>0.54</v>
      </c>
      <c r="U11" s="6">
        <v>0.54</v>
      </c>
    </row>
    <row r="12" spans="1:21" ht="18" customHeight="1">
      <c r="A12" s="98">
        <v>2551</v>
      </c>
      <c r="B12" s="56">
        <f>$Q$4+Q12</f>
        <v>293.204</v>
      </c>
      <c r="C12" s="100">
        <v>113.7</v>
      </c>
      <c r="D12" s="58">
        <v>39378</v>
      </c>
      <c r="E12" s="56">
        <f>$Q$4+R12</f>
        <v>292.744</v>
      </c>
      <c r="F12" s="63">
        <v>88.23</v>
      </c>
      <c r="G12" s="58">
        <v>39378</v>
      </c>
      <c r="H12" s="56">
        <f>$Q$4+T12</f>
        <v>289.684</v>
      </c>
      <c r="I12" s="57">
        <v>0.01</v>
      </c>
      <c r="J12" s="58">
        <v>38799</v>
      </c>
      <c r="K12" s="56">
        <f>$Q$4+U12</f>
        <v>289.684</v>
      </c>
      <c r="L12" s="57">
        <v>0.01</v>
      </c>
      <c r="M12" s="58">
        <v>38830</v>
      </c>
      <c r="N12" s="64">
        <v>55.8</v>
      </c>
      <c r="O12" s="60">
        <f t="shared" si="0"/>
        <v>1.76940126</v>
      </c>
      <c r="Q12" s="6">
        <v>4.25</v>
      </c>
      <c r="R12" s="6">
        <v>3.79</v>
      </c>
      <c r="T12" s="6">
        <v>0.73</v>
      </c>
      <c r="U12" s="6">
        <v>0.73</v>
      </c>
    </row>
    <row r="13" spans="1:20" ht="18" customHeight="1">
      <c r="A13" s="97">
        <v>2552</v>
      </c>
      <c r="B13" s="65">
        <v>292.03</v>
      </c>
      <c r="C13" s="63">
        <v>35.07</v>
      </c>
      <c r="D13" s="66">
        <v>39343</v>
      </c>
      <c r="E13" s="65">
        <v>291.8</v>
      </c>
      <c r="F13" s="63">
        <v>29</v>
      </c>
      <c r="G13" s="58">
        <v>39343</v>
      </c>
      <c r="H13" s="56">
        <v>289.264</v>
      </c>
      <c r="I13" s="57">
        <v>0</v>
      </c>
      <c r="J13" s="66">
        <v>40268</v>
      </c>
      <c r="K13" s="65">
        <v>289.29</v>
      </c>
      <c r="L13" s="63">
        <v>0</v>
      </c>
      <c r="M13" s="58">
        <v>38807</v>
      </c>
      <c r="N13" s="64">
        <v>25.78</v>
      </c>
      <c r="O13" s="60">
        <f t="shared" si="0"/>
        <v>0.817476066</v>
      </c>
      <c r="P13" s="67"/>
      <c r="Q13" s="6">
        <f aca="true" t="shared" si="1" ref="Q13:Q20">B13-$Q$4</f>
        <v>3.075999999999965</v>
      </c>
      <c r="R13" s="6">
        <f aca="true" t="shared" si="2" ref="R13:R27">H13-$Q$4</f>
        <v>0.3100000000000023</v>
      </c>
      <c r="T13" s="6">
        <f aca="true" t="shared" si="3" ref="T13:T27">H13-$Q$4</f>
        <v>0.3100000000000023</v>
      </c>
    </row>
    <row r="14" spans="1:20" ht="18" customHeight="1">
      <c r="A14" s="98">
        <v>2553</v>
      </c>
      <c r="B14" s="65">
        <v>293.52</v>
      </c>
      <c r="C14" s="63">
        <v>181.93</v>
      </c>
      <c r="D14" s="66">
        <v>40404</v>
      </c>
      <c r="E14" s="65">
        <v>292.39</v>
      </c>
      <c r="F14" s="63">
        <v>86.5</v>
      </c>
      <c r="G14" s="58">
        <v>40472</v>
      </c>
      <c r="H14" s="56">
        <v>289.154</v>
      </c>
      <c r="I14" s="57">
        <v>0</v>
      </c>
      <c r="J14" s="66">
        <v>40389</v>
      </c>
      <c r="K14" s="65">
        <v>289.173</v>
      </c>
      <c r="L14" s="63">
        <v>0</v>
      </c>
      <c r="M14" s="66">
        <v>40389</v>
      </c>
      <c r="N14" s="64">
        <v>109.29</v>
      </c>
      <c r="O14" s="60">
        <f t="shared" si="0"/>
        <v>3.4655531130000004</v>
      </c>
      <c r="Q14" s="6">
        <f t="shared" si="1"/>
        <v>4.565999999999974</v>
      </c>
      <c r="R14" s="6">
        <f t="shared" si="2"/>
        <v>0.19999999999998863</v>
      </c>
      <c r="T14" s="6">
        <f t="shared" si="3"/>
        <v>0.19999999999998863</v>
      </c>
    </row>
    <row r="15" spans="1:20" ht="18" customHeight="1">
      <c r="A15" s="97">
        <v>2554</v>
      </c>
      <c r="B15" s="65">
        <v>293.754</v>
      </c>
      <c r="C15" s="63">
        <v>187.1</v>
      </c>
      <c r="D15" s="66">
        <v>40756</v>
      </c>
      <c r="E15" s="65">
        <v>292.767</v>
      </c>
      <c r="F15" s="63">
        <v>119.12</v>
      </c>
      <c r="G15" s="58">
        <v>40756</v>
      </c>
      <c r="H15" s="56">
        <v>289.224</v>
      </c>
      <c r="I15" s="57">
        <v>0</v>
      </c>
      <c r="J15" s="66">
        <v>40751</v>
      </c>
      <c r="K15" s="65">
        <v>289.34</v>
      </c>
      <c r="L15" s="63">
        <v>0.02</v>
      </c>
      <c r="M15" s="66">
        <v>40633</v>
      </c>
      <c r="N15" s="64">
        <v>259.92</v>
      </c>
      <c r="O15" s="68">
        <f t="shared" si="0"/>
        <v>8.241985224</v>
      </c>
      <c r="Q15" s="6">
        <f t="shared" si="1"/>
        <v>4.800000000000011</v>
      </c>
      <c r="R15" s="6">
        <f t="shared" si="2"/>
        <v>0.2699999999999818</v>
      </c>
      <c r="T15" s="6">
        <f t="shared" si="3"/>
        <v>0.2699999999999818</v>
      </c>
    </row>
    <row r="16" spans="1:20" ht="18" customHeight="1">
      <c r="A16" s="98">
        <v>2555</v>
      </c>
      <c r="B16" s="65">
        <v>292.334</v>
      </c>
      <c r="C16" s="63">
        <v>112.73</v>
      </c>
      <c r="D16" s="66">
        <v>41155</v>
      </c>
      <c r="E16" s="65">
        <v>290.93</v>
      </c>
      <c r="F16" s="63">
        <v>43.05</v>
      </c>
      <c r="G16" s="58">
        <v>41160</v>
      </c>
      <c r="H16" s="56">
        <v>289.054</v>
      </c>
      <c r="I16" s="57">
        <v>0</v>
      </c>
      <c r="J16" s="66">
        <v>41142</v>
      </c>
      <c r="K16" s="65">
        <v>289.079</v>
      </c>
      <c r="L16" s="63">
        <v>0</v>
      </c>
      <c r="M16" s="66">
        <v>41142</v>
      </c>
      <c r="N16" s="64">
        <v>53.87</v>
      </c>
      <c r="O16" s="68">
        <f t="shared" si="0"/>
        <v>1.708201539</v>
      </c>
      <c r="Q16" s="6">
        <f t="shared" si="1"/>
        <v>3.3799999999999955</v>
      </c>
      <c r="R16" s="6">
        <f t="shared" si="2"/>
        <v>0.0999999999999659</v>
      </c>
      <c r="T16" s="6">
        <f t="shared" si="3"/>
        <v>0.0999999999999659</v>
      </c>
    </row>
    <row r="17" spans="1:20" ht="18" customHeight="1">
      <c r="A17" s="97">
        <v>2556</v>
      </c>
      <c r="B17" s="65">
        <v>291.53</v>
      </c>
      <c r="C17" s="63">
        <v>63.43</v>
      </c>
      <c r="D17" s="66">
        <v>41566</v>
      </c>
      <c r="E17" s="65">
        <v>290.88</v>
      </c>
      <c r="F17" s="63">
        <v>34.7</v>
      </c>
      <c r="G17" s="58">
        <v>41566</v>
      </c>
      <c r="H17" s="56">
        <v>288.86</v>
      </c>
      <c r="I17" s="57">
        <v>0</v>
      </c>
      <c r="J17" s="66">
        <v>41332</v>
      </c>
      <c r="K17" s="65">
        <v>288.87</v>
      </c>
      <c r="L17" s="63">
        <v>0</v>
      </c>
      <c r="M17" s="66">
        <v>41333</v>
      </c>
      <c r="N17" s="64">
        <v>42.04</v>
      </c>
      <c r="O17" s="68">
        <f t="shared" si="0"/>
        <v>1.333075788</v>
      </c>
      <c r="Q17" s="6">
        <f t="shared" si="1"/>
        <v>2.575999999999965</v>
      </c>
      <c r="R17" s="6">
        <f t="shared" si="2"/>
        <v>-0.09399999999999409</v>
      </c>
      <c r="T17" s="6">
        <f t="shared" si="3"/>
        <v>-0.09399999999999409</v>
      </c>
    </row>
    <row r="18" spans="1:20" ht="18" customHeight="1">
      <c r="A18" s="98">
        <v>2557</v>
      </c>
      <c r="B18" s="65">
        <v>292.564</v>
      </c>
      <c r="C18" s="63">
        <v>93.5</v>
      </c>
      <c r="D18" s="66">
        <v>41885</v>
      </c>
      <c r="E18" s="65">
        <v>291.423</v>
      </c>
      <c r="F18" s="63">
        <v>52.97</v>
      </c>
      <c r="G18" s="66">
        <v>41885</v>
      </c>
      <c r="H18" s="56">
        <v>288.734</v>
      </c>
      <c r="I18" s="57">
        <v>0</v>
      </c>
      <c r="J18" s="66">
        <v>41754</v>
      </c>
      <c r="K18" s="65">
        <v>288.734</v>
      </c>
      <c r="L18" s="63">
        <v>0</v>
      </c>
      <c r="M18" s="66">
        <v>41755</v>
      </c>
      <c r="N18" s="64">
        <v>31.67</v>
      </c>
      <c r="O18" s="68">
        <f t="shared" si="0"/>
        <v>1.004246199</v>
      </c>
      <c r="Q18" s="6">
        <f t="shared" si="1"/>
        <v>3.6100000000000136</v>
      </c>
      <c r="R18" s="6">
        <f t="shared" si="2"/>
        <v>-0.22000000000002728</v>
      </c>
      <c r="T18" s="6">
        <f t="shared" si="3"/>
        <v>-0.22000000000002728</v>
      </c>
    </row>
    <row r="19" spans="1:20" ht="18" customHeight="1">
      <c r="A19" s="97">
        <v>2558</v>
      </c>
      <c r="B19" s="65">
        <v>292.264</v>
      </c>
      <c r="C19" s="63">
        <v>76.77</v>
      </c>
      <c r="D19" s="66">
        <v>42321</v>
      </c>
      <c r="E19" s="65">
        <v>291.186</v>
      </c>
      <c r="F19" s="63">
        <v>29.11</v>
      </c>
      <c r="G19" s="66">
        <v>42321</v>
      </c>
      <c r="H19" s="56">
        <v>288.954</v>
      </c>
      <c r="I19" s="57">
        <v>0</v>
      </c>
      <c r="J19" s="66">
        <v>42217</v>
      </c>
      <c r="K19" s="65">
        <v>288.954</v>
      </c>
      <c r="L19" s="63">
        <v>0</v>
      </c>
      <c r="M19" s="66">
        <v>42217</v>
      </c>
      <c r="N19" s="64">
        <v>8.29</v>
      </c>
      <c r="O19" s="68">
        <f t="shared" si="0"/>
        <v>0.262873413</v>
      </c>
      <c r="Q19" s="6">
        <f t="shared" si="1"/>
        <v>3.3100000000000023</v>
      </c>
      <c r="R19" s="6">
        <f t="shared" si="2"/>
        <v>0</v>
      </c>
      <c r="T19" s="6">
        <f t="shared" si="3"/>
        <v>0</v>
      </c>
    </row>
    <row r="20" spans="1:20" ht="18" customHeight="1">
      <c r="A20" s="98">
        <v>2559</v>
      </c>
      <c r="B20" s="65">
        <v>294.104</v>
      </c>
      <c r="C20" s="63">
        <v>189</v>
      </c>
      <c r="D20" s="66">
        <v>42627</v>
      </c>
      <c r="E20" s="65">
        <v>292.455</v>
      </c>
      <c r="F20" s="63">
        <v>101.16</v>
      </c>
      <c r="G20" s="66">
        <v>42627</v>
      </c>
      <c r="H20" s="56">
        <v>289.004</v>
      </c>
      <c r="I20" s="57">
        <v>0</v>
      </c>
      <c r="J20" s="66">
        <v>42496</v>
      </c>
      <c r="K20" s="65">
        <v>289.004</v>
      </c>
      <c r="L20" s="63">
        <v>0</v>
      </c>
      <c r="M20" s="66">
        <v>42496</v>
      </c>
      <c r="N20" s="64">
        <v>95.44</v>
      </c>
      <c r="O20" s="68">
        <f t="shared" si="0"/>
        <v>3.026373768</v>
      </c>
      <c r="Q20" s="117">
        <f t="shared" si="1"/>
        <v>5.149999999999977</v>
      </c>
      <c r="R20" s="6">
        <f t="shared" si="2"/>
        <v>0.05000000000001137</v>
      </c>
      <c r="T20" s="6">
        <f t="shared" si="3"/>
        <v>0.05000000000001137</v>
      </c>
    </row>
    <row r="21" spans="1:20" ht="18" customHeight="1">
      <c r="A21" s="97">
        <v>2560</v>
      </c>
      <c r="B21" s="65">
        <v>293.754</v>
      </c>
      <c r="C21" s="63">
        <v>124.45</v>
      </c>
      <c r="D21" s="66">
        <v>43025</v>
      </c>
      <c r="E21" s="65">
        <v>293.121</v>
      </c>
      <c r="F21" s="63">
        <v>103.74</v>
      </c>
      <c r="G21" s="66">
        <v>43025</v>
      </c>
      <c r="H21" s="56">
        <v>289.354</v>
      </c>
      <c r="I21" s="57">
        <v>0.55</v>
      </c>
      <c r="J21" s="66">
        <v>43185</v>
      </c>
      <c r="K21" s="65">
        <v>289.354</v>
      </c>
      <c r="L21" s="63">
        <v>0.55</v>
      </c>
      <c r="M21" s="66">
        <v>43186</v>
      </c>
      <c r="N21" s="64">
        <v>259.3</v>
      </c>
      <c r="O21" s="68">
        <f t="shared" si="0"/>
        <v>8.222325210000001</v>
      </c>
      <c r="Q21" s="6">
        <f aca="true" t="shared" si="4" ref="Q21:Q27">B21-$Q$4</f>
        <v>4.800000000000011</v>
      </c>
      <c r="R21" s="6">
        <f t="shared" si="2"/>
        <v>0.39999999999997726</v>
      </c>
      <c r="T21" s="6">
        <f t="shared" si="3"/>
        <v>0.39999999999997726</v>
      </c>
    </row>
    <row r="22" spans="1:20" ht="18" customHeight="1">
      <c r="A22" s="98">
        <v>2561</v>
      </c>
      <c r="B22" s="65">
        <v>293.984</v>
      </c>
      <c r="C22" s="63">
        <v>137.71</v>
      </c>
      <c r="D22" s="66">
        <v>43397</v>
      </c>
      <c r="E22" s="65">
        <v>293.471</v>
      </c>
      <c r="F22" s="63">
        <v>117.73</v>
      </c>
      <c r="G22" s="66">
        <v>43397</v>
      </c>
      <c r="H22" s="56">
        <v>289.354</v>
      </c>
      <c r="I22" s="57">
        <v>0.18</v>
      </c>
      <c r="J22" s="66">
        <v>241518</v>
      </c>
      <c r="K22" s="65">
        <v>289.354</v>
      </c>
      <c r="L22" s="63">
        <v>0.18</v>
      </c>
      <c r="M22" s="66">
        <v>241518</v>
      </c>
      <c r="N22" s="64">
        <v>92.28</v>
      </c>
      <c r="O22" s="68">
        <f t="shared" si="0"/>
        <v>2.926171116</v>
      </c>
      <c r="Q22" s="1">
        <f t="shared" si="4"/>
        <v>5.029999999999973</v>
      </c>
      <c r="R22" s="6">
        <f t="shared" si="2"/>
        <v>0.39999999999997726</v>
      </c>
      <c r="T22" s="6">
        <f t="shared" si="3"/>
        <v>0.39999999999997726</v>
      </c>
    </row>
    <row r="23" spans="1:20" ht="18" customHeight="1">
      <c r="A23" s="97">
        <v>2562</v>
      </c>
      <c r="B23" s="65">
        <v>291.464</v>
      </c>
      <c r="C23" s="63">
        <v>43.15</v>
      </c>
      <c r="D23" s="66">
        <v>43728</v>
      </c>
      <c r="E23" s="65">
        <v>290.741</v>
      </c>
      <c r="F23" s="63">
        <v>22</v>
      </c>
      <c r="G23" s="66">
        <v>43728</v>
      </c>
      <c r="H23" s="56">
        <v>289.38</v>
      </c>
      <c r="I23" s="57">
        <v>0.04</v>
      </c>
      <c r="J23" s="66">
        <v>241883</v>
      </c>
      <c r="K23" s="65">
        <v>289.38</v>
      </c>
      <c r="L23" s="63">
        <v>0.04</v>
      </c>
      <c r="M23" s="66">
        <v>241883</v>
      </c>
      <c r="N23" s="64">
        <v>8.93</v>
      </c>
      <c r="O23" s="68">
        <f t="shared" si="0"/>
        <v>0.283167621</v>
      </c>
      <c r="Q23" s="1">
        <f t="shared" si="4"/>
        <v>2.509999999999991</v>
      </c>
      <c r="R23" s="6">
        <f t="shared" si="2"/>
        <v>0.4259999999999877</v>
      </c>
      <c r="T23" s="6">
        <f t="shared" si="3"/>
        <v>0.4259999999999877</v>
      </c>
    </row>
    <row r="24" spans="1:20" ht="18" customHeight="1">
      <c r="A24" s="98">
        <v>2563</v>
      </c>
      <c r="B24" s="65">
        <v>293.764</v>
      </c>
      <c r="C24" s="63">
        <v>107.49</v>
      </c>
      <c r="D24" s="66">
        <v>44065</v>
      </c>
      <c r="E24" s="65">
        <v>292.338</v>
      </c>
      <c r="F24" s="63">
        <v>51.96</v>
      </c>
      <c r="G24" s="66">
        <v>44066</v>
      </c>
      <c r="H24" s="56">
        <v>289.45</v>
      </c>
      <c r="I24" s="57">
        <v>0</v>
      </c>
      <c r="J24" s="66">
        <v>242603</v>
      </c>
      <c r="K24" s="65">
        <v>289.45</v>
      </c>
      <c r="L24" s="63">
        <v>0</v>
      </c>
      <c r="M24" s="66">
        <v>242603</v>
      </c>
      <c r="N24" s="64">
        <v>29.77</v>
      </c>
      <c r="O24" s="68">
        <f t="shared" si="0"/>
        <v>0.943997769</v>
      </c>
      <c r="Q24" s="1">
        <f t="shared" si="4"/>
        <v>4.810000000000002</v>
      </c>
      <c r="R24" s="6">
        <f t="shared" si="2"/>
        <v>0.4959999999999809</v>
      </c>
      <c r="T24" s="6">
        <f t="shared" si="3"/>
        <v>0.4959999999999809</v>
      </c>
    </row>
    <row r="25" spans="1:20" ht="18" customHeight="1">
      <c r="A25" s="97">
        <v>2564</v>
      </c>
      <c r="B25" s="65">
        <v>294.004</v>
      </c>
      <c r="C25" s="63">
        <v>141</v>
      </c>
      <c r="D25" s="66">
        <v>44499</v>
      </c>
      <c r="E25" s="65">
        <v>292.11</v>
      </c>
      <c r="F25" s="63">
        <v>39.76</v>
      </c>
      <c r="G25" s="66">
        <v>44463</v>
      </c>
      <c r="H25" s="56">
        <v>289.504</v>
      </c>
      <c r="I25" s="57">
        <v>0</v>
      </c>
      <c r="J25" s="66">
        <v>242745</v>
      </c>
      <c r="K25" s="65">
        <v>289.507</v>
      </c>
      <c r="L25" s="63">
        <v>0</v>
      </c>
      <c r="M25" s="66">
        <v>242745</v>
      </c>
      <c r="N25" s="64">
        <v>45.08</v>
      </c>
      <c r="O25" s="68">
        <f t="shared" si="0"/>
        <v>1.429473276</v>
      </c>
      <c r="Q25" s="1">
        <f t="shared" si="4"/>
        <v>5.050000000000011</v>
      </c>
      <c r="R25" s="6">
        <f t="shared" si="2"/>
        <v>0.5500000000000114</v>
      </c>
      <c r="T25" s="6">
        <f t="shared" si="3"/>
        <v>0.5500000000000114</v>
      </c>
    </row>
    <row r="26" spans="1:20" ht="18" customHeight="1">
      <c r="A26" s="98">
        <v>2565</v>
      </c>
      <c r="B26" s="65">
        <v>294.484</v>
      </c>
      <c r="C26" s="63">
        <v>182.3</v>
      </c>
      <c r="D26" s="66">
        <v>44835</v>
      </c>
      <c r="E26" s="65">
        <v>293.746</v>
      </c>
      <c r="F26" s="63">
        <v>132.75</v>
      </c>
      <c r="G26" s="66">
        <v>44835</v>
      </c>
      <c r="H26" s="56">
        <v>288.78</v>
      </c>
      <c r="I26" s="57">
        <v>0</v>
      </c>
      <c r="J26" s="66">
        <v>243341</v>
      </c>
      <c r="K26" s="65">
        <v>288.79</v>
      </c>
      <c r="L26" s="63">
        <v>0</v>
      </c>
      <c r="M26" s="66">
        <v>243342</v>
      </c>
      <c r="N26" s="64">
        <v>155.06</v>
      </c>
      <c r="O26" s="68">
        <f t="shared" si="0"/>
        <v>4.916906082000001</v>
      </c>
      <c r="Q26" s="118">
        <f t="shared" si="4"/>
        <v>5.529999999999973</v>
      </c>
      <c r="R26" s="6">
        <f t="shared" si="2"/>
        <v>-0.17400000000003502</v>
      </c>
      <c r="T26" s="6">
        <f t="shared" si="3"/>
        <v>-0.17400000000003502</v>
      </c>
    </row>
    <row r="27" spans="1:20" ht="18" customHeight="1">
      <c r="A27" s="97">
        <v>2566</v>
      </c>
      <c r="B27" s="65">
        <v>294.024</v>
      </c>
      <c r="C27" s="63">
        <v>150.2</v>
      </c>
      <c r="D27" s="66">
        <v>45198</v>
      </c>
      <c r="E27" s="65">
        <v>292.679</v>
      </c>
      <c r="F27" s="63">
        <v>80.8</v>
      </c>
      <c r="G27" s="66">
        <v>45198</v>
      </c>
      <c r="H27" s="56">
        <v>288.654</v>
      </c>
      <c r="I27" s="57">
        <v>0</v>
      </c>
      <c r="J27" s="66">
        <v>243693</v>
      </c>
      <c r="K27" s="65">
        <v>288.654</v>
      </c>
      <c r="L27" s="63">
        <v>0</v>
      </c>
      <c r="M27" s="66">
        <v>243693</v>
      </c>
      <c r="N27" s="64">
        <v>48.13</v>
      </c>
      <c r="O27" s="68">
        <f t="shared" si="0"/>
        <v>1.5261878610000001</v>
      </c>
      <c r="Q27" s="1">
        <f t="shared" si="4"/>
        <v>5.069999999999993</v>
      </c>
      <c r="R27" s="6">
        <f t="shared" si="2"/>
        <v>-0.30000000000001137</v>
      </c>
      <c r="T27" s="6">
        <f t="shared" si="3"/>
        <v>-0.30000000000001137</v>
      </c>
    </row>
    <row r="28" spans="1:15" ht="18" customHeight="1">
      <c r="A28" s="55"/>
      <c r="B28" s="65"/>
      <c r="C28" s="63"/>
      <c r="D28" s="69"/>
      <c r="E28" s="65"/>
      <c r="F28" s="63"/>
      <c r="G28" s="69"/>
      <c r="H28" s="56"/>
      <c r="I28" s="57"/>
      <c r="J28" s="69"/>
      <c r="K28" s="65"/>
      <c r="L28" s="63"/>
      <c r="M28" s="69"/>
      <c r="N28" s="64"/>
      <c r="O28" s="68"/>
    </row>
    <row r="29" spans="1:15" ht="18" customHeight="1">
      <c r="A29" s="55"/>
      <c r="B29" s="65"/>
      <c r="C29" s="63"/>
      <c r="D29" s="69"/>
      <c r="E29" s="65"/>
      <c r="F29" s="63"/>
      <c r="G29" s="69"/>
      <c r="H29" s="65"/>
      <c r="I29" s="63"/>
      <c r="J29" s="69"/>
      <c r="K29" s="65"/>
      <c r="L29" s="63"/>
      <c r="M29" s="69"/>
      <c r="N29" s="64"/>
      <c r="O29" s="68"/>
    </row>
    <row r="30" spans="1:15" ht="18" customHeight="1">
      <c r="A30" s="97" t="s">
        <v>2</v>
      </c>
      <c r="B30" s="56">
        <f>MAX(B9:B29)</f>
        <v>294.484</v>
      </c>
      <c r="C30" s="57">
        <f>MAX(C9,C11:C29)</f>
        <v>189</v>
      </c>
      <c r="D30" s="66">
        <v>240953</v>
      </c>
      <c r="E30" s="56">
        <f>MAX(E9:E29)</f>
        <v>293.754</v>
      </c>
      <c r="F30" s="57">
        <f>MAX(F9,F11:F29)</f>
        <v>132.75</v>
      </c>
      <c r="G30" s="58">
        <v>239083</v>
      </c>
      <c r="H30" s="56">
        <f>MAX(H9:H29)</f>
        <v>289.684</v>
      </c>
      <c r="I30" s="57">
        <f>MAX(I9,I11:I29)</f>
        <v>0.55</v>
      </c>
      <c r="J30" s="66">
        <v>241147</v>
      </c>
      <c r="K30" s="56">
        <f>MAX(K9:K29)</f>
        <v>289.684</v>
      </c>
      <c r="L30" s="57">
        <f>MAX(L9,L11:L29)</f>
        <v>0.55</v>
      </c>
      <c r="M30" s="66">
        <v>241148</v>
      </c>
      <c r="N30" s="59">
        <f>MAX(N11:N29,N9)</f>
        <v>259.92</v>
      </c>
      <c r="O30" s="60">
        <f>MAX(O9,O11:O29)</f>
        <v>8.241985224</v>
      </c>
    </row>
    <row r="31" spans="1:15" ht="18" customHeight="1">
      <c r="A31" s="97" t="s">
        <v>12</v>
      </c>
      <c r="B31" s="56">
        <f>AVERAGE(B9:B29)</f>
        <v>293.1023157894737</v>
      </c>
      <c r="C31" s="57">
        <f>AVERAGE(C11:C29,C9)</f>
        <v>117.3627777777778</v>
      </c>
      <c r="D31" s="58"/>
      <c r="E31" s="56">
        <f>AVERAGE(E9:E29)</f>
        <v>292.2075263157895</v>
      </c>
      <c r="F31" s="57">
        <f>AVERAGE(F11:F29,F9)</f>
        <v>70.78111111111112</v>
      </c>
      <c r="G31" s="58"/>
      <c r="H31" s="56">
        <f>AVERAGE(H9:H29)</f>
        <v>289.1242105263157</v>
      </c>
      <c r="I31" s="57">
        <f>AVERAGE(I11:I29,I9)</f>
        <v>0.04722222222222223</v>
      </c>
      <c r="J31" s="99"/>
      <c r="K31" s="56">
        <f>AVERAGE(K9:K29)</f>
        <v>289.13521052631575</v>
      </c>
      <c r="L31" s="57">
        <f>AVERAGE(L11:L29,L9)</f>
        <v>0.04833333333333334</v>
      </c>
      <c r="M31" s="99"/>
      <c r="N31" s="59">
        <f>AVERAGE(N11:N29,N9)</f>
        <v>82.95544444444444</v>
      </c>
      <c r="O31" s="60">
        <f>AVERAGE(O11:O29,O9)</f>
        <v>2.630562678777778</v>
      </c>
    </row>
    <row r="32" spans="1:15" ht="18" customHeight="1">
      <c r="A32" s="97" t="s">
        <v>3</v>
      </c>
      <c r="B32" s="56">
        <f>MIN(B9:B29)</f>
        <v>291.464</v>
      </c>
      <c r="C32" s="112">
        <f>MIN(C11:C29,C9)</f>
        <v>35.07</v>
      </c>
      <c r="D32" s="66">
        <v>238401</v>
      </c>
      <c r="E32" s="56">
        <f>MIN(E9:E29)</f>
        <v>290.741</v>
      </c>
      <c r="F32" s="57">
        <f>MIN(F11:F29,F9)</f>
        <v>22</v>
      </c>
      <c r="G32" s="58">
        <v>238401</v>
      </c>
      <c r="H32" s="56">
        <f>MIN(H9:H29)</f>
        <v>288.504</v>
      </c>
      <c r="I32" s="57">
        <f>MIN(I11:I29,I9)</f>
        <v>0</v>
      </c>
      <c r="J32" s="66">
        <v>240822</v>
      </c>
      <c r="K32" s="56">
        <f>MIN(K9:K29)</f>
        <v>288.504</v>
      </c>
      <c r="L32" s="57">
        <f>MIN(L11:L29,L9)</f>
        <v>0</v>
      </c>
      <c r="M32" s="66">
        <v>240822</v>
      </c>
      <c r="N32" s="59">
        <f>MIN(N11:N29,N9)</f>
        <v>8.29</v>
      </c>
      <c r="O32" s="60">
        <f>MIN(O9:O29)</f>
        <v>0.262873413</v>
      </c>
    </row>
    <row r="33" spans="1:15" ht="18" customHeight="1">
      <c r="A33" s="102" t="s">
        <v>30</v>
      </c>
      <c r="B33" s="101"/>
      <c r="D33" s="103"/>
      <c r="E33" s="101"/>
      <c r="F33" s="101"/>
      <c r="G33" s="103"/>
      <c r="H33" s="104"/>
      <c r="I33" s="105"/>
      <c r="J33" s="106"/>
      <c r="K33" s="101"/>
      <c r="L33" s="101"/>
      <c r="M33" s="103"/>
      <c r="N33" s="101"/>
      <c r="O33" s="101"/>
    </row>
    <row r="34" spans="1:15" ht="18" customHeight="1">
      <c r="A34" s="107"/>
      <c r="B34" s="108" t="s">
        <v>18</v>
      </c>
      <c r="C34" s="41"/>
      <c r="E34" s="109"/>
      <c r="F34" s="109"/>
      <c r="G34" s="108"/>
      <c r="H34" s="41"/>
      <c r="I34" s="41"/>
      <c r="J34" s="110"/>
      <c r="K34" s="41"/>
      <c r="L34" s="41"/>
      <c r="M34" s="110"/>
      <c r="N34" s="41"/>
      <c r="O34" s="41"/>
    </row>
    <row r="35" spans="1:15" ht="18" customHeight="1">
      <c r="A35" s="107"/>
      <c r="B35" s="111" t="s">
        <v>19</v>
      </c>
      <c r="C35" s="41"/>
      <c r="E35" s="107"/>
      <c r="F35" s="41"/>
      <c r="G35" s="110"/>
      <c r="H35" s="41"/>
      <c r="I35" s="41"/>
      <c r="J35" s="110"/>
      <c r="K35" s="41"/>
      <c r="L35" s="41"/>
      <c r="M35" s="110"/>
      <c r="N35" s="41"/>
      <c r="O35" s="41"/>
    </row>
  </sheetData>
  <sheetProtection/>
  <printOptions/>
  <pageMargins left="0.6" right="0.11811023622047245" top="0.5118110236220472" bottom="0.5118110236220472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00"/>
  <sheetViews>
    <sheetView zoomScalePageLayoutView="0" workbookViewId="0" topLeftCell="A37">
      <selection activeCell="AI49" sqref="AI49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9.5" style="1" customWidth="1"/>
    <col min="26" max="26" width="11" style="1" customWidth="1"/>
    <col min="27" max="27" width="7.66015625" style="1" customWidth="1"/>
    <col min="28" max="28" width="11.16015625" style="1" customWidth="1"/>
    <col min="29" max="29" width="7.66015625" style="1" customWidth="1"/>
    <col min="30" max="16384" width="9.33203125" style="1" customWidth="1"/>
  </cols>
  <sheetData>
    <row r="2" spans="28:29" ht="18.75">
      <c r="AB2" s="71">
        <v>288.954</v>
      </c>
      <c r="AC2" s="5" t="s">
        <v>25</v>
      </c>
    </row>
    <row r="3" spans="24:28" ht="18.75">
      <c r="X3" s="119" t="s">
        <v>21</v>
      </c>
      <c r="Y3" s="93" t="s">
        <v>22</v>
      </c>
      <c r="Z3" s="94" t="s">
        <v>26</v>
      </c>
      <c r="AA3" s="93" t="s">
        <v>24</v>
      </c>
      <c r="AB3" s="94" t="s">
        <v>28</v>
      </c>
    </row>
    <row r="4" spans="24:28" ht="18.75">
      <c r="X4" s="120"/>
      <c r="Y4" s="95" t="s">
        <v>23</v>
      </c>
      <c r="Z4" s="96" t="s">
        <v>27</v>
      </c>
      <c r="AA4" s="95" t="s">
        <v>23</v>
      </c>
      <c r="AB4" s="96" t="s">
        <v>27</v>
      </c>
    </row>
    <row r="5" spans="24:29" ht="18.75">
      <c r="X5" s="80">
        <v>2548</v>
      </c>
      <c r="Y5" s="73">
        <v>3.1</v>
      </c>
      <c r="Z5" s="74">
        <v>107.8</v>
      </c>
      <c r="AA5" s="113">
        <v>4.1</v>
      </c>
      <c r="AB5" s="114">
        <v>165</v>
      </c>
      <c r="AC5" s="72"/>
    </row>
    <row r="6" spans="24:29" ht="18.75">
      <c r="X6" s="80">
        <v>2549</v>
      </c>
      <c r="Y6" s="73">
        <v>5.1</v>
      </c>
      <c r="Z6" s="74" t="s">
        <v>20</v>
      </c>
      <c r="AA6" s="115">
        <v>4.1</v>
      </c>
      <c r="AB6" s="116">
        <v>165</v>
      </c>
      <c r="AC6" s="72"/>
    </row>
    <row r="7" spans="24:29" ht="18.75">
      <c r="X7" s="80">
        <v>2550</v>
      </c>
      <c r="Y7" s="73">
        <v>3.1</v>
      </c>
      <c r="Z7" s="74">
        <v>65.2</v>
      </c>
      <c r="AA7" s="115">
        <v>4.1</v>
      </c>
      <c r="AB7" s="116">
        <v>165</v>
      </c>
      <c r="AC7" s="72"/>
    </row>
    <row r="8" spans="24:29" ht="18.75">
      <c r="X8" s="80">
        <v>2551</v>
      </c>
      <c r="Y8" s="73">
        <v>4.25</v>
      </c>
      <c r="Z8" s="74">
        <v>113.7</v>
      </c>
      <c r="AA8" s="115">
        <v>4.1</v>
      </c>
      <c r="AB8" s="116">
        <v>165</v>
      </c>
      <c r="AC8" s="72"/>
    </row>
    <row r="9" spans="24:29" ht="18.75">
      <c r="X9" s="80">
        <v>2552</v>
      </c>
      <c r="Y9" s="73">
        <v>3.08</v>
      </c>
      <c r="Z9" s="74">
        <v>35.07</v>
      </c>
      <c r="AA9" s="115">
        <v>4.1</v>
      </c>
      <c r="AB9" s="116">
        <v>165</v>
      </c>
      <c r="AC9" s="72"/>
    </row>
    <row r="10" spans="24:29" ht="18.75">
      <c r="X10" s="83">
        <v>2553</v>
      </c>
      <c r="Y10" s="75">
        <v>4.57</v>
      </c>
      <c r="Z10" s="76">
        <v>181.93</v>
      </c>
      <c r="AA10" s="115">
        <v>4.1</v>
      </c>
      <c r="AB10" s="116">
        <v>165</v>
      </c>
      <c r="AC10" s="72"/>
    </row>
    <row r="11" spans="24:29" ht="18.75">
      <c r="X11" s="80">
        <v>2554</v>
      </c>
      <c r="Y11" s="73">
        <v>4.8</v>
      </c>
      <c r="Z11" s="74">
        <v>187.1</v>
      </c>
      <c r="AA11" s="115">
        <v>4.1</v>
      </c>
      <c r="AB11" s="116">
        <v>165</v>
      </c>
      <c r="AC11" s="72"/>
    </row>
    <row r="12" spans="24:29" ht="18.75">
      <c r="X12" s="83">
        <v>2555</v>
      </c>
      <c r="Y12" s="84">
        <v>3.38</v>
      </c>
      <c r="Z12" s="85">
        <v>112.73</v>
      </c>
      <c r="AA12" s="115">
        <v>4.1</v>
      </c>
      <c r="AB12" s="116">
        <v>165</v>
      </c>
      <c r="AC12" s="72"/>
    </row>
    <row r="13" spans="24:29" ht="18.75">
      <c r="X13" s="80">
        <v>2556</v>
      </c>
      <c r="Y13" s="84">
        <v>2.58</v>
      </c>
      <c r="Z13" s="85">
        <v>63.43</v>
      </c>
      <c r="AA13" s="115">
        <v>4.1</v>
      </c>
      <c r="AB13" s="116">
        <v>165</v>
      </c>
      <c r="AC13" s="72"/>
    </row>
    <row r="14" spans="24:29" ht="18.75">
      <c r="X14" s="83">
        <v>2557</v>
      </c>
      <c r="Y14" s="84">
        <v>3.61</v>
      </c>
      <c r="Z14" s="74">
        <v>93.5</v>
      </c>
      <c r="AA14" s="115">
        <v>4.1</v>
      </c>
      <c r="AB14" s="116">
        <v>165</v>
      </c>
      <c r="AC14" s="72"/>
    </row>
    <row r="15" spans="24:29" ht="18.75">
      <c r="X15" s="80">
        <v>2558</v>
      </c>
      <c r="Y15" s="84">
        <v>3.31</v>
      </c>
      <c r="Z15" s="85">
        <v>76.77</v>
      </c>
      <c r="AA15" s="115">
        <v>4.1</v>
      </c>
      <c r="AB15" s="116">
        <v>165</v>
      </c>
      <c r="AC15" s="72"/>
    </row>
    <row r="16" spans="24:29" ht="18.75">
      <c r="X16" s="83">
        <v>2559</v>
      </c>
      <c r="Y16" s="84">
        <v>5.15</v>
      </c>
      <c r="Z16" s="74">
        <v>189</v>
      </c>
      <c r="AA16" s="115">
        <v>4.1</v>
      </c>
      <c r="AB16" s="116">
        <v>165</v>
      </c>
      <c r="AC16" s="72"/>
    </row>
    <row r="17" spans="24:29" ht="18.75">
      <c r="X17" s="80">
        <v>2560</v>
      </c>
      <c r="Y17" s="73">
        <v>4.8</v>
      </c>
      <c r="Z17" s="85">
        <v>124.45</v>
      </c>
      <c r="AA17" s="115">
        <v>4.1</v>
      </c>
      <c r="AB17" s="116">
        <v>165</v>
      </c>
      <c r="AC17" s="72"/>
    </row>
    <row r="18" spans="24:29" ht="18.75">
      <c r="X18" s="83">
        <v>2561</v>
      </c>
      <c r="Y18" s="84">
        <v>5.03</v>
      </c>
      <c r="Z18" s="85">
        <v>137.71</v>
      </c>
      <c r="AA18" s="115">
        <v>4.1</v>
      </c>
      <c r="AB18" s="116">
        <v>165</v>
      </c>
      <c r="AC18" s="72"/>
    </row>
    <row r="19" spans="24:29" ht="18.75">
      <c r="X19" s="80">
        <v>2562</v>
      </c>
      <c r="Y19" s="84">
        <v>2.51</v>
      </c>
      <c r="Z19" s="85">
        <v>43.15</v>
      </c>
      <c r="AA19" s="115">
        <v>4.1</v>
      </c>
      <c r="AB19" s="116">
        <v>165</v>
      </c>
      <c r="AC19" s="72"/>
    </row>
    <row r="20" spans="24:29" ht="18.75">
      <c r="X20" s="83">
        <v>2563</v>
      </c>
      <c r="Y20" s="84">
        <v>4.81</v>
      </c>
      <c r="Z20" s="85">
        <v>107.49</v>
      </c>
      <c r="AA20" s="115">
        <v>4.1</v>
      </c>
      <c r="AB20" s="116">
        <v>165</v>
      </c>
      <c r="AC20" s="72"/>
    </row>
    <row r="21" spans="24:29" ht="18.75">
      <c r="X21" s="80">
        <v>2564</v>
      </c>
      <c r="Y21" s="84">
        <v>5.05</v>
      </c>
      <c r="Z21" s="74">
        <v>141</v>
      </c>
      <c r="AA21" s="115">
        <v>4.1</v>
      </c>
      <c r="AB21" s="116">
        <v>165</v>
      </c>
      <c r="AC21" s="72"/>
    </row>
    <row r="22" spans="24:29" ht="18.75">
      <c r="X22" s="83">
        <v>2565</v>
      </c>
      <c r="Y22" s="84">
        <v>5.53</v>
      </c>
      <c r="Z22" s="74">
        <v>182.3</v>
      </c>
      <c r="AA22" s="115">
        <v>4.1</v>
      </c>
      <c r="AB22" s="116">
        <v>165</v>
      </c>
      <c r="AC22" s="72"/>
    </row>
    <row r="23" spans="24:29" ht="18.75">
      <c r="X23" s="80">
        <v>2566</v>
      </c>
      <c r="Y23" s="84">
        <v>5.07</v>
      </c>
      <c r="Z23" s="74">
        <v>150.2</v>
      </c>
      <c r="AA23" s="115">
        <v>4.1</v>
      </c>
      <c r="AB23" s="116">
        <v>165</v>
      </c>
      <c r="AC23" s="72"/>
    </row>
    <row r="24" spans="24:29" ht="18.75">
      <c r="X24" s="80"/>
      <c r="Y24" s="81"/>
      <c r="Z24" s="86"/>
      <c r="AA24" s="81"/>
      <c r="AB24" s="82"/>
      <c r="AC24" s="72"/>
    </row>
    <row r="25" spans="24:29" ht="18.75">
      <c r="X25" s="80"/>
      <c r="Y25" s="81"/>
      <c r="Z25" s="86"/>
      <c r="AA25" s="81"/>
      <c r="AB25" s="82"/>
      <c r="AC25" s="72"/>
    </row>
    <row r="26" spans="24:29" ht="18.75">
      <c r="X26" s="80"/>
      <c r="Y26" s="81"/>
      <c r="Z26" s="86"/>
      <c r="AA26" s="81"/>
      <c r="AB26" s="82"/>
      <c r="AC26" s="72"/>
    </row>
    <row r="27" spans="24:29" ht="18.75">
      <c r="X27" s="80"/>
      <c r="Y27" s="81"/>
      <c r="Z27" s="86"/>
      <c r="AA27" s="81"/>
      <c r="AB27" s="82"/>
      <c r="AC27" s="72"/>
    </row>
    <row r="28" spans="24:29" ht="18.75">
      <c r="X28" s="80"/>
      <c r="Y28" s="81"/>
      <c r="Z28" s="86"/>
      <c r="AA28" s="81"/>
      <c r="AB28" s="82"/>
      <c r="AC28" s="72"/>
    </row>
    <row r="29" spans="24:29" ht="18.75">
      <c r="X29" s="80"/>
      <c r="Y29" s="81"/>
      <c r="Z29" s="86"/>
      <c r="AA29" s="81"/>
      <c r="AB29" s="82"/>
      <c r="AC29" s="72"/>
    </row>
    <row r="30" spans="24:29" ht="18.75">
      <c r="X30" s="80"/>
      <c r="Y30" s="81"/>
      <c r="Z30" s="86"/>
      <c r="AA30" s="81"/>
      <c r="AB30" s="82"/>
      <c r="AC30" s="72"/>
    </row>
    <row r="31" spans="24:29" ht="18.75">
      <c r="X31" s="80"/>
      <c r="Y31" s="81"/>
      <c r="Z31" s="86"/>
      <c r="AA31" s="81"/>
      <c r="AB31" s="82"/>
      <c r="AC31" s="72"/>
    </row>
    <row r="32" spans="24:29" ht="18.75">
      <c r="X32" s="80"/>
      <c r="Y32" s="81"/>
      <c r="Z32" s="86"/>
      <c r="AA32" s="81"/>
      <c r="AB32" s="82"/>
      <c r="AC32" s="72"/>
    </row>
    <row r="33" spans="24:29" ht="18.75">
      <c r="X33" s="80"/>
      <c r="Y33" s="81"/>
      <c r="Z33" s="86"/>
      <c r="AA33" s="81"/>
      <c r="AB33" s="82"/>
      <c r="AC33" s="72"/>
    </row>
    <row r="34" spans="24:29" ht="18.75">
      <c r="X34" s="80"/>
      <c r="Y34" s="81"/>
      <c r="Z34" s="86"/>
      <c r="AA34" s="81"/>
      <c r="AB34" s="82"/>
      <c r="AC34" s="72"/>
    </row>
    <row r="35" spans="24:29" ht="18.75">
      <c r="X35" s="80"/>
      <c r="Y35" s="81"/>
      <c r="Z35" s="86"/>
      <c r="AA35" s="81"/>
      <c r="AB35" s="82"/>
      <c r="AC35" s="72"/>
    </row>
    <row r="36" spans="24:29" ht="18.75">
      <c r="X36" s="80"/>
      <c r="Y36" s="81"/>
      <c r="Z36" s="86"/>
      <c r="AA36" s="81"/>
      <c r="AB36" s="82"/>
      <c r="AC36" s="72"/>
    </row>
    <row r="37" spans="24:29" ht="18.75">
      <c r="X37" s="80"/>
      <c r="Y37" s="81"/>
      <c r="Z37" s="86"/>
      <c r="AA37" s="81"/>
      <c r="AB37" s="82"/>
      <c r="AC37" s="72"/>
    </row>
    <row r="38" spans="24:29" ht="18.75">
      <c r="X38" s="80"/>
      <c r="Y38" s="81"/>
      <c r="Z38" s="86"/>
      <c r="AA38" s="81"/>
      <c r="AB38" s="82"/>
      <c r="AC38" s="72"/>
    </row>
    <row r="39" spans="24:29" ht="18.75">
      <c r="X39" s="80"/>
      <c r="Y39" s="81"/>
      <c r="Z39" s="86"/>
      <c r="AA39" s="81"/>
      <c r="AB39" s="82"/>
      <c r="AC39" s="72"/>
    </row>
    <row r="40" spans="24:29" ht="18.75">
      <c r="X40" s="80"/>
      <c r="Y40" s="81"/>
      <c r="Z40" s="86"/>
      <c r="AA40" s="81"/>
      <c r="AB40" s="82"/>
      <c r="AC40" s="72"/>
    </row>
    <row r="41" spans="24:29" ht="18.75">
      <c r="X41" s="80"/>
      <c r="Y41" s="81"/>
      <c r="Z41" s="86"/>
      <c r="AA41" s="81"/>
      <c r="AB41" s="82"/>
      <c r="AC41" s="72"/>
    </row>
    <row r="42" spans="24:29" ht="18.75">
      <c r="X42" s="80"/>
      <c r="Y42" s="81"/>
      <c r="Z42" s="86"/>
      <c r="AA42" s="81"/>
      <c r="AB42" s="82"/>
      <c r="AC42" s="72"/>
    </row>
    <row r="43" spans="24:29" ht="18.75">
      <c r="X43" s="80"/>
      <c r="Y43" s="81"/>
      <c r="Z43" s="86"/>
      <c r="AA43" s="81"/>
      <c r="AB43" s="82"/>
      <c r="AC43" s="72"/>
    </row>
    <row r="44" spans="24:29" ht="18.75">
      <c r="X44" s="80"/>
      <c r="Y44" s="81"/>
      <c r="Z44" s="86"/>
      <c r="AA44" s="81"/>
      <c r="AB44" s="82"/>
      <c r="AC44" s="72"/>
    </row>
    <row r="45" spans="24:29" ht="18.75">
      <c r="X45" s="80"/>
      <c r="Y45" s="81"/>
      <c r="Z45" s="86"/>
      <c r="AA45" s="81"/>
      <c r="AB45" s="82"/>
      <c r="AC45" s="72"/>
    </row>
    <row r="46" spans="24:29" ht="18.75">
      <c r="X46" s="80"/>
      <c r="Y46" s="81"/>
      <c r="Z46" s="86"/>
      <c r="AA46" s="81"/>
      <c r="AB46" s="82"/>
      <c r="AC46" s="72"/>
    </row>
    <row r="47" spans="24:29" ht="18.75">
      <c r="X47" s="80"/>
      <c r="Y47" s="81"/>
      <c r="Z47" s="86"/>
      <c r="AA47" s="81"/>
      <c r="AB47" s="82"/>
      <c r="AC47" s="72"/>
    </row>
    <row r="48" spans="24:29" ht="18.75">
      <c r="X48" s="80"/>
      <c r="Y48" s="81"/>
      <c r="Z48" s="86"/>
      <c r="AA48" s="81"/>
      <c r="AB48" s="82"/>
      <c r="AC48" s="72"/>
    </row>
    <row r="49" spans="24:29" ht="18.75">
      <c r="X49" s="80"/>
      <c r="Y49" s="81"/>
      <c r="Z49" s="86"/>
      <c r="AA49" s="81"/>
      <c r="AB49" s="82"/>
      <c r="AC49" s="72"/>
    </row>
    <row r="50" spans="24:29" ht="18.75">
      <c r="X50" s="80"/>
      <c r="Y50" s="81"/>
      <c r="Z50" s="86"/>
      <c r="AA50" s="81"/>
      <c r="AB50" s="82"/>
      <c r="AC50" s="72"/>
    </row>
    <row r="51" spans="24:29" ht="18.75">
      <c r="X51" s="80"/>
      <c r="Y51" s="81"/>
      <c r="Z51" s="86"/>
      <c r="AA51" s="81"/>
      <c r="AB51" s="82"/>
      <c r="AC51" s="72"/>
    </row>
    <row r="52" spans="24:29" ht="18.75">
      <c r="X52" s="80"/>
      <c r="Y52" s="81"/>
      <c r="Z52" s="86"/>
      <c r="AA52" s="81"/>
      <c r="AB52" s="82"/>
      <c r="AC52" s="72"/>
    </row>
    <row r="53" spans="24:29" ht="18.75">
      <c r="X53" s="80"/>
      <c r="Y53" s="81"/>
      <c r="Z53" s="86"/>
      <c r="AA53" s="81"/>
      <c r="AB53" s="82"/>
      <c r="AC53" s="72"/>
    </row>
    <row r="54" spans="24:29" ht="18.75">
      <c r="X54" s="80"/>
      <c r="Y54" s="81"/>
      <c r="Z54" s="86"/>
      <c r="AA54" s="81"/>
      <c r="AB54" s="82"/>
      <c r="AC54" s="72"/>
    </row>
    <row r="55" spans="1:29" ht="18.75">
      <c r="A55" s="77" t="s">
        <v>29</v>
      </c>
      <c r="X55" s="80"/>
      <c r="Y55" s="81"/>
      <c r="Z55" s="86"/>
      <c r="AA55" s="81"/>
      <c r="AB55" s="82"/>
      <c r="AC55" s="72"/>
    </row>
    <row r="56" spans="24:29" ht="18.75">
      <c r="X56" s="80"/>
      <c r="Y56" s="81"/>
      <c r="Z56" s="86"/>
      <c r="AA56" s="81"/>
      <c r="AB56" s="82"/>
      <c r="AC56" s="72"/>
    </row>
    <row r="57" spans="24:29" ht="18.75">
      <c r="X57" s="80"/>
      <c r="Y57" s="81"/>
      <c r="Z57" s="86"/>
      <c r="AA57" s="81"/>
      <c r="AB57" s="82"/>
      <c r="AC57" s="72"/>
    </row>
    <row r="58" spans="24:29" ht="18.75">
      <c r="X58" s="80"/>
      <c r="Y58" s="81"/>
      <c r="Z58" s="86"/>
      <c r="AA58" s="81"/>
      <c r="AB58" s="82"/>
      <c r="AC58" s="72"/>
    </row>
    <row r="59" spans="24:29" ht="18.75">
      <c r="X59" s="80"/>
      <c r="Y59" s="81"/>
      <c r="Z59" s="86"/>
      <c r="AA59" s="81"/>
      <c r="AB59" s="82"/>
      <c r="AC59" s="72"/>
    </row>
    <row r="60" spans="24:29" ht="18.75">
      <c r="X60" s="80"/>
      <c r="Y60" s="81"/>
      <c r="Z60" s="86"/>
      <c r="AA60" s="81"/>
      <c r="AB60" s="82"/>
      <c r="AC60" s="72"/>
    </row>
    <row r="61" spans="24:29" ht="18.75">
      <c r="X61" s="80"/>
      <c r="Y61" s="81"/>
      <c r="Z61" s="86"/>
      <c r="AA61" s="81"/>
      <c r="AB61" s="82"/>
      <c r="AC61" s="72"/>
    </row>
    <row r="62" spans="24:29" ht="18.75">
      <c r="X62" s="80"/>
      <c r="Y62" s="81"/>
      <c r="Z62" s="86"/>
      <c r="AA62" s="81"/>
      <c r="AB62" s="82"/>
      <c r="AC62" s="72"/>
    </row>
    <row r="63" spans="24:29" ht="18.75">
      <c r="X63" s="80"/>
      <c r="Y63" s="81"/>
      <c r="Z63" s="86"/>
      <c r="AA63" s="81"/>
      <c r="AB63" s="82"/>
      <c r="AC63" s="72"/>
    </row>
    <row r="64" spans="24:29" ht="18.75">
      <c r="X64" s="80"/>
      <c r="Y64" s="81"/>
      <c r="Z64" s="86"/>
      <c r="AA64" s="81"/>
      <c r="AB64" s="82"/>
      <c r="AC64" s="72"/>
    </row>
    <row r="65" spans="24:29" ht="18.75">
      <c r="X65" s="80"/>
      <c r="Y65" s="81"/>
      <c r="Z65" s="86"/>
      <c r="AA65" s="81"/>
      <c r="AB65" s="82"/>
      <c r="AC65" s="72"/>
    </row>
    <row r="66" spans="24:29" ht="18.75">
      <c r="X66" s="80"/>
      <c r="Y66" s="81"/>
      <c r="Z66" s="86"/>
      <c r="AA66" s="81"/>
      <c r="AB66" s="82"/>
      <c r="AC66" s="72"/>
    </row>
    <row r="67" spans="24:29" ht="18.75">
      <c r="X67" s="80"/>
      <c r="Y67" s="81"/>
      <c r="Z67" s="86"/>
      <c r="AA67" s="81"/>
      <c r="AB67" s="82"/>
      <c r="AC67" s="72"/>
    </row>
    <row r="68" spans="24:29" ht="18.75">
      <c r="X68" s="80"/>
      <c r="Y68" s="81"/>
      <c r="Z68" s="86"/>
      <c r="AA68" s="81"/>
      <c r="AB68" s="82"/>
      <c r="AC68" s="72"/>
    </row>
    <row r="69" spans="24:29" ht="18.75">
      <c r="X69" s="80"/>
      <c r="Y69" s="81"/>
      <c r="Z69" s="86"/>
      <c r="AA69" s="81"/>
      <c r="AB69" s="82"/>
      <c r="AC69" s="72"/>
    </row>
    <row r="70" spans="24:29" ht="18.75">
      <c r="X70" s="80"/>
      <c r="Y70" s="81"/>
      <c r="Z70" s="86"/>
      <c r="AA70" s="81"/>
      <c r="AB70" s="82"/>
      <c r="AC70" s="72"/>
    </row>
    <row r="71" spans="24:29" ht="18.75">
      <c r="X71" s="80"/>
      <c r="Y71" s="81"/>
      <c r="Z71" s="86"/>
      <c r="AA71" s="81"/>
      <c r="AB71" s="82"/>
      <c r="AC71" s="72"/>
    </row>
    <row r="72" spans="24:29" ht="18.75">
      <c r="X72" s="80"/>
      <c r="Y72" s="81"/>
      <c r="Z72" s="86"/>
      <c r="AA72" s="81"/>
      <c r="AB72" s="82"/>
      <c r="AC72" s="72"/>
    </row>
    <row r="73" spans="24:29" ht="18.75">
      <c r="X73" s="80"/>
      <c r="Y73" s="81"/>
      <c r="Z73" s="86"/>
      <c r="AA73" s="81"/>
      <c r="AB73" s="82"/>
      <c r="AC73" s="72"/>
    </row>
    <row r="74" spans="24:29" ht="18.75">
      <c r="X74" s="80"/>
      <c r="Y74" s="81"/>
      <c r="Z74" s="86"/>
      <c r="AA74" s="81"/>
      <c r="AB74" s="82"/>
      <c r="AC74" s="72"/>
    </row>
    <row r="75" spans="24:29" ht="18.75">
      <c r="X75" s="80"/>
      <c r="Y75" s="81"/>
      <c r="Z75" s="86"/>
      <c r="AA75" s="81"/>
      <c r="AB75" s="82"/>
      <c r="AC75" s="72"/>
    </row>
    <row r="76" spans="24:29" ht="18.75">
      <c r="X76" s="87"/>
      <c r="Y76" s="81"/>
      <c r="Z76" s="86"/>
      <c r="AA76" s="81"/>
      <c r="AB76" s="82"/>
      <c r="AC76" s="72"/>
    </row>
    <row r="77" spans="24:29" ht="18.75">
      <c r="X77" s="87"/>
      <c r="Y77" s="81"/>
      <c r="Z77" s="86"/>
      <c r="AA77" s="81"/>
      <c r="AB77" s="82"/>
      <c r="AC77" s="72"/>
    </row>
    <row r="78" spans="24:29" ht="18.75">
      <c r="X78" s="80"/>
      <c r="Y78" s="81"/>
      <c r="Z78" s="86"/>
      <c r="AA78" s="81"/>
      <c r="AB78" s="82"/>
      <c r="AC78" s="72"/>
    </row>
    <row r="79" spans="24:29" ht="18.75">
      <c r="X79" s="80"/>
      <c r="Y79" s="81"/>
      <c r="Z79" s="86"/>
      <c r="AA79" s="81"/>
      <c r="AB79" s="82"/>
      <c r="AC79" s="72"/>
    </row>
    <row r="80" spans="24:29" ht="18.75">
      <c r="X80" s="80"/>
      <c r="Y80" s="81"/>
      <c r="Z80" s="86"/>
      <c r="AA80" s="81"/>
      <c r="AB80" s="82"/>
      <c r="AC80" s="72"/>
    </row>
    <row r="81" spans="24:29" ht="18.75">
      <c r="X81" s="80"/>
      <c r="Y81" s="81"/>
      <c r="Z81" s="86"/>
      <c r="AA81" s="81"/>
      <c r="AB81" s="82"/>
      <c r="AC81" s="72"/>
    </row>
    <row r="82" spans="24:29" ht="18.75">
      <c r="X82" s="80"/>
      <c r="Y82" s="81"/>
      <c r="Z82" s="86"/>
      <c r="AA82" s="81"/>
      <c r="AB82" s="82"/>
      <c r="AC82" s="72"/>
    </row>
    <row r="83" spans="24:29" ht="18.75">
      <c r="X83" s="80"/>
      <c r="Y83" s="81"/>
      <c r="Z83" s="86"/>
      <c r="AA83" s="81"/>
      <c r="AB83" s="82"/>
      <c r="AC83" s="72"/>
    </row>
    <row r="84" spans="24:29" ht="18.75">
      <c r="X84" s="80"/>
      <c r="Y84" s="81"/>
      <c r="Z84" s="86"/>
      <c r="AA84" s="81"/>
      <c r="AB84" s="82"/>
      <c r="AC84" s="72"/>
    </row>
    <row r="85" spans="24:29" ht="18.75">
      <c r="X85" s="80"/>
      <c r="Y85" s="81"/>
      <c r="Z85" s="86"/>
      <c r="AA85" s="81"/>
      <c r="AB85" s="82"/>
      <c r="AC85" s="72"/>
    </row>
    <row r="86" spans="24:29" ht="18.75">
      <c r="X86" s="80"/>
      <c r="Y86" s="81"/>
      <c r="Z86" s="86"/>
      <c r="AA86" s="81"/>
      <c r="AB86" s="82"/>
      <c r="AC86" s="72"/>
    </row>
    <row r="87" spans="24:29" ht="18.75">
      <c r="X87" s="80"/>
      <c r="Y87" s="81"/>
      <c r="Z87" s="86"/>
      <c r="AA87" s="81"/>
      <c r="AB87" s="82"/>
      <c r="AC87" s="72"/>
    </row>
    <row r="88" spans="24:29" ht="18.75">
      <c r="X88" s="80"/>
      <c r="Y88" s="81"/>
      <c r="Z88" s="86"/>
      <c r="AA88" s="81"/>
      <c r="AB88" s="82"/>
      <c r="AC88" s="72"/>
    </row>
    <row r="89" spans="24:29" ht="18.75">
      <c r="X89" s="80"/>
      <c r="Y89" s="73"/>
      <c r="Z89" s="74"/>
      <c r="AA89" s="81"/>
      <c r="AB89" s="82"/>
      <c r="AC89" s="72"/>
    </row>
    <row r="90" spans="24:29" ht="18.75">
      <c r="X90" s="80"/>
      <c r="Y90" s="73"/>
      <c r="Z90" s="74"/>
      <c r="AA90" s="81"/>
      <c r="AB90" s="82"/>
      <c r="AC90" s="72"/>
    </row>
    <row r="91" spans="24:29" ht="18.75">
      <c r="X91" s="80"/>
      <c r="Y91" s="73"/>
      <c r="Z91" s="74"/>
      <c r="AA91" s="81"/>
      <c r="AB91" s="82"/>
      <c r="AC91" s="72"/>
    </row>
    <row r="92" spans="24:29" ht="18.75">
      <c r="X92" s="80"/>
      <c r="Y92" s="73"/>
      <c r="Z92" s="74"/>
      <c r="AA92" s="81"/>
      <c r="AB92" s="82"/>
      <c r="AC92" s="72"/>
    </row>
    <row r="93" spans="24:29" ht="18.75">
      <c r="X93" s="80"/>
      <c r="Y93" s="73"/>
      <c r="Z93" s="74"/>
      <c r="AA93" s="81"/>
      <c r="AB93" s="82"/>
      <c r="AC93" s="72"/>
    </row>
    <row r="94" spans="24:29" ht="18.75">
      <c r="X94" s="83"/>
      <c r="Y94" s="75"/>
      <c r="Z94" s="76"/>
      <c r="AA94" s="88"/>
      <c r="AB94" s="89"/>
      <c r="AC94" s="72"/>
    </row>
    <row r="95" spans="24:29" ht="18.75">
      <c r="X95" s="80"/>
      <c r="Y95" s="73"/>
      <c r="Z95" s="74"/>
      <c r="AA95" s="81"/>
      <c r="AB95" s="82"/>
      <c r="AC95" s="72"/>
    </row>
    <row r="96" spans="24:28" ht="18.75">
      <c r="X96" s="80"/>
      <c r="Y96" s="73"/>
      <c r="Z96" s="74"/>
      <c r="AA96" s="81"/>
      <c r="AB96" s="82"/>
    </row>
    <row r="97" spans="24:28" ht="18.75">
      <c r="X97" s="80"/>
      <c r="Y97" s="73"/>
      <c r="Z97" s="74"/>
      <c r="AA97" s="81"/>
      <c r="AB97" s="82"/>
    </row>
    <row r="98" spans="24:28" ht="18.75">
      <c r="X98" s="80"/>
      <c r="Y98" s="73"/>
      <c r="Z98" s="74"/>
      <c r="AA98" s="81"/>
      <c r="AB98" s="82"/>
    </row>
    <row r="99" spans="24:28" ht="18.75">
      <c r="X99" s="80"/>
      <c r="Y99" s="73"/>
      <c r="Z99" s="74"/>
      <c r="AA99" s="81"/>
      <c r="AB99" s="82"/>
    </row>
    <row r="100" spans="24:28" ht="18.75">
      <c r="X100" s="90"/>
      <c r="Y100" s="78"/>
      <c r="Z100" s="79"/>
      <c r="AA100" s="91"/>
      <c r="AB100" s="92"/>
    </row>
  </sheetData>
  <sheetProtection/>
  <mergeCells count="1">
    <mergeCell ref="X3:X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2010-06-10T03:26:46Z</cp:lastPrinted>
  <dcterms:created xsi:type="dcterms:W3CDTF">1997-09-23T06:43:27Z</dcterms:created>
  <dcterms:modified xsi:type="dcterms:W3CDTF">2024-05-27T04:36:27Z</dcterms:modified>
  <cp:category/>
  <cp:version/>
  <cp:contentType/>
  <cp:contentStatus/>
</cp:coreProperties>
</file>