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<sst xmlns="http://schemas.openxmlformats.org/spreadsheetml/2006/main" count="50" uniqueCount="25">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</sst>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 mmm"/>
    <numFmt numFmtId="210" formatCode="0.000"/>
    <numFmt numFmtId="211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name val="CordiaUPC"/>
      <family val="0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02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56" fillId="0" borderId="27" xfId="55" applyNumberFormat="1" applyFont="1" applyBorder="1" applyAlignment="1">
      <alignment/>
      <protection/>
    </xf>
    <xf numFmtId="204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56" applyNumberFormat="1" applyFont="1" applyBorder="1" applyAlignment="1">
      <alignment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44147638"/>
        <c:axId val="61784423"/>
      </c:scatterChart>
      <c:valAx>
        <c:axId val="441476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784423"/>
        <c:crossesAt val="100"/>
        <c:crossBetween val="midCat"/>
        <c:dispUnits/>
        <c:majorUnit val="10"/>
      </c:valAx>
      <c:valAx>
        <c:axId val="6178442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14763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52">
      <selection activeCell="V3" sqref="V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0" t="s">
        <v>23</v>
      </c>
      <c r="B3" s="91"/>
      <c r="C3" s="91"/>
      <c r="D3" s="9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3" t="s">
        <v>22</v>
      </c>
      <c r="B4" s="94"/>
      <c r="C4" s="94"/>
      <c r="D4" s="9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161.564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20537.821383333325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2542</v>
      </c>
      <c r="B6" s="83">
        <v>189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143.31022776945588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4">
        <v>143.67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4">
        <v>284.25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4">
        <v>128.5</v>
      </c>
      <c r="C9" s="13"/>
      <c r="D9" s="14"/>
      <c r="E9" s="16"/>
      <c r="F9" s="16"/>
      <c r="U9" s="2" t="s">
        <v>16</v>
      </c>
      <c r="V9" s="17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4">
        <v>16.95</v>
      </c>
      <c r="C10" s="13"/>
      <c r="D10" s="14"/>
      <c r="E10" s="18"/>
      <c r="F10" s="19"/>
      <c r="U10" s="2" t="s">
        <v>17</v>
      </c>
      <c r="V10" s="17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4">
        <v>41.23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4">
        <v>124.53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4">
        <v>757.84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4">
        <v>66.4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4">
        <v>143.6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4">
        <v>23.27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4">
        <v>223.8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4">
        <v>299.68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4">
        <v>170.8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5">
        <v>70.45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5">
        <v>115.32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4">
        <v>108.2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4">
        <v>212.4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4">
        <v>161.55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4">
        <v>158.36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4">
        <v>66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5">
        <v>114.2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5">
        <v>105.5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6">
        <v>130.4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2566</v>
      </c>
      <c r="B30" s="87">
        <v>183.2</v>
      </c>
      <c r="C30" s="35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39"/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0"/>
      <c r="D33" s="41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4"/>
      <c r="B34" s="45"/>
      <c r="C34" s="46"/>
      <c r="D34" s="47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8"/>
      <c r="C35" s="48"/>
      <c r="D35" s="48"/>
      <c r="E35" s="1"/>
      <c r="F35" s="2"/>
      <c r="S35" s="22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50"/>
      <c r="C36" s="51" t="s">
        <v>9</v>
      </c>
      <c r="D36" s="52">
        <v>2</v>
      </c>
      <c r="E36" s="53">
        <v>3</v>
      </c>
      <c r="F36" s="53">
        <v>4</v>
      </c>
      <c r="G36" s="53">
        <v>5</v>
      </c>
      <c r="H36" s="53">
        <v>6</v>
      </c>
      <c r="I36" s="53">
        <v>10</v>
      </c>
      <c r="J36" s="53">
        <v>20</v>
      </c>
      <c r="K36" s="53">
        <v>25</v>
      </c>
      <c r="L36" s="53">
        <v>50</v>
      </c>
      <c r="M36" s="53">
        <v>100</v>
      </c>
      <c r="N36" s="53">
        <v>200</v>
      </c>
      <c r="O36" s="53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50"/>
      <c r="C37" s="54" t="s">
        <v>2</v>
      </c>
      <c r="D37" s="55">
        <f aca="true" t="shared" si="1" ref="D37:O37">ROUND((((-LN(-LN(1-1/D36)))+$B$83*$B$84)/$B$83),2)</f>
        <v>139.98</v>
      </c>
      <c r="E37" s="54">
        <f t="shared" si="1"/>
        <v>210.39</v>
      </c>
      <c r="F37" s="56">
        <f t="shared" si="1"/>
        <v>255.45</v>
      </c>
      <c r="G37" s="56">
        <f t="shared" si="1"/>
        <v>288.81</v>
      </c>
      <c r="H37" s="56">
        <f t="shared" si="1"/>
        <v>315.34</v>
      </c>
      <c r="I37" s="56">
        <f t="shared" si="1"/>
        <v>387.34</v>
      </c>
      <c r="J37" s="56">
        <f t="shared" si="1"/>
        <v>481.86</v>
      </c>
      <c r="K37" s="56">
        <f t="shared" si="1"/>
        <v>511.84</v>
      </c>
      <c r="L37" s="56">
        <f t="shared" si="1"/>
        <v>604.2</v>
      </c>
      <c r="M37" s="56">
        <f t="shared" si="1"/>
        <v>695.87</v>
      </c>
      <c r="N37" s="56">
        <f t="shared" si="1"/>
        <v>787.22</v>
      </c>
      <c r="O37" s="56">
        <f t="shared" si="1"/>
        <v>907.73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50"/>
      <c r="C38" s="57"/>
      <c r="D38" s="58" t="s">
        <v>10</v>
      </c>
      <c r="E38" s="59"/>
      <c r="F38" s="60" t="s">
        <v>18</v>
      </c>
      <c r="G38" s="60"/>
      <c r="H38" s="60"/>
      <c r="I38" s="60"/>
      <c r="J38" s="60"/>
      <c r="K38" s="60"/>
      <c r="L38" s="60"/>
      <c r="M38" s="61"/>
      <c r="N38" s="61"/>
      <c r="O38" s="62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3"/>
      <c r="AC38" s="63"/>
    </row>
    <row r="39" spans="1:27" ht="21.75">
      <c r="A39" s="22"/>
      <c r="B39" s="50"/>
      <c r="C39" s="50"/>
      <c r="D39" s="50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0"/>
      <c r="C41" s="50"/>
      <c r="D41" s="50"/>
      <c r="E41" s="19"/>
      <c r="G41" s="64" t="s">
        <v>20</v>
      </c>
      <c r="I41" s="22">
        <v>2542</v>
      </c>
      <c r="J41" s="21">
        <v>189</v>
      </c>
      <c r="K41" s="22"/>
      <c r="S41" s="22"/>
      <c r="Y41" s="6"/>
      <c r="Z41" s="6"/>
      <c r="AA41" s="6"/>
      <c r="AB41" s="6"/>
    </row>
    <row r="42" spans="1:28" ht="21.75">
      <c r="A42" s="20"/>
      <c r="B42" s="48"/>
      <c r="C42" s="48"/>
      <c r="D42" s="48"/>
      <c r="E42" s="1"/>
      <c r="I42" s="22">
        <v>2543</v>
      </c>
      <c r="J42" s="21">
        <v>143.67</v>
      </c>
      <c r="K42" s="22"/>
      <c r="S42" s="22"/>
      <c r="Y42" s="6"/>
      <c r="Z42" s="6"/>
      <c r="AA42" s="6"/>
      <c r="AB42" s="6"/>
    </row>
    <row r="43" spans="1:28" ht="21.75">
      <c r="A43" s="20"/>
      <c r="B43" s="65"/>
      <c r="C43" s="65"/>
      <c r="D43" s="65"/>
      <c r="E43" s="1"/>
      <c r="I43" s="22">
        <v>2544</v>
      </c>
      <c r="J43" s="21">
        <v>284.25</v>
      </c>
      <c r="K43" s="22"/>
      <c r="S43" s="22"/>
      <c r="Y43" s="6"/>
      <c r="Z43" s="6"/>
      <c r="AA43" s="6"/>
      <c r="AB43" s="6"/>
    </row>
    <row r="44" spans="1:28" ht="21.75">
      <c r="A44" s="20"/>
      <c r="B44" s="48"/>
      <c r="C44" s="48"/>
      <c r="D44" s="48"/>
      <c r="E44" s="1"/>
      <c r="I44" s="22">
        <v>2545</v>
      </c>
      <c r="J44" s="21">
        <v>128.5</v>
      </c>
      <c r="K44" s="22"/>
      <c r="S44" s="22"/>
      <c r="Y44" s="6"/>
      <c r="Z44" s="6"/>
      <c r="AA44" s="6"/>
      <c r="AB44" s="6"/>
    </row>
    <row r="45" spans="1:28" ht="21.75">
      <c r="A45" s="20"/>
      <c r="B45" s="48"/>
      <c r="C45" s="48"/>
      <c r="D45" s="48"/>
      <c r="E45" s="66"/>
      <c r="I45" s="22">
        <v>2546</v>
      </c>
      <c r="J45" s="21">
        <v>16.95</v>
      </c>
      <c r="K45" s="22"/>
      <c r="S45" s="22"/>
      <c r="Y45" s="6"/>
      <c r="Z45" s="6"/>
      <c r="AA45" s="6"/>
      <c r="AB45" s="6"/>
    </row>
    <row r="46" spans="1:28" ht="21.75">
      <c r="A46" s="67"/>
      <c r="B46" s="68"/>
      <c r="C46" s="68"/>
      <c r="D46" s="68"/>
      <c r="E46" s="66"/>
      <c r="I46" s="22">
        <v>2547</v>
      </c>
      <c r="J46" s="21">
        <v>41.23</v>
      </c>
      <c r="K46" s="22"/>
      <c r="S46" s="22"/>
      <c r="Y46" s="6"/>
      <c r="Z46" s="6"/>
      <c r="AA46" s="6"/>
      <c r="AB46" s="6"/>
    </row>
    <row r="47" spans="1:28" ht="21.75">
      <c r="A47" s="67"/>
      <c r="B47" s="68"/>
      <c r="C47" s="68"/>
      <c r="D47" s="68"/>
      <c r="E47" s="66"/>
      <c r="I47" s="22">
        <v>2548</v>
      </c>
      <c r="J47" s="21">
        <v>124.53</v>
      </c>
      <c r="K47" s="22"/>
      <c r="S47" s="22"/>
      <c r="Y47" s="6"/>
      <c r="Z47" s="6"/>
      <c r="AA47" s="6"/>
      <c r="AB47" s="6"/>
    </row>
    <row r="48" spans="1:28" ht="21.75">
      <c r="A48" s="67"/>
      <c r="B48" s="68"/>
      <c r="C48" s="68"/>
      <c r="D48" s="68"/>
      <c r="E48" s="66"/>
      <c r="I48" s="22">
        <v>2549</v>
      </c>
      <c r="J48" s="21">
        <v>757.84</v>
      </c>
      <c r="K48" s="22"/>
      <c r="S48" s="22"/>
      <c r="Y48" s="6"/>
      <c r="Z48" s="6"/>
      <c r="AA48" s="6"/>
      <c r="AB48" s="6"/>
    </row>
    <row r="49" spans="1:28" ht="21.75">
      <c r="A49" s="67"/>
      <c r="B49" s="68"/>
      <c r="C49" s="68"/>
      <c r="D49" s="68"/>
      <c r="E49" s="66"/>
      <c r="I49" s="22">
        <v>2550</v>
      </c>
      <c r="J49" s="21">
        <v>66.4</v>
      </c>
      <c r="K49" s="22"/>
      <c r="S49" s="22"/>
      <c r="Y49" s="6"/>
      <c r="Z49" s="6"/>
      <c r="AA49" s="6"/>
      <c r="AB49" s="6"/>
    </row>
    <row r="50" spans="1:28" ht="21.75">
      <c r="A50" s="67"/>
      <c r="B50" s="68"/>
      <c r="C50" s="68"/>
      <c r="D50" s="68"/>
      <c r="E50" s="66"/>
      <c r="I50" s="22">
        <v>2551</v>
      </c>
      <c r="J50" s="21">
        <v>143.6</v>
      </c>
      <c r="K50" s="22"/>
      <c r="S50" s="22"/>
      <c r="Y50" s="6"/>
      <c r="Z50" s="6"/>
      <c r="AA50" s="6"/>
      <c r="AB50" s="6"/>
    </row>
    <row r="51" spans="1:28" ht="21.75">
      <c r="A51" s="67"/>
      <c r="B51" s="68"/>
      <c r="C51" s="68"/>
      <c r="D51" s="68"/>
      <c r="E51" s="66"/>
      <c r="I51" s="22">
        <v>2552</v>
      </c>
      <c r="J51" s="21">
        <v>23.27</v>
      </c>
      <c r="K51" s="22"/>
      <c r="S51" s="22"/>
      <c r="Y51" s="6"/>
      <c r="Z51" s="6"/>
      <c r="AA51" s="6"/>
      <c r="AB51" s="6"/>
    </row>
    <row r="52" spans="1:28" ht="21.75">
      <c r="A52" s="67"/>
      <c r="B52" s="68"/>
      <c r="C52" s="68"/>
      <c r="D52" s="68"/>
      <c r="E52" s="66"/>
      <c r="I52" s="22">
        <v>2553</v>
      </c>
      <c r="J52" s="21">
        <v>223.8</v>
      </c>
      <c r="K52" s="22"/>
      <c r="S52" s="22"/>
      <c r="Y52" s="6"/>
      <c r="Z52" s="6"/>
      <c r="AA52" s="6"/>
      <c r="AB52" s="6"/>
    </row>
    <row r="53" spans="1:28" ht="21.75">
      <c r="A53" s="67"/>
      <c r="B53" s="68"/>
      <c r="C53" s="68"/>
      <c r="D53" s="68"/>
      <c r="E53" s="66"/>
      <c r="I53" s="22">
        <v>2554</v>
      </c>
      <c r="J53" s="21">
        <v>299.68</v>
      </c>
      <c r="K53" s="22"/>
      <c r="S53" s="22"/>
      <c r="Y53" s="6"/>
      <c r="Z53" s="6"/>
      <c r="AA53" s="6"/>
      <c r="AB53" s="6"/>
    </row>
    <row r="54" spans="1:28" ht="21.75">
      <c r="A54" s="67"/>
      <c r="B54" s="66"/>
      <c r="C54" s="66"/>
      <c r="D54" s="66"/>
      <c r="E54" s="66"/>
      <c r="I54" s="69">
        <v>2555</v>
      </c>
      <c r="J54" s="2">
        <v>170.8</v>
      </c>
      <c r="K54" s="22"/>
      <c r="S54" s="22"/>
      <c r="Y54" s="6"/>
      <c r="Z54" s="6"/>
      <c r="AA54" s="6"/>
      <c r="AB54" s="6"/>
    </row>
    <row r="55" spans="1:28" ht="21.75">
      <c r="A55" s="67"/>
      <c r="B55" s="66"/>
      <c r="C55" s="66"/>
      <c r="D55" s="66"/>
      <c r="E55" s="66"/>
      <c r="I55" s="22">
        <v>2556</v>
      </c>
      <c r="J55" s="21">
        <v>70.45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115.32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9">
        <v>2558</v>
      </c>
      <c r="J57" s="22">
        <v>108.2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212.4</v>
      </c>
      <c r="K58" s="22"/>
      <c r="S58" s="22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161.55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9">
        <v>2561</v>
      </c>
      <c r="J60" s="22">
        <v>158.36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66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114.2</v>
      </c>
      <c r="K62" s="22"/>
      <c r="S62" s="6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1"/>
      <c r="C63" s="71"/>
      <c r="D63" s="71"/>
      <c r="E63" s="71"/>
      <c r="F63" s="71"/>
      <c r="G63" s="7"/>
      <c r="H63" s="7"/>
      <c r="I63" s="69">
        <v>2564</v>
      </c>
      <c r="J63" s="72">
        <v>105.5</v>
      </c>
      <c r="K63" s="7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3"/>
      <c r="C64" s="73"/>
      <c r="D64" s="73"/>
      <c r="E64" s="73"/>
      <c r="F64" s="73"/>
      <c r="G64" s="49"/>
      <c r="H64" s="49"/>
      <c r="I64" s="22">
        <v>2565</v>
      </c>
      <c r="J64" s="88">
        <v>130.4</v>
      </c>
      <c r="K64" s="74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9">
        <v>2566</v>
      </c>
      <c r="J65" s="89">
        <v>183.2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5">
        <f>IF($A$79&gt;=6,VLOOKUP($F$78,$X$3:$AC$38,$A$79-4),VLOOKUP($A$78,$X$3:$AC$38,$A$79+1))</f>
        <v>0.530864</v>
      </c>
      <c r="C80" s="75"/>
      <c r="D80" s="75"/>
      <c r="E80" s="75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5">
        <f>IF($A$79&gt;=6,VLOOKUP($F$78,$Y$58:$AD$97,$A$79-4),VLOOKUP($A$78,$Y$58:$AD$97,$A$79+1))</f>
        <v>1.091446</v>
      </c>
      <c r="C81" s="75"/>
      <c r="D81" s="75"/>
      <c r="E81" s="75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6">
        <f>B81/V6</f>
        <v>0.00761596724105286</v>
      </c>
      <c r="C83" s="76"/>
      <c r="D83" s="76"/>
      <c r="E83" s="76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7">
        <f>V4-(B80/B83)</f>
        <v>91.85991866697533</v>
      </c>
      <c r="C84" s="76"/>
      <c r="D84" s="76"/>
      <c r="E84" s="76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9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9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9"/>
      <c r="J93" s="69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9"/>
      <c r="J94" s="69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2024-06-24T04:54:25Z</dcterms:modified>
  <cp:category/>
  <cp:version/>
  <cp:contentType/>
  <cp:contentStatus/>
</cp:coreProperties>
</file>