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225" activeTab="0"/>
  </bookViews>
  <sheets>
    <sheet name="H41p77" sheetId="1" r:id="rId1"/>
    <sheet name="P.77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<sst xmlns="http://schemas.openxmlformats.org/spreadsheetml/2006/main" count="54" uniqueCount="29">
  <si>
    <t xml:space="preserve">       ปริมาณน้ำรายปี</t>
  </si>
  <si>
    <t xml:space="preserve"> </t>
  </si>
  <si>
    <t>สถานี :  P.77  น้ำแม่ทา  บ้านสบแม่สะป๊วด  อ.แม่ทา จ.ลำพูน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</si>
  <si>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</si>
  <si>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</si>
  <si>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</si>
  <si>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</si>
  <si>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</si>
  <si>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</si>
  <si>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</si>
  <si>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</si>
  <si>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</si>
  <si>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</si>
  <si>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</si>
  <si>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</si>
  <si>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</si>
  <si>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</si>
  <si>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พื้นที่รับน้ำ  550   ตร.กม.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</si>
  <si>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</si>
  <si>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</si>
  <si>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</si>
  <si>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</si>
  <si>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</si>
  <si>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</si>
  <si>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</si>
  <si>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</si>
  <si>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</si>
  <si>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</si>
  <si>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ตลิ่งฝั่งซ้าย 370.125 ม.(ร.ท.ก.) ตลิ่งฝั่งขวา 374.214 ม.(ร.ท.ก.)ท้องน้ำ  ม.(ร.ท.ก.) ศูนย์เสาระดับน้ำ 364.378 ม.(ร.ท.ก.)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</si>
</sst>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\ด\ด\ด"/>
    <numFmt numFmtId="177" formatCode="d\ mmm"/>
    <numFmt numFmtId="178" formatCode="0_)"/>
    <numFmt numFmtId="179" formatCode="0_);\(0\)"/>
    <numFmt numFmtId="180" formatCode="0.000"/>
    <numFmt numFmtId="181" formatCode="bbbb"/>
    <numFmt numFmtId="182" formatCode="#,##0_ ;\-#,##0\ "/>
    <numFmt numFmtId="183" formatCode="mmm\-yyyy"/>
    <numFmt numFmtId="184" formatCode="0.0000"/>
  </numFmts>
  <fonts count="6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0.5"/>
      <color indexed="17"/>
      <name val="Arial"/>
      <family val="0"/>
    </font>
    <font>
      <b/>
      <sz val="18"/>
      <color indexed="12"/>
      <name val="AngsanaUPC"/>
      <family val="0"/>
    </font>
    <font>
      <b/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C0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center"/>
    </xf>
    <xf numFmtId="18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6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6" fontId="11" fillId="0" borderId="12" xfId="0" applyNumberFormat="1" applyFont="1" applyBorder="1" applyAlignment="1">
      <alignment horizontal="centerContinuous"/>
    </xf>
    <xf numFmtId="176" fontId="10" fillId="0" borderId="12" xfId="0" applyNumberFormat="1" applyFont="1" applyBorder="1" applyAlignment="1">
      <alignment horizontal="centerContinuous"/>
    </xf>
    <xf numFmtId="176" fontId="10" fillId="0" borderId="11" xfId="0" applyNumberFormat="1" applyFont="1" applyBorder="1" applyAlignment="1">
      <alignment horizontal="centerContinuous"/>
    </xf>
    <xf numFmtId="176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Continuous"/>
    </xf>
    <xf numFmtId="2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6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6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176" fontId="12" fillId="0" borderId="20" xfId="0" applyNumberFormat="1" applyFont="1" applyBorder="1" applyAlignment="1">
      <alignment horizontal="center"/>
    </xf>
    <xf numFmtId="176" fontId="12" fillId="0" borderId="1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2" fillId="0" borderId="17" xfId="0" applyNumberFormat="1" applyFont="1" applyBorder="1" applyAlignment="1">
      <alignment horizontal="center"/>
    </xf>
    <xf numFmtId="176" fontId="12" fillId="0" borderId="17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77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5" xfId="0" applyNumberFormat="1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177" fontId="7" fillId="0" borderId="27" xfId="0" applyNumberFormat="1" applyFon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2" fontId="7" fillId="33" borderId="26" xfId="0" applyNumberFormat="1" applyFont="1" applyFill="1" applyBorder="1" applyAlignment="1">
      <alignment horizontal="right"/>
    </xf>
    <xf numFmtId="2" fontId="13" fillId="0" borderId="0" xfId="0" applyNumberFormat="1" applyFont="1" applyAlignment="1">
      <alignment/>
    </xf>
    <xf numFmtId="2" fontId="1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20" xfId="0" applyNumberFormat="1" applyFont="1" applyBorder="1" applyAlignment="1">
      <alignment horizontal="right"/>
    </xf>
    <xf numFmtId="0" fontId="7" fillId="0" borderId="16" xfId="0" applyFont="1" applyFill="1" applyBorder="1" applyAlignment="1">
      <alignment/>
    </xf>
    <xf numFmtId="2" fontId="7" fillId="34" borderId="25" xfId="0" applyNumberFormat="1" applyFont="1" applyFill="1" applyBorder="1" applyAlignment="1">
      <alignment horizontal="right"/>
    </xf>
    <xf numFmtId="2" fontId="7" fillId="34" borderId="26" xfId="0" applyNumberFormat="1" applyFont="1" applyFill="1" applyBorder="1" applyAlignment="1">
      <alignment horizontal="right"/>
    </xf>
    <xf numFmtId="177" fontId="7" fillId="0" borderId="27" xfId="0" applyNumberFormat="1" applyFont="1" applyFill="1" applyBorder="1" applyAlignment="1">
      <alignment horizontal="right"/>
    </xf>
    <xf numFmtId="2" fontId="61" fillId="0" borderId="0" xfId="0" applyNumberFormat="1" applyFont="1" applyAlignment="1">
      <alignment/>
    </xf>
    <xf numFmtId="0" fontId="10" fillId="0" borderId="16" xfId="0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26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/>
    </xf>
    <xf numFmtId="2" fontId="14" fillId="0" borderId="25" xfId="0" applyNumberFormat="1" applyFont="1" applyBorder="1" applyAlignment="1">
      <alignment/>
    </xf>
    <xf numFmtId="177" fontId="14" fillId="0" borderId="27" xfId="0" applyNumberFormat="1" applyFont="1" applyBorder="1" applyAlignment="1">
      <alignment horizontal="right"/>
    </xf>
    <xf numFmtId="177" fontId="14" fillId="0" borderId="27" xfId="0" applyNumberFormat="1" applyFont="1" applyBorder="1" applyAlignment="1">
      <alignment horizontal="center"/>
    </xf>
    <xf numFmtId="177" fontId="14" fillId="0" borderId="27" xfId="0" applyNumberFormat="1" applyFont="1" applyBorder="1" applyAlignment="1">
      <alignment/>
    </xf>
    <xf numFmtId="2" fontId="14" fillId="0" borderId="28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1" fontId="14" fillId="35" borderId="29" xfId="0" applyNumberFormat="1" applyFont="1" applyFill="1" applyBorder="1" applyAlignment="1" applyProtection="1">
      <alignment horizontal="center"/>
      <protection/>
    </xf>
    <xf numFmtId="2" fontId="14" fillId="36" borderId="29" xfId="0" applyNumberFormat="1" applyFont="1" applyFill="1" applyBorder="1" applyAlignment="1">
      <alignment horizontal="right"/>
    </xf>
    <xf numFmtId="2" fontId="14" fillId="37" borderId="29" xfId="0" applyNumberFormat="1" applyFont="1" applyFill="1" applyBorder="1" applyAlignment="1">
      <alignment horizontal="right"/>
    </xf>
    <xf numFmtId="0" fontId="14" fillId="36" borderId="30" xfId="0" applyFont="1" applyFill="1" applyBorder="1" applyAlignment="1">
      <alignment horizontal="center"/>
    </xf>
    <xf numFmtId="178" fontId="14" fillId="37" borderId="3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4" fillId="36" borderId="29" xfId="0" applyFont="1" applyFill="1" applyBorder="1" applyAlignment="1">
      <alignment horizontal="center"/>
    </xf>
    <xf numFmtId="178" fontId="14" fillId="37" borderId="31" xfId="0" applyNumberFormat="1" applyFont="1" applyFill="1" applyBorder="1" applyAlignment="1">
      <alignment horizontal="center"/>
    </xf>
    <xf numFmtId="178" fontId="14" fillId="37" borderId="29" xfId="0" applyNumberFormat="1" applyFont="1" applyFill="1" applyBorder="1" applyAlignment="1">
      <alignment horizontal="center"/>
    </xf>
    <xf numFmtId="1" fontId="14" fillId="35" borderId="32" xfId="0" applyNumberFormat="1" applyFont="1" applyFill="1" applyBorder="1" applyAlignment="1" applyProtection="1">
      <alignment horizontal="center"/>
      <protection/>
    </xf>
    <xf numFmtId="2" fontId="14" fillId="36" borderId="32" xfId="0" applyNumberFormat="1" applyFont="1" applyFill="1" applyBorder="1" applyAlignment="1">
      <alignment horizontal="right"/>
    </xf>
    <xf numFmtId="2" fontId="14" fillId="37" borderId="32" xfId="0" applyNumberFormat="1" applyFont="1" applyFill="1" applyBorder="1" applyAlignment="1">
      <alignment horizontal="right"/>
    </xf>
    <xf numFmtId="0" fontId="14" fillId="36" borderId="29" xfId="0" applyFont="1" applyFill="1" applyBorder="1" applyAlignment="1">
      <alignment horizontal="right"/>
    </xf>
    <xf numFmtId="2" fontId="14" fillId="37" borderId="29" xfId="0" applyNumberFormat="1" applyFont="1" applyFill="1" applyBorder="1" applyAlignment="1">
      <alignment horizontal="center"/>
    </xf>
    <xf numFmtId="1" fontId="14" fillId="35" borderId="29" xfId="0" applyNumberFormat="1" applyFont="1" applyFill="1" applyBorder="1" applyAlignment="1">
      <alignment horizontal="center"/>
    </xf>
    <xf numFmtId="2" fontId="14" fillId="36" borderId="29" xfId="0" applyNumberFormat="1" applyFont="1" applyFill="1" applyBorder="1" applyAlignment="1">
      <alignment horizontal="center"/>
    </xf>
    <xf numFmtId="2" fontId="14" fillId="36" borderId="32" xfId="0" applyNumberFormat="1" applyFont="1" applyFill="1" applyBorder="1" applyAlignment="1">
      <alignment horizontal="center"/>
    </xf>
    <xf numFmtId="2" fontId="14" fillId="37" borderId="32" xfId="0" applyNumberFormat="1" applyFont="1" applyFill="1" applyBorder="1" applyAlignment="1">
      <alignment horizontal="center"/>
    </xf>
    <xf numFmtId="0" fontId="14" fillId="36" borderId="32" xfId="0" applyFont="1" applyFill="1" applyBorder="1" applyAlignment="1">
      <alignment horizontal="center"/>
    </xf>
    <xf numFmtId="178" fontId="14" fillId="37" borderId="32" xfId="0" applyNumberFormat="1" applyFont="1" applyFill="1" applyBorder="1" applyAlignment="1">
      <alignment horizontal="center"/>
    </xf>
    <xf numFmtId="1" fontId="14" fillId="35" borderId="19" xfId="0" applyNumberFormat="1" applyFont="1" applyFill="1" applyBorder="1" applyAlignment="1" applyProtection="1">
      <alignment horizontal="center"/>
      <protection/>
    </xf>
    <xf numFmtId="2" fontId="14" fillId="36" borderId="19" xfId="0" applyNumberFormat="1" applyFont="1" applyFill="1" applyBorder="1" applyAlignment="1">
      <alignment horizontal="center"/>
    </xf>
    <xf numFmtId="2" fontId="14" fillId="37" borderId="19" xfId="0" applyNumberFormat="1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178" fontId="14" fillId="37" borderId="19" xfId="0" applyNumberFormat="1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6" borderId="19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right"/>
    </xf>
    <xf numFmtId="2" fontId="14" fillId="0" borderId="25" xfId="0" applyNumberFormat="1" applyFont="1" applyBorder="1" applyAlignment="1">
      <alignment horizontal="right"/>
    </xf>
    <xf numFmtId="2" fontId="14" fillId="0" borderId="26" xfId="0" applyNumberFormat="1" applyFont="1" applyBorder="1" applyAlignment="1">
      <alignment horizontal="right"/>
    </xf>
    <xf numFmtId="2" fontId="14" fillId="0" borderId="28" xfId="0" applyNumberFormat="1" applyFont="1" applyBorder="1" applyAlignment="1">
      <alignment horizontal="right"/>
    </xf>
    <xf numFmtId="2" fontId="14" fillId="0" borderId="27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76" fontId="15" fillId="0" borderId="14" xfId="0" applyNumberFormat="1" applyFont="1" applyBorder="1" applyAlignment="1">
      <alignment/>
    </xf>
    <xf numFmtId="176" fontId="7" fillId="0" borderId="14" xfId="0" applyNumberFormat="1" applyFont="1" applyBorder="1" applyAlignment="1">
      <alignment/>
    </xf>
    <xf numFmtId="177" fontId="7" fillId="0" borderId="14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7" fontId="7" fillId="0" borderId="33" xfId="0" applyNumberFormat="1" applyFont="1" applyBorder="1" applyAlignment="1">
      <alignment horizontal="right"/>
    </xf>
    <xf numFmtId="2" fontId="7" fillId="0" borderId="26" xfId="0" applyNumberFormat="1" applyFont="1" applyBorder="1" applyAlignment="1">
      <alignment/>
    </xf>
    <xf numFmtId="2" fontId="14" fillId="0" borderId="26" xfId="0" applyNumberFormat="1" applyFont="1" applyBorder="1" applyAlignment="1">
      <alignment/>
    </xf>
    <xf numFmtId="1" fontId="17" fillId="35" borderId="10" xfId="0" applyNumberFormat="1" applyFont="1" applyFill="1" applyBorder="1" applyAlignment="1">
      <alignment horizontal="center" vertical="center"/>
    </xf>
    <xf numFmtId="1" fontId="17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6396208"/>
        <c:axId val="3780382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4690106"/>
        <c:axId val="42210955"/>
      </c:lineChart>
      <c:catAx>
        <c:axId val="56396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7803825"/>
        <c:crossesAt val="-0.8"/>
        <c:auto val="0"/>
        <c:lblOffset val="100"/>
        <c:tickLblSkip val="4"/>
        <c:noMultiLvlLbl val="0"/>
      </c:catAx>
      <c:valAx>
        <c:axId val="3780382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6396208"/>
        <c:crossesAt val="1"/>
        <c:crossBetween val="midCat"/>
        <c:dispUnits/>
        <c:majorUnit val="0.1"/>
        <c:minorUnit val="0.02"/>
      </c:valAx>
      <c:catAx>
        <c:axId val="4690106"/>
        <c:scaling>
          <c:orientation val="minMax"/>
        </c:scaling>
        <c:axPos val="b"/>
        <c:delete val="1"/>
        <c:majorTickMark val="out"/>
        <c:minorTickMark val="none"/>
        <c:tickLblPos val="nextTo"/>
        <c:crossAx val="42210955"/>
        <c:crosses val="autoZero"/>
        <c:auto val="0"/>
        <c:lblOffset val="100"/>
        <c:tickLblSkip val="1"/>
        <c:noMultiLvlLbl val="0"/>
      </c:catAx>
      <c:valAx>
        <c:axId val="42210955"/>
        <c:scaling>
          <c:orientation val="minMax"/>
        </c:scaling>
        <c:axPos val="l"/>
        <c:delete val="1"/>
        <c:majorTickMark val="out"/>
        <c:minorTickMark val="none"/>
        <c:tickLblPos val="nextTo"/>
        <c:crossAx val="469010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น้ำแม่ทา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P.77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แม่ทา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17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8"/>
          <c:w val="0.8382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'P.77'!$X$5:$X$29</c:f>
              <c:numCache/>
            </c:numRef>
          </c:cat>
          <c:val>
            <c:numRef>
              <c:f>'P.77'!$Y$5:$Y$29</c:f>
              <c:numCache/>
            </c:numRef>
          </c:val>
        </c:ser>
        <c:axId val="44354276"/>
        <c:axId val="63644165"/>
      </c:barChart>
      <c:catAx>
        <c:axId val="4435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63644165"/>
        <c:crosses val="autoZero"/>
        <c:auto val="1"/>
        <c:lblOffset val="100"/>
        <c:tickLblSkip val="1"/>
        <c:noMultiLvlLbl val="0"/>
      </c:catAx>
      <c:valAx>
        <c:axId val="6364416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44354276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น้ำแม่ทา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P.77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แม่ทา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19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188"/>
          <c:w val="0.795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'P.77'!$X$5:$X$29</c:f>
              <c:numCache/>
            </c:numRef>
          </c:cat>
          <c:val>
            <c:numRef>
              <c:f>'P.77'!$Z$5:$Z$29</c:f>
              <c:numCache/>
            </c:numRef>
          </c:val>
        </c:ser>
        <c:axId val="35926574"/>
        <c:axId val="54903711"/>
      </c:barChart>
      <c:catAx>
        <c:axId val="3592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54903711"/>
        <c:crosses val="autoZero"/>
        <c:auto val="1"/>
        <c:lblOffset val="100"/>
        <c:tickLblSkip val="1"/>
        <c:noMultiLvlLbl val="0"/>
      </c:catAx>
      <c:valAx>
        <c:axId val="5490371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35926574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58450" y="19716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zoomScalePageLayoutView="0" workbookViewId="0" topLeftCell="A25">
      <selection activeCell="V38" sqref="V38"/>
    </sheetView>
  </sheetViews>
  <sheetFormatPr defaultColWidth="9.140625" defaultRowHeight="21.75"/>
  <cols>
    <col min="1" max="1" width="5.00390625" style="1" customWidth="1"/>
    <col min="2" max="2" width="6.28125" style="6" customWidth="1"/>
    <col min="3" max="3" width="6.7109375" style="6" customWidth="1"/>
    <col min="4" max="4" width="6.57421875" style="11" customWidth="1"/>
    <col min="5" max="5" width="6.28125" style="1" customWidth="1"/>
    <col min="6" max="6" width="6.7109375" style="6" customWidth="1"/>
    <col min="7" max="7" width="6.57421875" style="11" customWidth="1"/>
    <col min="8" max="8" width="6.28125" style="6" customWidth="1"/>
    <col min="9" max="9" width="6.7109375" style="6" customWidth="1"/>
    <col min="10" max="10" width="7.140625" style="11" customWidth="1"/>
    <col min="11" max="11" width="6.28125" style="6" customWidth="1"/>
    <col min="12" max="12" width="6.7109375" style="6" customWidth="1"/>
    <col min="13" max="13" width="7.00390625" style="11" customWidth="1"/>
    <col min="14" max="14" width="7.140625" style="1" customWidth="1"/>
    <col min="15" max="16" width="5.8515625" style="6" customWidth="1"/>
    <col min="17" max="17" width="9.140625" style="1" customWidth="1"/>
    <col min="18" max="18" width="7.14062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2:16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17</v>
      </c>
      <c r="M3" s="16"/>
      <c r="N3" s="13"/>
      <c r="O3" s="13"/>
      <c r="P3" s="13"/>
      <c r="AP3" s="19"/>
      <c r="AQ3" s="20"/>
    </row>
    <row r="4" spans="1:43" ht="22.5" customHeight="1">
      <c r="A4" s="21" t="s">
        <v>28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R4" s="1">
        <v>364.378</v>
      </c>
      <c r="AP4" s="19"/>
      <c r="AQ4" s="20"/>
    </row>
    <row r="5" spans="1:43" ht="18.75">
      <c r="A5" s="25"/>
      <c r="B5" s="26" t="s">
        <v>3</v>
      </c>
      <c r="C5" s="27"/>
      <c r="D5" s="28"/>
      <c r="E5" s="29"/>
      <c r="F5" s="29"/>
      <c r="G5" s="30"/>
      <c r="H5" s="31" t="s">
        <v>4</v>
      </c>
      <c r="I5" s="29"/>
      <c r="J5" s="32"/>
      <c r="K5" s="29"/>
      <c r="L5" s="29"/>
      <c r="M5" s="33"/>
      <c r="N5" s="34" t="s">
        <v>5</v>
      </c>
      <c r="O5" s="35"/>
      <c r="P5" s="36"/>
      <c r="AP5" s="19"/>
      <c r="AQ5" s="20"/>
    </row>
    <row r="6" spans="1:43" ht="18.75">
      <c r="A6" s="37" t="s">
        <v>6</v>
      </c>
      <c r="B6" s="38" t="s">
        <v>7</v>
      </c>
      <c r="C6" s="39"/>
      <c r="D6" s="40"/>
      <c r="E6" s="38" t="s">
        <v>8</v>
      </c>
      <c r="F6" s="41"/>
      <c r="G6" s="40"/>
      <c r="H6" s="38" t="s">
        <v>7</v>
      </c>
      <c r="I6" s="41"/>
      <c r="J6" s="40"/>
      <c r="K6" s="38" t="s">
        <v>8</v>
      </c>
      <c r="L6" s="41"/>
      <c r="M6" s="42"/>
      <c r="N6" s="43" t="s">
        <v>1</v>
      </c>
      <c r="O6" s="44"/>
      <c r="P6" s="45"/>
      <c r="AP6" s="19"/>
      <c r="AQ6" s="20"/>
    </row>
    <row r="7" spans="1:43" s="6" customFormat="1" ht="18.75">
      <c r="A7" s="46" t="s">
        <v>9</v>
      </c>
      <c r="B7" s="47" t="s">
        <v>10</v>
      </c>
      <c r="C7" s="47" t="s">
        <v>11</v>
      </c>
      <c r="D7" s="48" t="s">
        <v>12</v>
      </c>
      <c r="E7" s="47" t="s">
        <v>10</v>
      </c>
      <c r="F7" s="47" t="s">
        <v>11</v>
      </c>
      <c r="G7" s="48" t="s">
        <v>12</v>
      </c>
      <c r="H7" s="47" t="s">
        <v>10</v>
      </c>
      <c r="I7" s="47" t="s">
        <v>11</v>
      </c>
      <c r="J7" s="48" t="s">
        <v>12</v>
      </c>
      <c r="K7" s="47" t="s">
        <v>10</v>
      </c>
      <c r="L7" s="47" t="s">
        <v>11</v>
      </c>
      <c r="M7" s="49" t="s">
        <v>12</v>
      </c>
      <c r="N7" s="47" t="s">
        <v>11</v>
      </c>
      <c r="O7" s="47" t="s">
        <v>13</v>
      </c>
      <c r="P7" s="50"/>
      <c r="AP7" s="19"/>
      <c r="AQ7" s="20"/>
    </row>
    <row r="8" spans="1:43" ht="18.75">
      <c r="A8" s="51"/>
      <c r="B8" s="52" t="s">
        <v>14</v>
      </c>
      <c r="C8" s="52" t="s">
        <v>15</v>
      </c>
      <c r="D8" s="53"/>
      <c r="E8" s="52" t="s">
        <v>14</v>
      </c>
      <c r="F8" s="52" t="s">
        <v>15</v>
      </c>
      <c r="G8" s="53"/>
      <c r="H8" s="52" t="s">
        <v>14</v>
      </c>
      <c r="I8" s="52" t="s">
        <v>15</v>
      </c>
      <c r="J8" s="53"/>
      <c r="K8" s="52" t="s">
        <v>14</v>
      </c>
      <c r="L8" s="52" t="s">
        <v>15</v>
      </c>
      <c r="M8" s="54"/>
      <c r="N8" s="52" t="s">
        <v>16</v>
      </c>
      <c r="O8" s="52" t="s">
        <v>15</v>
      </c>
      <c r="P8" s="55"/>
      <c r="AP8" s="19"/>
      <c r="AQ8" s="20"/>
    </row>
    <row r="9" spans="1:43" ht="18.75">
      <c r="A9" s="56">
        <v>2542</v>
      </c>
      <c r="B9" s="57">
        <f>$R$4+R9</f>
        <v>368.378</v>
      </c>
      <c r="C9" s="58">
        <v>189</v>
      </c>
      <c r="D9" s="59">
        <v>37523</v>
      </c>
      <c r="E9" s="57">
        <f>$R$4+S9</f>
        <v>367.498</v>
      </c>
      <c r="F9" s="58">
        <v>78.7</v>
      </c>
      <c r="G9" s="59">
        <v>37523</v>
      </c>
      <c r="H9" s="57">
        <f>$R$4+U9</f>
        <v>364.728</v>
      </c>
      <c r="I9" s="58">
        <v>0.02</v>
      </c>
      <c r="J9" s="59">
        <v>37375</v>
      </c>
      <c r="K9" s="57">
        <f>$R$4+V9</f>
        <v>364.728</v>
      </c>
      <c r="L9" s="58">
        <v>0.02</v>
      </c>
      <c r="M9" s="59">
        <v>37347</v>
      </c>
      <c r="N9" s="60">
        <v>58.61</v>
      </c>
      <c r="O9" s="61">
        <v>1.85</v>
      </c>
      <c r="P9" s="55"/>
      <c r="R9" s="6">
        <v>4</v>
      </c>
      <c r="S9" s="1">
        <v>3.12</v>
      </c>
      <c r="U9" s="6">
        <v>0.35</v>
      </c>
      <c r="V9" s="1">
        <v>0.35</v>
      </c>
      <c r="AP9" s="19"/>
      <c r="AQ9" s="20"/>
    </row>
    <row r="10" spans="1:43" ht="18.75">
      <c r="A10" s="62">
        <v>2543</v>
      </c>
      <c r="B10" s="63">
        <f aca="true" t="shared" si="0" ref="B10:B16">$R$4+R10</f>
        <v>367.878</v>
      </c>
      <c r="C10" s="64">
        <v>143.67</v>
      </c>
      <c r="D10" s="65">
        <v>37146</v>
      </c>
      <c r="E10" s="63">
        <f aca="true" t="shared" si="1" ref="E10:E15">$R$4+S10</f>
        <v>367.058</v>
      </c>
      <c r="F10" s="64">
        <v>60.04</v>
      </c>
      <c r="G10" s="65">
        <v>37147</v>
      </c>
      <c r="H10" s="63">
        <f aca="true" t="shared" si="2" ref="H10:H16">$R$4+U10</f>
        <v>364.598</v>
      </c>
      <c r="I10" s="64">
        <v>0.054</v>
      </c>
      <c r="J10" s="65">
        <v>37242</v>
      </c>
      <c r="K10" s="63">
        <f aca="true" t="shared" si="3" ref="K10:K16">$R$4+V10</f>
        <v>364.608</v>
      </c>
      <c r="L10" s="64">
        <v>0.66</v>
      </c>
      <c r="M10" s="65">
        <v>36979</v>
      </c>
      <c r="N10" s="66">
        <v>86.829</v>
      </c>
      <c r="O10" s="67">
        <v>2.75</v>
      </c>
      <c r="P10" s="55"/>
      <c r="R10" s="6">
        <v>3.5</v>
      </c>
      <c r="S10" s="1">
        <v>2.68</v>
      </c>
      <c r="U10" s="6">
        <v>0.22</v>
      </c>
      <c r="V10" s="1">
        <v>0.23</v>
      </c>
      <c r="AP10" s="19"/>
      <c r="AQ10" s="20"/>
    </row>
    <row r="11" spans="1:43" ht="18.75">
      <c r="A11" s="62">
        <v>2544</v>
      </c>
      <c r="B11" s="63">
        <f t="shared" si="0"/>
        <v>368.828</v>
      </c>
      <c r="C11" s="68">
        <v>284.25</v>
      </c>
      <c r="D11" s="65">
        <v>37480</v>
      </c>
      <c r="E11" s="63">
        <f t="shared" si="1"/>
        <v>366.298</v>
      </c>
      <c r="F11" s="64">
        <v>15.9</v>
      </c>
      <c r="G11" s="65">
        <v>37474</v>
      </c>
      <c r="H11" s="63">
        <f t="shared" si="2"/>
        <v>364.318</v>
      </c>
      <c r="I11" s="64">
        <v>0.072</v>
      </c>
      <c r="J11" s="65">
        <v>37375</v>
      </c>
      <c r="K11" s="63">
        <f t="shared" si="3"/>
        <v>364.318</v>
      </c>
      <c r="L11" s="64">
        <v>0</v>
      </c>
      <c r="M11" s="65">
        <v>37346</v>
      </c>
      <c r="N11" s="66">
        <v>90.05</v>
      </c>
      <c r="O11" s="67">
        <v>2.9</v>
      </c>
      <c r="P11" s="55"/>
      <c r="R11" s="6">
        <v>4.45</v>
      </c>
      <c r="S11" s="1">
        <v>1.92</v>
      </c>
      <c r="U11" s="6">
        <v>-0.06</v>
      </c>
      <c r="V11" s="1">
        <v>-0.06</v>
      </c>
      <c r="AP11" s="19"/>
      <c r="AQ11" s="20"/>
    </row>
    <row r="12" spans="1:43" ht="18.75">
      <c r="A12" s="62">
        <v>2545</v>
      </c>
      <c r="B12" s="63">
        <f t="shared" si="0"/>
        <v>367.228</v>
      </c>
      <c r="C12" s="64">
        <v>128.5</v>
      </c>
      <c r="D12" s="65">
        <v>262</v>
      </c>
      <c r="E12" s="63">
        <f t="shared" si="1"/>
        <v>366.728</v>
      </c>
      <c r="F12" s="64">
        <v>74.87</v>
      </c>
      <c r="G12" s="65">
        <v>37519</v>
      </c>
      <c r="H12" s="63">
        <f t="shared" si="2"/>
        <v>364.178</v>
      </c>
      <c r="I12" s="64">
        <v>0</v>
      </c>
      <c r="J12" s="65">
        <v>37370</v>
      </c>
      <c r="K12" s="63">
        <f t="shared" si="3"/>
        <v>364.228</v>
      </c>
      <c r="L12" s="64">
        <v>0</v>
      </c>
      <c r="M12" s="65">
        <v>37370</v>
      </c>
      <c r="N12" s="66">
        <v>122.26</v>
      </c>
      <c r="O12" s="67">
        <v>3.8768279220000004</v>
      </c>
      <c r="P12" s="55"/>
      <c r="R12" s="6">
        <v>2.85</v>
      </c>
      <c r="S12" s="1">
        <v>2.35</v>
      </c>
      <c r="U12" s="69">
        <v>-0.2</v>
      </c>
      <c r="V12" s="1">
        <v>-0.15</v>
      </c>
      <c r="AP12" s="19"/>
      <c r="AQ12" s="20"/>
    </row>
    <row r="13" spans="1:43" ht="18.75">
      <c r="A13" s="62">
        <v>2546</v>
      </c>
      <c r="B13" s="63">
        <f t="shared" si="0"/>
        <v>366.518</v>
      </c>
      <c r="C13" s="64">
        <v>16.95</v>
      </c>
      <c r="D13" s="65">
        <v>38240</v>
      </c>
      <c r="E13" s="63">
        <f t="shared" si="1"/>
        <v>366.388</v>
      </c>
      <c r="F13" s="64">
        <v>14.94</v>
      </c>
      <c r="G13" s="65">
        <v>38240</v>
      </c>
      <c r="H13" s="63">
        <f t="shared" si="2"/>
        <v>364.478</v>
      </c>
      <c r="I13" s="64" t="s">
        <v>18</v>
      </c>
      <c r="J13" s="65">
        <v>235996</v>
      </c>
      <c r="K13" s="63">
        <f t="shared" si="3"/>
        <v>364.638</v>
      </c>
      <c r="L13" s="64">
        <v>0.01</v>
      </c>
      <c r="M13" s="65">
        <v>38027</v>
      </c>
      <c r="N13" s="66">
        <v>27.443</v>
      </c>
      <c r="O13" s="67">
        <v>0.87</v>
      </c>
      <c r="P13" s="70"/>
      <c r="R13" s="6">
        <v>2.14</v>
      </c>
      <c r="S13" s="1">
        <v>2.01</v>
      </c>
      <c r="U13" s="6">
        <v>0.1</v>
      </c>
      <c r="V13" s="1">
        <v>0.26</v>
      </c>
      <c r="AP13" s="19"/>
      <c r="AQ13" s="20"/>
    </row>
    <row r="14" spans="1:43" ht="18.75">
      <c r="A14" s="62">
        <v>2547</v>
      </c>
      <c r="B14" s="63">
        <f t="shared" si="0"/>
        <v>366.968</v>
      </c>
      <c r="C14" s="64">
        <v>41.23</v>
      </c>
      <c r="D14" s="65">
        <v>38247</v>
      </c>
      <c r="E14" s="63">
        <f t="shared" si="1"/>
        <v>366.89799999999997</v>
      </c>
      <c r="F14" s="64">
        <v>38.25</v>
      </c>
      <c r="G14" s="65">
        <v>38247</v>
      </c>
      <c r="H14" s="63">
        <f t="shared" si="2"/>
        <v>364.618</v>
      </c>
      <c r="I14" s="64">
        <v>0</v>
      </c>
      <c r="J14" s="65">
        <v>236654</v>
      </c>
      <c r="K14" s="63">
        <f t="shared" si="3"/>
        <v>364.618</v>
      </c>
      <c r="L14" s="64">
        <v>0</v>
      </c>
      <c r="M14" s="65">
        <v>38332</v>
      </c>
      <c r="N14" s="66">
        <v>48.66</v>
      </c>
      <c r="O14" s="67">
        <v>1.54</v>
      </c>
      <c r="P14" s="55"/>
      <c r="R14" s="6">
        <v>2.590000000000032</v>
      </c>
      <c r="S14" s="1">
        <v>2.519999999999982</v>
      </c>
      <c r="U14" s="6">
        <v>0.24</v>
      </c>
      <c r="V14" s="1">
        <v>0.2400000000000091</v>
      </c>
      <c r="AP14" s="19"/>
      <c r="AQ14" s="71"/>
    </row>
    <row r="15" spans="1:22" ht="18.75">
      <c r="A15" s="62">
        <v>2548</v>
      </c>
      <c r="B15" s="63">
        <f t="shared" si="0"/>
        <v>367.678</v>
      </c>
      <c r="C15" s="64">
        <v>124.53</v>
      </c>
      <c r="D15" s="65">
        <v>38607</v>
      </c>
      <c r="E15" s="63">
        <f t="shared" si="1"/>
        <v>367.508</v>
      </c>
      <c r="F15" s="64">
        <v>103.65</v>
      </c>
      <c r="G15" s="65">
        <v>38606</v>
      </c>
      <c r="H15" s="63">
        <f t="shared" si="2"/>
        <v>364.728</v>
      </c>
      <c r="I15" s="64">
        <v>0.26</v>
      </c>
      <c r="J15" s="65">
        <v>236799</v>
      </c>
      <c r="K15" s="63">
        <f t="shared" si="3"/>
        <v>364.728</v>
      </c>
      <c r="L15" s="64">
        <v>0.26</v>
      </c>
      <c r="M15" s="65">
        <v>236799</v>
      </c>
      <c r="N15" s="66">
        <v>122.31820800000001</v>
      </c>
      <c r="O15" s="72">
        <f aca="true" t="shared" si="4" ref="O15:O33">+N15*0.0317097</f>
        <v>3.8786736802176005</v>
      </c>
      <c r="P15" s="55"/>
      <c r="R15" s="6">
        <v>3.3</v>
      </c>
      <c r="S15" s="1">
        <v>3.13</v>
      </c>
      <c r="U15" s="6">
        <v>0.35</v>
      </c>
      <c r="V15" s="1">
        <v>0.35</v>
      </c>
    </row>
    <row r="16" spans="1:22" ht="18.75">
      <c r="A16" s="73">
        <v>2549</v>
      </c>
      <c r="B16" s="74">
        <f t="shared" si="0"/>
        <v>370.378</v>
      </c>
      <c r="C16" s="75">
        <v>757.84</v>
      </c>
      <c r="D16" s="76">
        <v>38961</v>
      </c>
      <c r="E16" s="63">
        <f>$R$4+S16</f>
        <v>368.64799999999997</v>
      </c>
      <c r="F16" s="64">
        <v>324</v>
      </c>
      <c r="G16" s="65">
        <v>38961</v>
      </c>
      <c r="H16" s="63">
        <f t="shared" si="2"/>
        <v>364.90799999999996</v>
      </c>
      <c r="I16" s="64">
        <v>0.02</v>
      </c>
      <c r="J16" s="65">
        <v>38846</v>
      </c>
      <c r="K16" s="63">
        <f t="shared" si="3"/>
        <v>364.90799999999996</v>
      </c>
      <c r="L16" s="64">
        <v>0.02</v>
      </c>
      <c r="M16" s="65">
        <v>38846</v>
      </c>
      <c r="N16" s="66">
        <v>257.1</v>
      </c>
      <c r="O16" s="72">
        <f t="shared" si="4"/>
        <v>8.152563870000002</v>
      </c>
      <c r="P16" s="55"/>
      <c r="R16" s="69">
        <v>6</v>
      </c>
      <c r="S16" s="1">
        <v>4.27</v>
      </c>
      <c r="U16" s="6">
        <v>0.53</v>
      </c>
      <c r="V16" s="1">
        <v>0.53</v>
      </c>
    </row>
    <row r="17" spans="1:21" ht="18.75">
      <c r="A17" s="62">
        <v>2550</v>
      </c>
      <c r="B17" s="63">
        <v>366.778</v>
      </c>
      <c r="C17" s="64">
        <v>66.4</v>
      </c>
      <c r="D17" s="65">
        <v>39345</v>
      </c>
      <c r="E17" s="63">
        <v>366.44</v>
      </c>
      <c r="F17" s="64">
        <v>39.2</v>
      </c>
      <c r="G17" s="65">
        <v>38980</v>
      </c>
      <c r="H17" s="63">
        <v>365.468</v>
      </c>
      <c r="I17" s="64">
        <v>0.35</v>
      </c>
      <c r="J17" s="65">
        <v>38837</v>
      </c>
      <c r="K17" s="63">
        <v>365.47</v>
      </c>
      <c r="L17" s="64">
        <v>0.35</v>
      </c>
      <c r="M17" s="65">
        <v>38837</v>
      </c>
      <c r="N17" s="66">
        <v>80.34</v>
      </c>
      <c r="O17" s="72">
        <f t="shared" si="4"/>
        <v>2.547557298</v>
      </c>
      <c r="P17" s="55"/>
      <c r="R17" s="6">
        <f aca="true" t="shared" si="5" ref="R17:R33">B17-$R$4</f>
        <v>2.400000000000034</v>
      </c>
      <c r="S17" s="6">
        <f aca="true" t="shared" si="6" ref="S17:S30">H17-$R$4</f>
        <v>1.0900000000000318</v>
      </c>
      <c r="U17" s="6">
        <f aca="true" t="shared" si="7" ref="U17:U33">H17-$R$4</f>
        <v>1.0900000000000318</v>
      </c>
    </row>
    <row r="18" spans="1:21" ht="18.75">
      <c r="A18" s="62">
        <v>2551</v>
      </c>
      <c r="B18" s="63">
        <v>367.68</v>
      </c>
      <c r="C18" s="64">
        <v>143.6</v>
      </c>
      <c r="D18" s="65">
        <v>39376</v>
      </c>
      <c r="E18" s="63">
        <v>367.34</v>
      </c>
      <c r="F18" s="64">
        <v>92.5</v>
      </c>
      <c r="G18" s="65">
        <v>39011</v>
      </c>
      <c r="H18" s="63">
        <v>365.52</v>
      </c>
      <c r="I18" s="64">
        <v>0.18</v>
      </c>
      <c r="J18" s="65">
        <v>38817</v>
      </c>
      <c r="K18" s="63">
        <v>365.52</v>
      </c>
      <c r="L18" s="64">
        <v>0.18</v>
      </c>
      <c r="M18" s="65">
        <v>38817</v>
      </c>
      <c r="N18" s="66">
        <v>85.34</v>
      </c>
      <c r="O18" s="72">
        <f t="shared" si="4"/>
        <v>2.7061057980000003</v>
      </c>
      <c r="P18" s="55"/>
      <c r="R18" s="6">
        <f t="shared" si="5"/>
        <v>3.302000000000021</v>
      </c>
      <c r="S18" s="6">
        <f t="shared" si="6"/>
        <v>1.141999999999996</v>
      </c>
      <c r="U18" s="6">
        <f t="shared" si="7"/>
        <v>1.141999999999996</v>
      </c>
    </row>
    <row r="19" spans="1:21" ht="18.75">
      <c r="A19" s="62">
        <v>2552</v>
      </c>
      <c r="B19" s="63">
        <v>366.75</v>
      </c>
      <c r="C19" s="64">
        <v>23.27</v>
      </c>
      <c r="D19" s="65">
        <v>39343</v>
      </c>
      <c r="E19" s="63">
        <v>366.73</v>
      </c>
      <c r="F19" s="64">
        <v>22.82</v>
      </c>
      <c r="G19" s="65">
        <v>38978</v>
      </c>
      <c r="H19" s="63">
        <v>365.528</v>
      </c>
      <c r="I19" s="64">
        <v>0.15</v>
      </c>
      <c r="J19" s="65">
        <v>40337</v>
      </c>
      <c r="K19" s="63">
        <v>365.53</v>
      </c>
      <c r="L19" s="64">
        <v>0.15</v>
      </c>
      <c r="M19" s="65">
        <v>38876</v>
      </c>
      <c r="N19" s="66">
        <v>55.7</v>
      </c>
      <c r="O19" s="67">
        <f t="shared" si="4"/>
        <v>1.7662302900000002</v>
      </c>
      <c r="P19" s="55"/>
      <c r="Q19" s="6"/>
      <c r="R19" s="6">
        <f t="shared" si="5"/>
        <v>2.372000000000014</v>
      </c>
      <c r="S19" s="6">
        <f t="shared" si="6"/>
        <v>1.150000000000034</v>
      </c>
      <c r="U19" s="6">
        <f t="shared" si="7"/>
        <v>1.150000000000034</v>
      </c>
    </row>
    <row r="20" spans="1:21" ht="18.75">
      <c r="A20" s="62">
        <v>2553</v>
      </c>
      <c r="B20" s="63">
        <v>368.85</v>
      </c>
      <c r="C20" s="64">
        <v>223.8</v>
      </c>
      <c r="D20" s="65">
        <v>40404</v>
      </c>
      <c r="E20" s="63">
        <v>367.35</v>
      </c>
      <c r="F20" s="64">
        <v>84.75</v>
      </c>
      <c r="G20" s="65">
        <v>38943</v>
      </c>
      <c r="H20" s="63">
        <v>365.378</v>
      </c>
      <c r="I20" s="64">
        <v>0</v>
      </c>
      <c r="J20" s="65">
        <v>40360</v>
      </c>
      <c r="K20" s="63">
        <v>365.378</v>
      </c>
      <c r="L20" s="64">
        <v>0</v>
      </c>
      <c r="M20" s="65">
        <v>40360</v>
      </c>
      <c r="N20" s="66">
        <v>148.7</v>
      </c>
      <c r="O20" s="67">
        <f t="shared" si="4"/>
        <v>4.71523239</v>
      </c>
      <c r="P20" s="55"/>
      <c r="R20" s="6">
        <f t="shared" si="5"/>
        <v>4.472000000000037</v>
      </c>
      <c r="S20" s="77">
        <f t="shared" si="6"/>
        <v>1</v>
      </c>
      <c r="U20" s="6">
        <f t="shared" si="7"/>
        <v>1</v>
      </c>
    </row>
    <row r="21" spans="1:21" ht="18.75">
      <c r="A21" s="62">
        <v>2554</v>
      </c>
      <c r="B21" s="63">
        <v>369.148</v>
      </c>
      <c r="C21" s="64">
        <v>299.68</v>
      </c>
      <c r="D21" s="65">
        <v>40756</v>
      </c>
      <c r="E21" s="63">
        <v>368.14</v>
      </c>
      <c r="F21" s="64">
        <v>156.8</v>
      </c>
      <c r="G21" s="65">
        <v>40756</v>
      </c>
      <c r="H21" s="63">
        <v>365.678</v>
      </c>
      <c r="I21" s="64">
        <v>0.88</v>
      </c>
      <c r="J21" s="65">
        <v>40699</v>
      </c>
      <c r="K21" s="63">
        <v>365.73</v>
      </c>
      <c r="L21" s="64">
        <v>1.3</v>
      </c>
      <c r="M21" s="65">
        <v>40699</v>
      </c>
      <c r="N21" s="66">
        <v>295.3</v>
      </c>
      <c r="O21" s="67">
        <f t="shared" si="4"/>
        <v>9.363874410000001</v>
      </c>
      <c r="P21" s="55"/>
      <c r="R21" s="1">
        <f t="shared" si="5"/>
        <v>4.770000000000039</v>
      </c>
      <c r="S21" s="6">
        <f t="shared" si="6"/>
        <v>1.3000000000000114</v>
      </c>
      <c r="U21" s="1">
        <f t="shared" si="7"/>
        <v>1.3000000000000114</v>
      </c>
    </row>
    <row r="22" spans="1:21" ht="18.75">
      <c r="A22" s="62">
        <v>2555</v>
      </c>
      <c r="B22" s="63">
        <v>368.578</v>
      </c>
      <c r="C22" s="64">
        <v>170.8</v>
      </c>
      <c r="D22" s="65">
        <v>41155</v>
      </c>
      <c r="E22" s="63">
        <v>367.18</v>
      </c>
      <c r="F22" s="64">
        <v>45.9</v>
      </c>
      <c r="G22" s="65">
        <v>41160</v>
      </c>
      <c r="H22" s="63">
        <v>365.668</v>
      </c>
      <c r="I22" s="64">
        <v>0.04</v>
      </c>
      <c r="J22" s="65">
        <v>41138</v>
      </c>
      <c r="K22" s="63">
        <v>365.671</v>
      </c>
      <c r="L22" s="64">
        <v>0.04</v>
      </c>
      <c r="M22" s="65">
        <v>41138</v>
      </c>
      <c r="N22" s="66">
        <v>65.19</v>
      </c>
      <c r="O22" s="67">
        <f t="shared" si="4"/>
        <v>2.067155343</v>
      </c>
      <c r="P22" s="55"/>
      <c r="R22" s="6">
        <f t="shared" si="5"/>
        <v>4.199999999999989</v>
      </c>
      <c r="S22" s="1">
        <f t="shared" si="6"/>
        <v>1.2900000000000205</v>
      </c>
      <c r="U22" s="1">
        <f t="shared" si="7"/>
        <v>1.2900000000000205</v>
      </c>
    </row>
    <row r="23" spans="1:21" ht="18.75">
      <c r="A23" s="62">
        <v>2556</v>
      </c>
      <c r="B23" s="63">
        <v>367.78</v>
      </c>
      <c r="C23" s="64">
        <v>70.45</v>
      </c>
      <c r="D23" s="65">
        <v>41549</v>
      </c>
      <c r="E23" s="63">
        <v>367.12</v>
      </c>
      <c r="F23" s="64">
        <v>39.1</v>
      </c>
      <c r="G23" s="65">
        <v>41566</v>
      </c>
      <c r="H23" s="63">
        <v>365.448</v>
      </c>
      <c r="I23" s="64">
        <v>0.05</v>
      </c>
      <c r="J23" s="65">
        <v>41305</v>
      </c>
      <c r="K23" s="63">
        <v>365.448</v>
      </c>
      <c r="L23" s="64">
        <v>0.05</v>
      </c>
      <c r="M23" s="65">
        <v>41305</v>
      </c>
      <c r="N23" s="66">
        <v>84.88</v>
      </c>
      <c r="O23" s="67">
        <f t="shared" si="4"/>
        <v>2.691519336</v>
      </c>
      <c r="P23" s="55"/>
      <c r="R23" s="6">
        <f t="shared" si="5"/>
        <v>3.401999999999987</v>
      </c>
      <c r="S23" s="1">
        <f t="shared" si="6"/>
        <v>1.0699999999999932</v>
      </c>
      <c r="U23" s="1">
        <f t="shared" si="7"/>
        <v>1.0699999999999932</v>
      </c>
    </row>
    <row r="24" spans="1:21" ht="18.75">
      <c r="A24" s="62">
        <v>2557</v>
      </c>
      <c r="B24" s="63">
        <v>368.708</v>
      </c>
      <c r="C24" s="64">
        <v>115.32</v>
      </c>
      <c r="D24" s="65">
        <v>41885</v>
      </c>
      <c r="E24" s="63">
        <v>367.749</v>
      </c>
      <c r="F24" s="64">
        <v>62.65</v>
      </c>
      <c r="G24" s="65">
        <v>41885</v>
      </c>
      <c r="H24" s="63">
        <v>365.488</v>
      </c>
      <c r="I24" s="64">
        <v>0</v>
      </c>
      <c r="J24" s="65">
        <v>41789</v>
      </c>
      <c r="K24" s="63">
        <v>365.503</v>
      </c>
      <c r="L24" s="64">
        <v>0</v>
      </c>
      <c r="M24" s="65">
        <v>41789</v>
      </c>
      <c r="N24" s="66">
        <v>64.85</v>
      </c>
      <c r="O24" s="67">
        <f t="shared" si="4"/>
        <v>2.0563740449999997</v>
      </c>
      <c r="P24" s="55"/>
      <c r="R24" s="1">
        <f t="shared" si="5"/>
        <v>4.330000000000041</v>
      </c>
      <c r="S24" s="1">
        <f t="shared" si="6"/>
        <v>1.1100000000000136</v>
      </c>
      <c r="U24" s="1">
        <f t="shared" si="7"/>
        <v>1.1100000000000136</v>
      </c>
    </row>
    <row r="25" spans="1:21" ht="18.75">
      <c r="A25" s="62">
        <v>2558</v>
      </c>
      <c r="B25" s="63">
        <v>368.478</v>
      </c>
      <c r="C25" s="64">
        <v>108.2</v>
      </c>
      <c r="D25" s="65">
        <v>42228</v>
      </c>
      <c r="E25" s="63">
        <v>367.308</v>
      </c>
      <c r="F25" s="64">
        <v>31.07</v>
      </c>
      <c r="G25" s="65">
        <v>42229</v>
      </c>
      <c r="H25" s="63">
        <v>365.608</v>
      </c>
      <c r="I25" s="64">
        <v>0</v>
      </c>
      <c r="J25" s="65">
        <v>42217</v>
      </c>
      <c r="K25" s="63">
        <v>365.608</v>
      </c>
      <c r="L25" s="64">
        <v>0</v>
      </c>
      <c r="M25" s="65">
        <v>42217</v>
      </c>
      <c r="N25" s="66">
        <v>25.18</v>
      </c>
      <c r="O25" s="67">
        <f t="shared" si="4"/>
        <v>0.798450246</v>
      </c>
      <c r="P25" s="55"/>
      <c r="R25" s="6">
        <f t="shared" si="5"/>
        <v>4.100000000000023</v>
      </c>
      <c r="S25" s="1">
        <f t="shared" si="6"/>
        <v>1.2300000000000182</v>
      </c>
      <c r="U25" s="1">
        <f t="shared" si="7"/>
        <v>1.2300000000000182</v>
      </c>
    </row>
    <row r="26" spans="1:21" ht="18.75">
      <c r="A26" s="62">
        <v>2559</v>
      </c>
      <c r="B26" s="63">
        <v>369.008</v>
      </c>
      <c r="C26" s="64">
        <v>212.4</v>
      </c>
      <c r="D26" s="65">
        <v>42645</v>
      </c>
      <c r="E26" s="63">
        <v>367.44</v>
      </c>
      <c r="F26" s="64">
        <v>57</v>
      </c>
      <c r="G26" s="65">
        <v>42627</v>
      </c>
      <c r="H26" s="63">
        <v>365.658</v>
      </c>
      <c r="I26" s="64">
        <v>0.01</v>
      </c>
      <c r="J26" s="65">
        <v>42570</v>
      </c>
      <c r="K26" s="63">
        <v>365.658</v>
      </c>
      <c r="L26" s="64">
        <v>0.01</v>
      </c>
      <c r="M26" s="65">
        <v>42570</v>
      </c>
      <c r="N26" s="66">
        <v>145.99</v>
      </c>
      <c r="O26" s="67">
        <f t="shared" si="4"/>
        <v>4.629299103</v>
      </c>
      <c r="P26" s="55"/>
      <c r="R26" s="1">
        <f t="shared" si="5"/>
        <v>4.6299999999999955</v>
      </c>
      <c r="S26" s="1">
        <f t="shared" si="6"/>
        <v>1.2800000000000296</v>
      </c>
      <c r="U26" s="1">
        <f t="shared" si="7"/>
        <v>1.2800000000000296</v>
      </c>
    </row>
    <row r="27" spans="1:21" ht="18.75">
      <c r="A27" s="62">
        <v>2560</v>
      </c>
      <c r="B27" s="63">
        <v>368.138</v>
      </c>
      <c r="C27" s="64">
        <v>161.55</v>
      </c>
      <c r="D27" s="65">
        <v>43011</v>
      </c>
      <c r="E27" s="63">
        <v>367.41</v>
      </c>
      <c r="F27" s="64">
        <v>76.55</v>
      </c>
      <c r="G27" s="65">
        <v>43025</v>
      </c>
      <c r="H27" s="63">
        <v>365.918</v>
      </c>
      <c r="I27" s="64">
        <v>0.01</v>
      </c>
      <c r="J27" s="65">
        <v>42762</v>
      </c>
      <c r="K27" s="63">
        <v>365.918</v>
      </c>
      <c r="L27" s="64">
        <v>0.01</v>
      </c>
      <c r="M27" s="65">
        <v>42762</v>
      </c>
      <c r="N27" s="66">
        <v>177.18</v>
      </c>
      <c r="O27" s="67">
        <f t="shared" si="4"/>
        <v>5.6183246460000005</v>
      </c>
      <c r="P27" s="55"/>
      <c r="R27" s="1">
        <f t="shared" si="5"/>
        <v>3.759999999999991</v>
      </c>
      <c r="S27" s="1">
        <f t="shared" si="6"/>
        <v>1.5400000000000205</v>
      </c>
      <c r="U27" s="1">
        <f t="shared" si="7"/>
        <v>1.5400000000000205</v>
      </c>
    </row>
    <row r="28" spans="1:21" ht="18.75">
      <c r="A28" s="62">
        <v>2561</v>
      </c>
      <c r="B28" s="79">
        <v>368.488</v>
      </c>
      <c r="C28" s="80">
        <v>158.36</v>
      </c>
      <c r="D28" s="65">
        <v>43396</v>
      </c>
      <c r="E28" s="79">
        <v>368</v>
      </c>
      <c r="F28" s="80">
        <v>111</v>
      </c>
      <c r="G28" s="65">
        <v>43397</v>
      </c>
      <c r="H28" s="79">
        <v>365.718</v>
      </c>
      <c r="I28" s="64">
        <v>0.01</v>
      </c>
      <c r="J28" s="65">
        <v>241831</v>
      </c>
      <c r="K28" s="79">
        <v>365.728</v>
      </c>
      <c r="L28" s="64">
        <v>0.02</v>
      </c>
      <c r="M28" s="65">
        <v>241831</v>
      </c>
      <c r="N28" s="66">
        <v>189.3</v>
      </c>
      <c r="O28" s="81">
        <f t="shared" si="4"/>
        <v>6.002646210000001</v>
      </c>
      <c r="P28" s="55"/>
      <c r="R28" s="1">
        <f t="shared" si="5"/>
        <v>4.110000000000014</v>
      </c>
      <c r="S28" s="1">
        <f t="shared" si="6"/>
        <v>1.3400000000000318</v>
      </c>
      <c r="U28" s="1">
        <f t="shared" si="7"/>
        <v>1.3400000000000318</v>
      </c>
    </row>
    <row r="29" spans="1:21" ht="18.75">
      <c r="A29" s="62">
        <v>2562</v>
      </c>
      <c r="B29" s="79">
        <v>367.398</v>
      </c>
      <c r="C29" s="132">
        <v>66</v>
      </c>
      <c r="D29" s="65">
        <v>43727</v>
      </c>
      <c r="E29" s="79">
        <v>366.646</v>
      </c>
      <c r="F29" s="64">
        <v>25.67</v>
      </c>
      <c r="G29" s="65">
        <v>43727</v>
      </c>
      <c r="H29" s="79">
        <v>365.578</v>
      </c>
      <c r="I29" s="64">
        <v>0.01</v>
      </c>
      <c r="J29" s="65">
        <v>242241</v>
      </c>
      <c r="K29" s="79">
        <v>365.58</v>
      </c>
      <c r="L29" s="64">
        <v>0.01</v>
      </c>
      <c r="M29" s="65">
        <v>242242</v>
      </c>
      <c r="N29" s="66">
        <v>23.32</v>
      </c>
      <c r="O29" s="81">
        <f t="shared" si="4"/>
        <v>0.739470204</v>
      </c>
      <c r="P29" s="55"/>
      <c r="R29" s="1">
        <f t="shared" si="5"/>
        <v>3.0200000000000387</v>
      </c>
      <c r="S29" s="6">
        <f t="shared" si="6"/>
        <v>1.1999999999999886</v>
      </c>
      <c r="U29" s="6">
        <f t="shared" si="7"/>
        <v>1.1999999999999886</v>
      </c>
    </row>
    <row r="30" spans="1:21" ht="18.75">
      <c r="A30" s="62">
        <v>2563</v>
      </c>
      <c r="B30" s="79">
        <v>368.058</v>
      </c>
      <c r="C30" s="132">
        <v>114.2</v>
      </c>
      <c r="D30" s="65">
        <v>44065</v>
      </c>
      <c r="E30" s="79">
        <v>367.559</v>
      </c>
      <c r="F30" s="64">
        <v>71.36</v>
      </c>
      <c r="G30" s="65">
        <v>44065</v>
      </c>
      <c r="H30" s="79">
        <v>365.548</v>
      </c>
      <c r="I30" s="64">
        <v>0</v>
      </c>
      <c r="J30" s="65">
        <v>242604</v>
      </c>
      <c r="K30" s="79">
        <v>365.548</v>
      </c>
      <c r="L30" s="64">
        <v>0</v>
      </c>
      <c r="M30" s="65">
        <v>242604</v>
      </c>
      <c r="N30" s="66">
        <v>35.2</v>
      </c>
      <c r="O30" s="81">
        <f t="shared" si="4"/>
        <v>1.11618144</v>
      </c>
      <c r="P30" s="55"/>
      <c r="R30" s="6">
        <f>B30-$R$4</f>
        <v>3.680000000000007</v>
      </c>
      <c r="S30" s="6">
        <f t="shared" si="6"/>
        <v>1.170000000000016</v>
      </c>
      <c r="U30" s="6">
        <f t="shared" si="7"/>
        <v>1.170000000000016</v>
      </c>
    </row>
    <row r="31" spans="1:21" ht="18.75">
      <c r="A31" s="62">
        <v>2564</v>
      </c>
      <c r="B31" s="79">
        <v>368.378</v>
      </c>
      <c r="C31" s="132">
        <v>105.5</v>
      </c>
      <c r="D31" s="65">
        <v>44499</v>
      </c>
      <c r="E31" s="79">
        <v>366.98</v>
      </c>
      <c r="F31" s="64">
        <v>24.24</v>
      </c>
      <c r="G31" s="65">
        <v>44450</v>
      </c>
      <c r="H31" s="79">
        <v>365.578</v>
      </c>
      <c r="I31" s="64">
        <v>0</v>
      </c>
      <c r="J31" s="65">
        <v>242614</v>
      </c>
      <c r="K31" s="79">
        <v>365.578</v>
      </c>
      <c r="L31" s="64">
        <v>0</v>
      </c>
      <c r="M31" s="65">
        <v>242614</v>
      </c>
      <c r="N31" s="66">
        <v>42.94</v>
      </c>
      <c r="O31" s="81">
        <f t="shared" si="4"/>
        <v>1.3616145179999999</v>
      </c>
      <c r="P31" s="55"/>
      <c r="R31" s="6">
        <f t="shared" si="5"/>
        <v>4</v>
      </c>
      <c r="S31" s="6">
        <f>H31-$R$4</f>
        <v>1.1999999999999886</v>
      </c>
      <c r="U31" s="6">
        <f t="shared" si="7"/>
        <v>1.1999999999999886</v>
      </c>
    </row>
    <row r="32" spans="1:21" ht="18.75">
      <c r="A32" s="62">
        <v>2565</v>
      </c>
      <c r="B32" s="79">
        <v>368.728</v>
      </c>
      <c r="C32" s="132">
        <v>130.4</v>
      </c>
      <c r="D32" s="65">
        <v>44835</v>
      </c>
      <c r="E32" s="79">
        <v>367.908</v>
      </c>
      <c r="F32" s="64">
        <v>72.33</v>
      </c>
      <c r="G32" s="65">
        <v>44835</v>
      </c>
      <c r="H32" s="79">
        <v>365.678</v>
      </c>
      <c r="I32" s="64">
        <v>0</v>
      </c>
      <c r="J32" s="65">
        <v>243078</v>
      </c>
      <c r="K32" s="79">
        <v>365.7</v>
      </c>
      <c r="L32" s="64">
        <v>0</v>
      </c>
      <c r="M32" s="65">
        <v>243078</v>
      </c>
      <c r="N32" s="66">
        <v>167.14</v>
      </c>
      <c r="O32" s="81">
        <f t="shared" si="4"/>
        <v>5.2999592579999995</v>
      </c>
      <c r="P32" s="55"/>
      <c r="R32" s="6">
        <f t="shared" si="5"/>
        <v>4.350000000000023</v>
      </c>
      <c r="S32" s="6">
        <f>H32-$R$4</f>
        <v>1.3000000000000114</v>
      </c>
      <c r="U32" s="6">
        <f t="shared" si="7"/>
        <v>1.3000000000000114</v>
      </c>
    </row>
    <row r="33" spans="1:21" ht="18.75">
      <c r="A33" s="62">
        <v>2566</v>
      </c>
      <c r="B33" s="79">
        <v>369.158</v>
      </c>
      <c r="C33" s="132">
        <v>183.2</v>
      </c>
      <c r="D33" s="65">
        <v>45198</v>
      </c>
      <c r="E33" s="79">
        <v>368.3902</v>
      </c>
      <c r="F33" s="64">
        <v>104.15</v>
      </c>
      <c r="G33" s="65">
        <v>45198</v>
      </c>
      <c r="H33" s="79">
        <v>365.908</v>
      </c>
      <c r="I33" s="64">
        <v>0</v>
      </c>
      <c r="J33" s="65">
        <v>243374</v>
      </c>
      <c r="K33" s="79">
        <v>365.908</v>
      </c>
      <c r="L33" s="64">
        <v>0</v>
      </c>
      <c r="M33" s="65">
        <v>243374</v>
      </c>
      <c r="N33" s="66">
        <v>91.24</v>
      </c>
      <c r="O33" s="81">
        <f t="shared" si="4"/>
        <v>2.8931930279999998</v>
      </c>
      <c r="P33" s="55"/>
      <c r="R33" s="6">
        <f t="shared" si="5"/>
        <v>4.78000000000003</v>
      </c>
      <c r="S33" s="6">
        <f>H33-$R$4</f>
        <v>1.5300000000000296</v>
      </c>
      <c r="U33" s="6">
        <f t="shared" si="7"/>
        <v>1.5300000000000296</v>
      </c>
    </row>
    <row r="34" spans="1:21" ht="18.75">
      <c r="A34" s="62"/>
      <c r="B34" s="79"/>
      <c r="C34" s="132"/>
      <c r="D34" s="65"/>
      <c r="E34" s="79"/>
      <c r="F34" s="64"/>
      <c r="G34" s="65"/>
      <c r="H34" s="79"/>
      <c r="I34" s="64"/>
      <c r="J34" s="65"/>
      <c r="K34" s="79"/>
      <c r="L34" s="64"/>
      <c r="M34" s="65"/>
      <c r="N34" s="66"/>
      <c r="O34" s="81"/>
      <c r="P34" s="55"/>
      <c r="S34" s="6"/>
      <c r="U34" s="6"/>
    </row>
    <row r="35" spans="1:16" ht="18.75">
      <c r="A35" s="78"/>
      <c r="B35" s="82"/>
      <c r="C35" s="133"/>
      <c r="D35" s="83"/>
      <c r="E35" s="82"/>
      <c r="F35" s="121"/>
      <c r="G35" s="83"/>
      <c r="H35" s="82"/>
      <c r="I35" s="121"/>
      <c r="J35" s="84"/>
      <c r="K35" s="82"/>
      <c r="L35" s="121"/>
      <c r="M35" s="85"/>
      <c r="N35" s="86"/>
      <c r="O35" s="87"/>
      <c r="P35" s="55"/>
    </row>
    <row r="36" spans="1:16" ht="18.75">
      <c r="A36" s="119" t="s">
        <v>3</v>
      </c>
      <c r="B36" s="120">
        <f>MAX(B9:B35)</f>
        <v>370.378</v>
      </c>
      <c r="C36" s="121">
        <f>MAX(C9:C35)</f>
        <v>757.84</v>
      </c>
      <c r="D36" s="76">
        <v>237288</v>
      </c>
      <c r="E36" s="120">
        <f>MAX(E9:E35)</f>
        <v>368.64799999999997</v>
      </c>
      <c r="F36" s="121">
        <f>MAX(F9:F35)</f>
        <v>324</v>
      </c>
      <c r="G36" s="65">
        <v>237288</v>
      </c>
      <c r="H36" s="120">
        <f>MAX(H9:H35)</f>
        <v>365.918</v>
      </c>
      <c r="I36" s="121">
        <f>MAX(I14:I35,I9:I12)</f>
        <v>0.88</v>
      </c>
      <c r="J36" s="65">
        <v>239026</v>
      </c>
      <c r="K36" s="120">
        <f>MAX(K9:K35)</f>
        <v>365.918</v>
      </c>
      <c r="L36" s="121">
        <f>MAX(L9:L35)</f>
        <v>1.3</v>
      </c>
      <c r="M36" s="65">
        <v>239026</v>
      </c>
      <c r="N36" s="122">
        <f>MAX(N9:N35)</f>
        <v>295.3</v>
      </c>
      <c r="O36" s="123">
        <f>MAX(O9:O35)</f>
        <v>9.363874410000001</v>
      </c>
      <c r="P36" s="55"/>
    </row>
    <row r="37" spans="1:16" ht="22.5" customHeight="1">
      <c r="A37" s="119" t="s">
        <v>13</v>
      </c>
      <c r="B37" s="63">
        <f>AVERAGE(B9:B35)</f>
        <v>368.1583199999999</v>
      </c>
      <c r="C37" s="64">
        <f>AVERAGE(C9:C35)</f>
        <v>161.564</v>
      </c>
      <c r="D37" s="124"/>
      <c r="E37" s="63">
        <f>AVERAGE(E9:E35)</f>
        <v>367.3085679999999</v>
      </c>
      <c r="F37" s="64">
        <f>AVERAGE(F9:F35)</f>
        <v>73.0976</v>
      </c>
      <c r="G37" s="65"/>
      <c r="H37" s="63">
        <f>AVERAGE(H9:H35)</f>
        <v>365.27687999999995</v>
      </c>
      <c r="I37" s="64">
        <f>AVERAGE(I14:I35,I9:I12)</f>
        <v>0.08816666666666667</v>
      </c>
      <c r="J37" s="65"/>
      <c r="K37" s="63">
        <f>AVERAGE(K9:K35)</f>
        <v>365.29</v>
      </c>
      <c r="L37" s="64">
        <f>AVERAGE(L9:L35)</f>
        <v>0.12359999999999997</v>
      </c>
      <c r="M37" s="65"/>
      <c r="N37" s="66">
        <f>AVERAGE(N9:N35)</f>
        <v>103.64240832</v>
      </c>
      <c r="O37" s="67">
        <f>AVERAGE(O9:O35)</f>
        <v>3.287650121408704</v>
      </c>
      <c r="P37" s="88"/>
    </row>
    <row r="38" spans="1:16" ht="22.5" customHeight="1">
      <c r="A38" s="119" t="s">
        <v>4</v>
      </c>
      <c r="B38" s="63">
        <f>MIN(B9:B35)</f>
        <v>366.518</v>
      </c>
      <c r="C38" s="64">
        <f>MIN(C9:C35)</f>
        <v>16.95</v>
      </c>
      <c r="D38" s="131">
        <v>236201</v>
      </c>
      <c r="E38" s="63">
        <f>MIN(E9:E35)</f>
        <v>366.298</v>
      </c>
      <c r="F38" s="64">
        <f>MIN(F9:F35)</f>
        <v>14.94</v>
      </c>
      <c r="G38" s="65">
        <v>236201</v>
      </c>
      <c r="H38" s="63">
        <f>MIN(H9:H35)</f>
        <v>364.178</v>
      </c>
      <c r="I38" s="64">
        <f>MIN(I14:I35,I9:I12)</f>
        <v>0</v>
      </c>
      <c r="J38" s="65">
        <v>235697</v>
      </c>
      <c r="K38" s="63">
        <f>MIN(K9:K35)</f>
        <v>364.228</v>
      </c>
      <c r="L38" s="64">
        <f>MIN(L9:L35)</f>
        <v>0</v>
      </c>
      <c r="M38" s="65">
        <v>235308</v>
      </c>
      <c r="N38" s="66">
        <f>MIN(N9:N35)</f>
        <v>23.32</v>
      </c>
      <c r="O38" s="67">
        <f>MIN(O9:O35)</f>
        <v>0.739470204</v>
      </c>
      <c r="P38" s="88"/>
    </row>
    <row r="39" spans="1:16" ht="22.5" customHeight="1">
      <c r="A39" s="127" t="s">
        <v>27</v>
      </c>
      <c r="B39" s="126"/>
      <c r="C39" s="126"/>
      <c r="E39" s="126"/>
      <c r="F39" s="126"/>
      <c r="G39" s="128"/>
      <c r="H39" s="125"/>
      <c r="I39" s="126"/>
      <c r="J39" s="129"/>
      <c r="K39" s="126"/>
      <c r="L39" s="126"/>
      <c r="M39" s="129"/>
      <c r="N39" s="126"/>
      <c r="O39" s="126"/>
      <c r="P39" s="88"/>
    </row>
    <row r="40" spans="1:16" ht="22.5" customHeight="1">
      <c r="A40" s="71"/>
      <c r="B40" s="88"/>
      <c r="C40" s="88"/>
      <c r="D40" s="130"/>
      <c r="E40" s="88"/>
      <c r="F40" s="88"/>
      <c r="G40" s="130"/>
      <c r="H40" s="71"/>
      <c r="I40" s="88"/>
      <c r="J40" s="130"/>
      <c r="K40" s="88"/>
      <c r="L40" s="88"/>
      <c r="M40" s="130"/>
      <c r="N40" s="88"/>
      <c r="O40" s="88"/>
      <c r="P40" s="88"/>
    </row>
  </sheetData>
  <sheetProtection/>
  <printOptions/>
  <pageMargins left="0.71" right="0.11811023622047245" top="0.6299212598425197" bottom="0.31496062992125984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0"/>
  <sheetViews>
    <sheetView zoomScalePageLayoutView="0" workbookViewId="0" topLeftCell="A13">
      <selection activeCell="AE38" sqref="AE38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7.7109375" style="1" customWidth="1"/>
    <col min="26" max="26" width="8.7109375" style="1" customWidth="1"/>
    <col min="27" max="27" width="6.57421875" style="1" customWidth="1"/>
    <col min="28" max="28" width="9.140625" style="1" customWidth="1"/>
    <col min="29" max="29" width="6.57421875" style="1" customWidth="1"/>
    <col min="30" max="16384" width="9.140625" style="1" customWidth="1"/>
  </cols>
  <sheetData>
    <row r="2" spans="28:29" ht="18.75">
      <c r="AB2" s="89">
        <v>364.378</v>
      </c>
      <c r="AC2" s="5" t="s">
        <v>23</v>
      </c>
    </row>
    <row r="3" spans="24:28" ht="18.75">
      <c r="X3" s="134" t="s">
        <v>19</v>
      </c>
      <c r="Y3" s="115" t="s">
        <v>20</v>
      </c>
      <c r="Z3" s="116" t="s">
        <v>24</v>
      </c>
      <c r="AA3" s="115" t="s">
        <v>22</v>
      </c>
      <c r="AB3" s="116" t="s">
        <v>26</v>
      </c>
    </row>
    <row r="4" spans="24:28" ht="18.75">
      <c r="X4" s="135"/>
      <c r="Y4" s="117" t="s">
        <v>21</v>
      </c>
      <c r="Z4" s="118" t="s">
        <v>25</v>
      </c>
      <c r="AA4" s="117" t="s">
        <v>21</v>
      </c>
      <c r="AB4" s="118" t="s">
        <v>25</v>
      </c>
    </row>
    <row r="5" spans="24:29" ht="18.75">
      <c r="X5" s="90">
        <v>2542</v>
      </c>
      <c r="Y5" s="91">
        <v>4</v>
      </c>
      <c r="Z5" s="92">
        <v>189</v>
      </c>
      <c r="AA5" s="93"/>
      <c r="AB5" s="94"/>
      <c r="AC5" s="95"/>
    </row>
    <row r="6" spans="24:29" ht="18.75">
      <c r="X6" s="90">
        <v>2543</v>
      </c>
      <c r="Y6" s="91">
        <v>3.5</v>
      </c>
      <c r="Z6" s="92">
        <v>143.67</v>
      </c>
      <c r="AA6" s="96"/>
      <c r="AB6" s="97"/>
      <c r="AC6" s="95"/>
    </row>
    <row r="7" spans="24:29" ht="18.75">
      <c r="X7" s="90">
        <v>2544</v>
      </c>
      <c r="Y7" s="91">
        <v>4.45</v>
      </c>
      <c r="Z7" s="92">
        <v>284.25</v>
      </c>
      <c r="AA7" s="96"/>
      <c r="AB7" s="98"/>
      <c r="AC7" s="95"/>
    </row>
    <row r="8" spans="24:29" ht="18.75">
      <c r="X8" s="90">
        <v>2545</v>
      </c>
      <c r="Y8" s="91">
        <v>2.85</v>
      </c>
      <c r="Z8" s="92">
        <v>128.5</v>
      </c>
      <c r="AA8" s="96"/>
      <c r="AB8" s="98"/>
      <c r="AC8" s="95"/>
    </row>
    <row r="9" spans="24:29" ht="18.75">
      <c r="X9" s="90">
        <v>2546</v>
      </c>
      <c r="Y9" s="91">
        <v>2.14</v>
      </c>
      <c r="Z9" s="92">
        <v>16.95</v>
      </c>
      <c r="AA9" s="96"/>
      <c r="AB9" s="98"/>
      <c r="AC9" s="95"/>
    </row>
    <row r="10" spans="24:29" ht="18.75">
      <c r="X10" s="90">
        <v>2547</v>
      </c>
      <c r="Y10" s="91">
        <v>2.590000000000032</v>
      </c>
      <c r="Z10" s="92">
        <v>41.23</v>
      </c>
      <c r="AA10" s="96"/>
      <c r="AB10" s="98"/>
      <c r="AC10" s="95"/>
    </row>
    <row r="11" spans="24:29" ht="18.75">
      <c r="X11" s="90">
        <v>2548</v>
      </c>
      <c r="Y11" s="91">
        <v>3.3</v>
      </c>
      <c r="Z11" s="92">
        <v>124.53</v>
      </c>
      <c r="AA11" s="96"/>
      <c r="AB11" s="98"/>
      <c r="AC11" s="95"/>
    </row>
    <row r="12" spans="24:29" ht="18.75">
      <c r="X12" s="90">
        <v>2549</v>
      </c>
      <c r="Y12" s="91">
        <v>6</v>
      </c>
      <c r="Z12" s="92">
        <v>757.84</v>
      </c>
      <c r="AA12" s="96"/>
      <c r="AB12" s="98"/>
      <c r="AC12" s="95"/>
    </row>
    <row r="13" spans="24:29" ht="18.75">
      <c r="X13" s="90">
        <v>2550</v>
      </c>
      <c r="Y13" s="91">
        <v>2.401999999999987</v>
      </c>
      <c r="Z13" s="92">
        <v>66.4</v>
      </c>
      <c r="AA13" s="96"/>
      <c r="AB13" s="98"/>
      <c r="AC13" s="95"/>
    </row>
    <row r="14" spans="24:29" ht="18.75">
      <c r="X14" s="90">
        <v>2551</v>
      </c>
      <c r="Y14" s="91">
        <v>3.302000000000021</v>
      </c>
      <c r="Z14" s="92">
        <v>143.6</v>
      </c>
      <c r="AA14" s="96"/>
      <c r="AB14" s="98"/>
      <c r="AC14" s="95"/>
    </row>
    <row r="15" spans="24:29" ht="18.75">
      <c r="X15" s="90">
        <v>2552</v>
      </c>
      <c r="Y15" s="91">
        <v>2.37</v>
      </c>
      <c r="Z15" s="92">
        <v>23.27</v>
      </c>
      <c r="AA15" s="96"/>
      <c r="AB15" s="98"/>
      <c r="AC15" s="95"/>
    </row>
    <row r="16" spans="24:29" ht="18.75">
      <c r="X16" s="99">
        <v>2553</v>
      </c>
      <c r="Y16" s="100">
        <v>4.47</v>
      </c>
      <c r="Z16" s="101">
        <v>223.8</v>
      </c>
      <c r="AA16" s="96"/>
      <c r="AB16" s="98"/>
      <c r="AC16" s="95"/>
    </row>
    <row r="17" spans="24:29" ht="18.75">
      <c r="X17" s="90">
        <v>2554</v>
      </c>
      <c r="Y17" s="91">
        <v>4.77</v>
      </c>
      <c r="Z17" s="92">
        <v>299.68</v>
      </c>
      <c r="AA17" s="96"/>
      <c r="AB17" s="98"/>
      <c r="AC17" s="95"/>
    </row>
    <row r="18" spans="24:29" ht="18.75">
      <c r="X18" s="99">
        <v>2555</v>
      </c>
      <c r="Y18" s="91">
        <v>4.2</v>
      </c>
      <c r="Z18" s="92">
        <v>170.8</v>
      </c>
      <c r="AA18" s="96"/>
      <c r="AB18" s="98"/>
      <c r="AC18" s="95"/>
    </row>
    <row r="19" spans="24:29" ht="18.75">
      <c r="X19" s="90">
        <v>2556</v>
      </c>
      <c r="Y19" s="91">
        <v>3.4</v>
      </c>
      <c r="Z19" s="92">
        <v>70.45</v>
      </c>
      <c r="AA19" s="96"/>
      <c r="AB19" s="98"/>
      <c r="AC19" s="95"/>
    </row>
    <row r="20" spans="24:29" ht="18.75">
      <c r="X20" s="99">
        <v>2557</v>
      </c>
      <c r="Y20" s="102">
        <v>4.33</v>
      </c>
      <c r="Z20" s="92">
        <v>115.32</v>
      </c>
      <c r="AA20" s="96"/>
      <c r="AB20" s="98"/>
      <c r="AC20" s="95"/>
    </row>
    <row r="21" spans="24:29" ht="18.75">
      <c r="X21" s="90">
        <v>2558</v>
      </c>
      <c r="Y21" s="91">
        <v>4.1</v>
      </c>
      <c r="Z21" s="92">
        <v>108.2</v>
      </c>
      <c r="AA21" s="96"/>
      <c r="AB21" s="98"/>
      <c r="AC21" s="95"/>
    </row>
    <row r="22" spans="24:29" ht="18.75">
      <c r="X22" s="99">
        <v>2559</v>
      </c>
      <c r="Y22" s="102">
        <v>4.63</v>
      </c>
      <c r="Z22" s="92">
        <v>212.4</v>
      </c>
      <c r="AA22" s="96"/>
      <c r="AB22" s="98"/>
      <c r="AC22" s="95"/>
    </row>
    <row r="23" spans="24:29" ht="18.75">
      <c r="X23" s="90">
        <v>2560</v>
      </c>
      <c r="Y23" s="102">
        <v>3.76</v>
      </c>
      <c r="Z23" s="92">
        <v>161.55</v>
      </c>
      <c r="AA23" s="96"/>
      <c r="AB23" s="98"/>
      <c r="AC23" s="95"/>
    </row>
    <row r="24" spans="24:29" ht="18.75">
      <c r="X24" s="99">
        <v>2561</v>
      </c>
      <c r="Y24" s="102">
        <v>4.11</v>
      </c>
      <c r="Z24" s="92">
        <v>158.36</v>
      </c>
      <c r="AA24" s="96"/>
      <c r="AB24" s="98"/>
      <c r="AC24" s="95"/>
    </row>
    <row r="25" spans="24:29" ht="18.75">
      <c r="X25" s="90">
        <v>2562</v>
      </c>
      <c r="Y25" s="102">
        <v>3.02</v>
      </c>
      <c r="Z25" s="92">
        <v>66</v>
      </c>
      <c r="AA25" s="96"/>
      <c r="AB25" s="98"/>
      <c r="AC25" s="95"/>
    </row>
    <row r="26" spans="24:29" ht="18.75">
      <c r="X26" s="99">
        <v>2563</v>
      </c>
      <c r="Y26" s="102">
        <v>3.68</v>
      </c>
      <c r="Z26" s="92">
        <v>114.2</v>
      </c>
      <c r="AA26" s="96"/>
      <c r="AB26" s="98"/>
      <c r="AC26" s="95"/>
    </row>
    <row r="27" spans="24:29" ht="18.75">
      <c r="X27" s="90">
        <v>2564</v>
      </c>
      <c r="Y27" s="91">
        <v>4</v>
      </c>
      <c r="Z27" s="92">
        <v>105.5</v>
      </c>
      <c r="AA27" s="96"/>
      <c r="AB27" s="98"/>
      <c r="AC27" s="95"/>
    </row>
    <row r="28" spans="24:29" ht="18.75">
      <c r="X28" s="99">
        <v>2565</v>
      </c>
      <c r="Y28" s="102">
        <v>4.35</v>
      </c>
      <c r="Z28" s="92">
        <v>130.4</v>
      </c>
      <c r="AA28" s="96"/>
      <c r="AB28" s="98"/>
      <c r="AC28" s="95"/>
    </row>
    <row r="29" spans="24:29" ht="18.75">
      <c r="X29" s="90">
        <v>2566</v>
      </c>
      <c r="Y29" s="102">
        <v>4.78</v>
      </c>
      <c r="Z29" s="92">
        <v>183.2</v>
      </c>
      <c r="AA29" s="96"/>
      <c r="AB29" s="98"/>
      <c r="AC29" s="95"/>
    </row>
    <row r="30" spans="24:29" ht="18.75">
      <c r="X30" s="90"/>
      <c r="Y30" s="102"/>
      <c r="Z30" s="92"/>
      <c r="AA30" s="96"/>
      <c r="AB30" s="98"/>
      <c r="AC30" s="95"/>
    </row>
    <row r="31" spans="24:29" ht="18.75">
      <c r="X31" s="90"/>
      <c r="Y31" s="102"/>
      <c r="Z31" s="92"/>
      <c r="AA31" s="96"/>
      <c r="AB31" s="98"/>
      <c r="AC31" s="95"/>
    </row>
    <row r="32" spans="24:29" ht="18.75">
      <c r="X32" s="90"/>
      <c r="Y32" s="102"/>
      <c r="Z32" s="92"/>
      <c r="AA32" s="96"/>
      <c r="AB32" s="98"/>
      <c r="AC32" s="95"/>
    </row>
    <row r="33" spans="24:29" ht="18.75">
      <c r="X33" s="90"/>
      <c r="Y33" s="102"/>
      <c r="Z33" s="92"/>
      <c r="AA33" s="96"/>
      <c r="AB33" s="98"/>
      <c r="AC33" s="95"/>
    </row>
    <row r="34" spans="24:29" ht="18.75">
      <c r="X34" s="90"/>
      <c r="Y34" s="102"/>
      <c r="Z34" s="92"/>
      <c r="AA34" s="96"/>
      <c r="AB34" s="98"/>
      <c r="AC34" s="95"/>
    </row>
    <row r="35" spans="24:29" ht="18.75">
      <c r="X35" s="90"/>
      <c r="Y35" s="102"/>
      <c r="Z35" s="92"/>
      <c r="AA35" s="96"/>
      <c r="AB35" s="98"/>
      <c r="AC35" s="95"/>
    </row>
    <row r="36" spans="24:29" ht="18.75">
      <c r="X36" s="90"/>
      <c r="Y36" s="102"/>
      <c r="Z36" s="92"/>
      <c r="AA36" s="96"/>
      <c r="AB36" s="98"/>
      <c r="AC36" s="95"/>
    </row>
    <row r="37" spans="24:29" ht="18.75">
      <c r="X37" s="90"/>
      <c r="Y37" s="102"/>
      <c r="Z37" s="92"/>
      <c r="AA37" s="96"/>
      <c r="AB37" s="98"/>
      <c r="AC37" s="95"/>
    </row>
    <row r="38" spans="24:29" ht="18.75">
      <c r="X38" s="90"/>
      <c r="Y38" s="102"/>
      <c r="Z38" s="92"/>
      <c r="AA38" s="96"/>
      <c r="AB38" s="98"/>
      <c r="AC38" s="95"/>
    </row>
    <row r="39" spans="24:29" ht="18.75">
      <c r="X39" s="90"/>
      <c r="Y39" s="102"/>
      <c r="Z39" s="92"/>
      <c r="AA39" s="96"/>
      <c r="AB39" s="98"/>
      <c r="AC39" s="95"/>
    </row>
    <row r="40" spans="24:29" ht="18.75">
      <c r="X40" s="90"/>
      <c r="Y40" s="102"/>
      <c r="Z40" s="92"/>
      <c r="AA40" s="96"/>
      <c r="AB40" s="98"/>
      <c r="AC40" s="95"/>
    </row>
    <row r="41" spans="24:29" ht="18.75">
      <c r="X41" s="90"/>
      <c r="Y41" s="102"/>
      <c r="Z41" s="92"/>
      <c r="AA41" s="96"/>
      <c r="AB41" s="98"/>
      <c r="AC41" s="95"/>
    </row>
    <row r="42" spans="24:29" ht="18.75">
      <c r="X42" s="90"/>
      <c r="Y42" s="96"/>
      <c r="Z42" s="103"/>
      <c r="AA42" s="96"/>
      <c r="AB42" s="98"/>
      <c r="AC42" s="95"/>
    </row>
    <row r="43" spans="24:29" ht="18.75">
      <c r="X43" s="90"/>
      <c r="Y43" s="96"/>
      <c r="Z43" s="103"/>
      <c r="AA43" s="96"/>
      <c r="AB43" s="98"/>
      <c r="AC43" s="95"/>
    </row>
    <row r="44" spans="24:29" ht="18.75">
      <c r="X44" s="90"/>
      <c r="Y44" s="96"/>
      <c r="Z44" s="103"/>
      <c r="AA44" s="96"/>
      <c r="AB44" s="98"/>
      <c r="AC44" s="95"/>
    </row>
    <row r="45" spans="24:29" ht="18.75">
      <c r="X45" s="90"/>
      <c r="Y45" s="96"/>
      <c r="Z45" s="103"/>
      <c r="AA45" s="96"/>
      <c r="AB45" s="98"/>
      <c r="AC45" s="95"/>
    </row>
    <row r="46" spans="24:29" ht="18.75">
      <c r="X46" s="90"/>
      <c r="Y46" s="96"/>
      <c r="Z46" s="103"/>
      <c r="AA46" s="96"/>
      <c r="AB46" s="98"/>
      <c r="AC46" s="95"/>
    </row>
    <row r="47" spans="24:29" ht="18.75">
      <c r="X47" s="90"/>
      <c r="Y47" s="96"/>
      <c r="Z47" s="103"/>
      <c r="AA47" s="96"/>
      <c r="AB47" s="98"/>
      <c r="AC47" s="95"/>
    </row>
    <row r="48" spans="24:29" ht="18.75">
      <c r="X48" s="90"/>
      <c r="Y48" s="96"/>
      <c r="Z48" s="103"/>
      <c r="AA48" s="96"/>
      <c r="AB48" s="98"/>
      <c r="AC48" s="95"/>
    </row>
    <row r="49" spans="24:29" ht="18.75">
      <c r="X49" s="90"/>
      <c r="Y49" s="96"/>
      <c r="Z49" s="103"/>
      <c r="AA49" s="96"/>
      <c r="AB49" s="98"/>
      <c r="AC49" s="95"/>
    </row>
    <row r="50" spans="24:29" ht="18.75">
      <c r="X50" s="90"/>
      <c r="Y50" s="96"/>
      <c r="Z50" s="103"/>
      <c r="AA50" s="96"/>
      <c r="AB50" s="98"/>
      <c r="AC50" s="95"/>
    </row>
    <row r="51" spans="24:29" ht="18.75">
      <c r="X51" s="90"/>
      <c r="Y51" s="96"/>
      <c r="Z51" s="103"/>
      <c r="AA51" s="96"/>
      <c r="AB51" s="98"/>
      <c r="AC51" s="95"/>
    </row>
    <row r="52" spans="24:29" ht="18.75">
      <c r="X52" s="90"/>
      <c r="Y52" s="96"/>
      <c r="Z52" s="103"/>
      <c r="AA52" s="96"/>
      <c r="AB52" s="98"/>
      <c r="AC52" s="95"/>
    </row>
    <row r="53" spans="24:29" ht="18.75">
      <c r="X53" s="90"/>
      <c r="Y53" s="96"/>
      <c r="Z53" s="103"/>
      <c r="AA53" s="96"/>
      <c r="AB53" s="98"/>
      <c r="AC53" s="95"/>
    </row>
    <row r="54" spans="24:29" ht="18.75">
      <c r="X54" s="90"/>
      <c r="Y54" s="96"/>
      <c r="Z54" s="103"/>
      <c r="AA54" s="96"/>
      <c r="AB54" s="98"/>
      <c r="AC54" s="95"/>
    </row>
    <row r="55" spans="24:29" ht="18.75">
      <c r="X55" s="90"/>
      <c r="Y55" s="96"/>
      <c r="Z55" s="103"/>
      <c r="AA55" s="96"/>
      <c r="AB55" s="98"/>
      <c r="AC55" s="95"/>
    </row>
    <row r="56" spans="24:29" ht="18.75">
      <c r="X56" s="90"/>
      <c r="Y56" s="96"/>
      <c r="Z56" s="103"/>
      <c r="AA56" s="96"/>
      <c r="AB56" s="98"/>
      <c r="AC56" s="95"/>
    </row>
    <row r="57" spans="24:29" ht="18.75">
      <c r="X57" s="90"/>
      <c r="Y57" s="96"/>
      <c r="Z57" s="103"/>
      <c r="AA57" s="96"/>
      <c r="AB57" s="98"/>
      <c r="AC57" s="95"/>
    </row>
    <row r="58" spans="24:29" ht="18.75">
      <c r="X58" s="90"/>
      <c r="Y58" s="96"/>
      <c r="Z58" s="103"/>
      <c r="AA58" s="96"/>
      <c r="AB58" s="98"/>
      <c r="AC58" s="95"/>
    </row>
    <row r="59" spans="24:29" ht="18.75">
      <c r="X59" s="90"/>
      <c r="Y59" s="96"/>
      <c r="Z59" s="103"/>
      <c r="AA59" s="96"/>
      <c r="AB59" s="98"/>
      <c r="AC59" s="95"/>
    </row>
    <row r="60" spans="24:29" ht="18.75">
      <c r="X60" s="90"/>
      <c r="Y60" s="96"/>
      <c r="Z60" s="103"/>
      <c r="AA60" s="96"/>
      <c r="AB60" s="98"/>
      <c r="AC60" s="95"/>
    </row>
    <row r="61" spans="24:29" ht="18.75">
      <c r="X61" s="90"/>
      <c r="Y61" s="96"/>
      <c r="Z61" s="103"/>
      <c r="AA61" s="96"/>
      <c r="AB61" s="98"/>
      <c r="AC61" s="95"/>
    </row>
    <row r="62" spans="24:29" ht="18.75">
      <c r="X62" s="90"/>
      <c r="Y62" s="96"/>
      <c r="Z62" s="103"/>
      <c r="AA62" s="96"/>
      <c r="AB62" s="98"/>
      <c r="AC62" s="95"/>
    </row>
    <row r="63" spans="24:29" ht="18.75">
      <c r="X63" s="90"/>
      <c r="Y63" s="96"/>
      <c r="Z63" s="103"/>
      <c r="AA63" s="96"/>
      <c r="AB63" s="98"/>
      <c r="AC63" s="95"/>
    </row>
    <row r="64" spans="24:29" ht="18.75">
      <c r="X64" s="90"/>
      <c r="Y64" s="96"/>
      <c r="Z64" s="103"/>
      <c r="AA64" s="96"/>
      <c r="AB64" s="98"/>
      <c r="AC64" s="95"/>
    </row>
    <row r="65" spans="24:29" ht="18.75">
      <c r="X65" s="90"/>
      <c r="Y65" s="96"/>
      <c r="Z65" s="103"/>
      <c r="AA65" s="96"/>
      <c r="AB65" s="98"/>
      <c r="AC65" s="95"/>
    </row>
    <row r="66" spans="24:29" ht="18.75">
      <c r="X66" s="90"/>
      <c r="Y66" s="96"/>
      <c r="Z66" s="103"/>
      <c r="AA66" s="96"/>
      <c r="AB66" s="98"/>
      <c r="AC66" s="95"/>
    </row>
    <row r="67" spans="24:29" ht="18.75">
      <c r="X67" s="90"/>
      <c r="Y67" s="96"/>
      <c r="Z67" s="103"/>
      <c r="AA67" s="96"/>
      <c r="AB67" s="98"/>
      <c r="AC67" s="95"/>
    </row>
    <row r="68" spans="24:29" ht="18.75">
      <c r="X68" s="90"/>
      <c r="Y68" s="96"/>
      <c r="Z68" s="103"/>
      <c r="AA68" s="96"/>
      <c r="AB68" s="98"/>
      <c r="AC68" s="95"/>
    </row>
    <row r="69" spans="24:29" ht="18.75">
      <c r="X69" s="90"/>
      <c r="Y69" s="96"/>
      <c r="Z69" s="103"/>
      <c r="AA69" s="96"/>
      <c r="AB69" s="98"/>
      <c r="AC69" s="95"/>
    </row>
    <row r="70" spans="24:29" ht="18.75">
      <c r="X70" s="90"/>
      <c r="Y70" s="96"/>
      <c r="Z70" s="103"/>
      <c r="AA70" s="96"/>
      <c r="AB70" s="98"/>
      <c r="AC70" s="95"/>
    </row>
    <row r="71" spans="24:29" ht="18.75">
      <c r="X71" s="90"/>
      <c r="Y71" s="96"/>
      <c r="Z71" s="103"/>
      <c r="AA71" s="96"/>
      <c r="AB71" s="98"/>
      <c r="AC71" s="95"/>
    </row>
    <row r="72" spans="24:29" ht="18.75">
      <c r="X72" s="90"/>
      <c r="Y72" s="96"/>
      <c r="Z72" s="103"/>
      <c r="AA72" s="96"/>
      <c r="AB72" s="98"/>
      <c r="AC72" s="95"/>
    </row>
    <row r="73" spans="24:29" ht="18.75">
      <c r="X73" s="90"/>
      <c r="Y73" s="96"/>
      <c r="Z73" s="103"/>
      <c r="AA73" s="96"/>
      <c r="AB73" s="98"/>
      <c r="AC73" s="95"/>
    </row>
    <row r="74" spans="24:29" ht="18.75">
      <c r="X74" s="90"/>
      <c r="Y74" s="96"/>
      <c r="Z74" s="103"/>
      <c r="AA74" s="96"/>
      <c r="AB74" s="98"/>
      <c r="AC74" s="95"/>
    </row>
    <row r="75" spans="24:29" ht="18.75">
      <c r="X75" s="90"/>
      <c r="Y75" s="96"/>
      <c r="Z75" s="103"/>
      <c r="AA75" s="96"/>
      <c r="AB75" s="98"/>
      <c r="AC75" s="95"/>
    </row>
    <row r="76" spans="24:29" ht="18.75">
      <c r="X76" s="104"/>
      <c r="Y76" s="96"/>
      <c r="Z76" s="103"/>
      <c r="AA76" s="96"/>
      <c r="AB76" s="98"/>
      <c r="AC76" s="95"/>
    </row>
    <row r="77" spans="24:29" ht="18.75">
      <c r="X77" s="104"/>
      <c r="Y77" s="96"/>
      <c r="Z77" s="103"/>
      <c r="AA77" s="96"/>
      <c r="AB77" s="98"/>
      <c r="AC77" s="95"/>
    </row>
    <row r="78" spans="24:29" ht="18.75">
      <c r="X78" s="90"/>
      <c r="Y78" s="96"/>
      <c r="Z78" s="103"/>
      <c r="AA78" s="96"/>
      <c r="AB78" s="98"/>
      <c r="AC78" s="95"/>
    </row>
    <row r="79" spans="24:29" ht="18.75">
      <c r="X79" s="90"/>
      <c r="Y79" s="96"/>
      <c r="Z79" s="103"/>
      <c r="AA79" s="96"/>
      <c r="AB79" s="98"/>
      <c r="AC79" s="95"/>
    </row>
    <row r="80" spans="24:29" ht="18.75">
      <c r="X80" s="90"/>
      <c r="Y80" s="96"/>
      <c r="Z80" s="103"/>
      <c r="AA80" s="96"/>
      <c r="AB80" s="98"/>
      <c r="AC80" s="95"/>
    </row>
    <row r="81" spans="24:29" ht="18.75">
      <c r="X81" s="90"/>
      <c r="Y81" s="96"/>
      <c r="Z81" s="103"/>
      <c r="AA81" s="96"/>
      <c r="AB81" s="98"/>
      <c r="AC81" s="95"/>
    </row>
    <row r="82" spans="24:29" ht="18.75">
      <c r="X82" s="90"/>
      <c r="Y82" s="96"/>
      <c r="Z82" s="103"/>
      <c r="AA82" s="96"/>
      <c r="AB82" s="98"/>
      <c r="AC82" s="95"/>
    </row>
    <row r="83" spans="24:29" ht="18.75">
      <c r="X83" s="90"/>
      <c r="Y83" s="105"/>
      <c r="Z83" s="103"/>
      <c r="AA83" s="96"/>
      <c r="AB83" s="98"/>
      <c r="AC83" s="95"/>
    </row>
    <row r="84" spans="24:29" ht="18.75">
      <c r="X84" s="90"/>
      <c r="Y84" s="105"/>
      <c r="Z84" s="103"/>
      <c r="AA84" s="96"/>
      <c r="AB84" s="98"/>
      <c r="AC84" s="95"/>
    </row>
    <row r="85" spans="24:29" ht="18.75">
      <c r="X85" s="90"/>
      <c r="Y85" s="105"/>
      <c r="Z85" s="103"/>
      <c r="AA85" s="96"/>
      <c r="AB85" s="98"/>
      <c r="AC85" s="95"/>
    </row>
    <row r="86" spans="24:29" ht="18.75">
      <c r="X86" s="90"/>
      <c r="Y86" s="105"/>
      <c r="Z86" s="103"/>
      <c r="AA86" s="96"/>
      <c r="AB86" s="98"/>
      <c r="AC86" s="95"/>
    </row>
    <row r="87" spans="24:29" ht="18.75">
      <c r="X87" s="90"/>
      <c r="Y87" s="105"/>
      <c r="Z87" s="103"/>
      <c r="AA87" s="96"/>
      <c r="AB87" s="98"/>
      <c r="AC87" s="95"/>
    </row>
    <row r="88" spans="24:29" ht="18.75">
      <c r="X88" s="90"/>
      <c r="Y88" s="105"/>
      <c r="Z88" s="103"/>
      <c r="AA88" s="96"/>
      <c r="AB88" s="98"/>
      <c r="AC88" s="95"/>
    </row>
    <row r="89" spans="24:29" ht="18.75">
      <c r="X89" s="90"/>
      <c r="Y89" s="105"/>
      <c r="Z89" s="103"/>
      <c r="AA89" s="96"/>
      <c r="AB89" s="98"/>
      <c r="AC89" s="95"/>
    </row>
    <row r="90" spans="24:29" ht="18.75">
      <c r="X90" s="90"/>
      <c r="Y90" s="105"/>
      <c r="Z90" s="103"/>
      <c r="AA90" s="96"/>
      <c r="AB90" s="98"/>
      <c r="AC90" s="95"/>
    </row>
    <row r="91" spans="24:29" ht="18.75">
      <c r="X91" s="90"/>
      <c r="Y91" s="105"/>
      <c r="Z91" s="103"/>
      <c r="AA91" s="96"/>
      <c r="AB91" s="98"/>
      <c r="AC91" s="95"/>
    </row>
    <row r="92" spans="24:29" ht="18.75">
      <c r="X92" s="90"/>
      <c r="Y92" s="105"/>
      <c r="Z92" s="103"/>
      <c r="AA92" s="96"/>
      <c r="AB92" s="98"/>
      <c r="AC92" s="95"/>
    </row>
    <row r="93" spans="24:29" ht="18.75">
      <c r="X93" s="90"/>
      <c r="Y93" s="105"/>
      <c r="Z93" s="103"/>
      <c r="AA93" s="96"/>
      <c r="AB93" s="98"/>
      <c r="AC93" s="95"/>
    </row>
    <row r="94" spans="24:29" ht="18.75">
      <c r="X94" s="99"/>
      <c r="Y94" s="106"/>
      <c r="Z94" s="107"/>
      <c r="AA94" s="108"/>
      <c r="AB94" s="109"/>
      <c r="AC94" s="95"/>
    </row>
    <row r="95" spans="24:29" ht="18.75">
      <c r="X95" s="90"/>
      <c r="Y95" s="105"/>
      <c r="Z95" s="103"/>
      <c r="AA95" s="96"/>
      <c r="AB95" s="98"/>
      <c r="AC95" s="95"/>
    </row>
    <row r="96" spans="24:28" ht="18.75">
      <c r="X96" s="90"/>
      <c r="Y96" s="105"/>
      <c r="Z96" s="103"/>
      <c r="AA96" s="96"/>
      <c r="AB96" s="98"/>
    </row>
    <row r="97" spans="24:28" ht="18.75">
      <c r="X97" s="90"/>
      <c r="Y97" s="105"/>
      <c r="Z97" s="103"/>
      <c r="AA97" s="96"/>
      <c r="AB97" s="98"/>
    </row>
    <row r="98" spans="24:28" ht="18.75">
      <c r="X98" s="90"/>
      <c r="Y98" s="105"/>
      <c r="Z98" s="103"/>
      <c r="AA98" s="96"/>
      <c r="AB98" s="98"/>
    </row>
    <row r="99" spans="24:28" ht="18.75">
      <c r="X99" s="90"/>
      <c r="Y99" s="105"/>
      <c r="Z99" s="103"/>
      <c r="AA99" s="96"/>
      <c r="AB99" s="98"/>
    </row>
    <row r="100" spans="24:28" ht="18.75">
      <c r="X100" s="110"/>
      <c r="Y100" s="111"/>
      <c r="Z100" s="112"/>
      <c r="AA100" s="113"/>
      <c r="AB100" s="114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2010-06-10T02:37:45Z</cp:lastPrinted>
  <dcterms:created xsi:type="dcterms:W3CDTF">2000-08-23T07:03:40Z</dcterms:created>
  <dcterms:modified xsi:type="dcterms:W3CDTF">2024-05-24T06:58:29Z</dcterms:modified>
  <cp:category/>
  <cp:version/>
  <cp:contentType/>
  <cp:contentStatus/>
</cp:coreProperties>
</file>