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<sst xmlns="http://schemas.openxmlformats.org/spreadsheetml/2006/main" count="54" uniqueCount="27">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</sst>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_-* #,##0.000_-;\-* #,##0.000_-;_-* &quot;-&quot;??_-;_-@_-"/>
    <numFmt numFmtId="209" formatCode="_-* #,##0.0_-;\-* #,##0.0_-;_-* &quot;-&quot;??_-;_-@_-"/>
    <numFmt numFmtId="210" formatCode="_-* #,##0_-;\-* #,##0_-;_-* &quot;-&quot;??_-;_-@_-"/>
    <numFmt numFmtId="211" formatCode="d\ \ด\ด\ด"/>
    <numFmt numFmtId="212" formatCode="d\ mmm"/>
    <numFmt numFmtId="213" formatCode="0.000_)"/>
    <numFmt numFmtId="214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name val="CordiaUPC"/>
      <family val="0"/>
    </font>
    <font>
      <sz val="14"/>
      <color indexed="10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04" fontId="1" fillId="0" borderId="0" xfId="0" applyNumberFormat="1" applyFont="1" applyBorder="1" applyAlignment="1" applyProtection="1">
      <alignment horizontal="right" vertical="justify"/>
      <protection/>
    </xf>
    <xf numFmtId="171" fontId="5" fillId="0" borderId="17" xfId="42" applyNumberFormat="1" applyFont="1" applyFill="1" applyBorder="1" applyAlignment="1">
      <alignment/>
    </xf>
    <xf numFmtId="171" fontId="5" fillId="0" borderId="26" xfId="42" applyNumberFormat="1" applyFont="1" applyFill="1" applyBorder="1" applyAlignment="1">
      <alignment/>
    </xf>
    <xf numFmtId="171" fontId="5" fillId="0" borderId="11" xfId="42" applyNumberFormat="1" applyFont="1" applyFill="1" applyBorder="1" applyAlignment="1">
      <alignment/>
    </xf>
    <xf numFmtId="171" fontId="5" fillId="0" borderId="11" xfId="42" applyNumberFormat="1" applyFont="1" applyFill="1" applyBorder="1" applyAlignment="1">
      <alignment horizontal="right"/>
    </xf>
    <xf numFmtId="171" fontId="5" fillId="0" borderId="11" xfId="42" applyNumberFormat="1" applyFont="1" applyFill="1" applyBorder="1" applyAlignment="1">
      <alignment horizontal="right" vertical="center"/>
    </xf>
    <xf numFmtId="0" fontId="1" fillId="0" borderId="0" xfId="55" applyFont="1" applyBorder="1">
      <alignment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1" fillId="0" borderId="0" xfId="55" applyNumberFormat="1" applyFont="1" applyBorder="1" applyAlignment="1">
      <alignment horizontal="right"/>
      <protection/>
    </xf>
    <xf numFmtId="2" fontId="56" fillId="0" borderId="33" xfId="55" applyNumberFormat="1" applyFont="1" applyBorder="1" applyAlignment="1">
      <alignment horizontal="right"/>
      <protection/>
    </xf>
    <xf numFmtId="0" fontId="5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2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26021633"/>
        <c:axId val="32868106"/>
      </c:scatterChart>
      <c:valAx>
        <c:axId val="260216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868106"/>
        <c:crossesAt val="100"/>
        <c:crossBetween val="midCat"/>
        <c:dispUnits/>
        <c:majorUnit val="10"/>
      </c:valAx>
      <c:valAx>
        <c:axId val="3286810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2163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438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476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990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1">
      <selection activeCell="V3" sqref="V3"/>
    </sheetView>
  </sheetViews>
  <sheetFormatPr defaultColWidth="9.140625" defaultRowHeight="21.75"/>
  <cols>
    <col min="1" max="1" width="7.28125" style="1" customWidth="1"/>
    <col min="2" max="2" width="12.140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COUNT(J41:J66)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AVERAGE(J41:J66)</f>
        <v>889.1354166666669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(VAR(J41:J66))</f>
        <v>174849.21985199238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2541</v>
      </c>
      <c r="B6" s="84" t="s">
        <v>24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STDEV(J41:J66)</f>
        <v>418.1497576849619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2542</v>
      </c>
      <c r="B7" s="85">
        <v>937.9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2543</v>
      </c>
      <c r="B8" s="85">
        <v>755.5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2544</v>
      </c>
      <c r="B9" s="85">
        <v>1085.7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2545</v>
      </c>
      <c r="B10" s="85">
        <v>1492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2546</v>
      </c>
      <c r="B11" s="85">
        <v>818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2547</v>
      </c>
      <c r="B12" s="85">
        <v>1070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2548</v>
      </c>
      <c r="B13" s="85">
        <v>1210.3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2549</v>
      </c>
      <c r="B14" s="85">
        <v>1377.6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2550</v>
      </c>
      <c r="B15" s="85">
        <v>938.66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2551</v>
      </c>
      <c r="B16" s="85">
        <v>712.94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2552</v>
      </c>
      <c r="B17" s="85">
        <v>672.75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2553</v>
      </c>
      <c r="B18" s="85">
        <v>1405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2554</v>
      </c>
      <c r="B19" s="85">
        <v>1819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2555</v>
      </c>
      <c r="B20" s="86">
        <v>836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2556</v>
      </c>
      <c r="B21" s="86">
        <v>773.9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2557</v>
      </c>
      <c r="B22" s="85">
        <v>784.2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2558</v>
      </c>
      <c r="B23" s="85">
        <v>240.2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2559</v>
      </c>
      <c r="B24" s="85">
        <v>856.25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2560</v>
      </c>
      <c r="B25" s="85">
        <v>653.5</v>
      </c>
      <c r="C25" s="26"/>
      <c r="D25" s="27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2561</v>
      </c>
      <c r="B26" s="85">
        <v>698.95</v>
      </c>
      <c r="C26" s="28"/>
      <c r="D26" s="29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2562</v>
      </c>
      <c r="B27" s="86">
        <v>209.4</v>
      </c>
      <c r="C27" s="26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2563</v>
      </c>
      <c r="B28" s="86">
        <v>278.7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2564</v>
      </c>
      <c r="B29" s="87">
        <v>294.8</v>
      </c>
      <c r="C29" s="32"/>
      <c r="D29" s="33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2565</v>
      </c>
      <c r="B30" s="83">
        <v>1418</v>
      </c>
      <c r="C30" s="34"/>
      <c r="D30" s="33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2566</v>
      </c>
      <c r="B31" s="96" t="s">
        <v>26</v>
      </c>
      <c r="C31" s="28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39"/>
      <c r="D33" s="40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3"/>
      <c r="B34" s="44"/>
      <c r="C34" s="45"/>
      <c r="D34" s="46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7"/>
      <c r="C35" s="47"/>
      <c r="D35" s="47"/>
      <c r="E35" s="1"/>
      <c r="F35" s="2"/>
      <c r="S35" s="22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49"/>
      <c r="C36" s="50" t="s">
        <v>9</v>
      </c>
      <c r="D36" s="51">
        <v>2</v>
      </c>
      <c r="E36" s="52">
        <v>3</v>
      </c>
      <c r="F36" s="52">
        <v>4</v>
      </c>
      <c r="G36" s="52">
        <v>5</v>
      </c>
      <c r="H36" s="52">
        <v>6</v>
      </c>
      <c r="I36" s="52">
        <v>10</v>
      </c>
      <c r="J36" s="52">
        <v>20</v>
      </c>
      <c r="K36" s="52">
        <v>25</v>
      </c>
      <c r="L36" s="52">
        <v>50</v>
      </c>
      <c r="M36" s="52">
        <v>100</v>
      </c>
      <c r="N36" s="52">
        <v>200</v>
      </c>
      <c r="O36" s="52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9"/>
      <c r="C37" s="53" t="s">
        <v>2</v>
      </c>
      <c r="D37" s="54">
        <f aca="true" t="shared" si="1" ref="D37:O37">ROUND((((-LN(-LN(1-1/D36)))+$B$83*$B$84)/$B$83),2)</f>
        <v>826.37</v>
      </c>
      <c r="E37" s="53">
        <f t="shared" si="1"/>
        <v>1032.74</v>
      </c>
      <c r="F37" s="55">
        <f t="shared" si="1"/>
        <v>1164.82</v>
      </c>
      <c r="G37" s="55">
        <f t="shared" si="1"/>
        <v>1262.6</v>
      </c>
      <c r="H37" s="55">
        <f t="shared" si="1"/>
        <v>1340.36</v>
      </c>
      <c r="I37" s="55">
        <f t="shared" si="1"/>
        <v>1551.41</v>
      </c>
      <c r="J37" s="55">
        <f t="shared" si="1"/>
        <v>1828.46</v>
      </c>
      <c r="K37" s="55">
        <f t="shared" si="1"/>
        <v>1916.34</v>
      </c>
      <c r="L37" s="55">
        <f t="shared" si="1"/>
        <v>2187.06</v>
      </c>
      <c r="M37" s="55">
        <f t="shared" si="1"/>
        <v>2455.78</v>
      </c>
      <c r="N37" s="55">
        <f t="shared" si="1"/>
        <v>2723.52</v>
      </c>
      <c r="O37" s="55">
        <f t="shared" si="1"/>
        <v>3076.76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9"/>
      <c r="C38" s="56"/>
      <c r="D38" s="57" t="s">
        <v>10</v>
      </c>
      <c r="E38" s="58"/>
      <c r="F38" s="59" t="s">
        <v>18</v>
      </c>
      <c r="G38" s="59"/>
      <c r="H38" s="59"/>
      <c r="I38" s="59"/>
      <c r="J38" s="59"/>
      <c r="K38" s="59"/>
      <c r="L38" s="59"/>
      <c r="M38" s="60"/>
      <c r="N38" s="60"/>
      <c r="O38" s="61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2"/>
      <c r="B39" s="49"/>
      <c r="C39" s="49"/>
      <c r="D39" s="49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9"/>
      <c r="C41" s="49"/>
      <c r="D41" s="49"/>
      <c r="E41" s="19"/>
      <c r="G41" s="63" t="s">
        <v>20</v>
      </c>
      <c r="I41" s="22">
        <v>2541</v>
      </c>
      <c r="J41" s="21" t="s">
        <v>24</v>
      </c>
      <c r="K41" s="22"/>
      <c r="S41" s="22"/>
      <c r="Y41" s="6"/>
      <c r="Z41" s="6"/>
      <c r="AA41" s="6"/>
      <c r="AB41" s="6"/>
    </row>
    <row r="42" spans="1:28" ht="21.75">
      <c r="A42" s="20"/>
      <c r="B42" s="47"/>
      <c r="C42" s="47"/>
      <c r="D42" s="47"/>
      <c r="E42" s="1"/>
      <c r="I42" s="22">
        <v>2542</v>
      </c>
      <c r="J42" s="21">
        <v>937.9</v>
      </c>
      <c r="K42" s="22"/>
      <c r="S42" s="22"/>
      <c r="Y42" s="6"/>
      <c r="Z42" s="6"/>
      <c r="AA42" s="6"/>
      <c r="AB42" s="6"/>
    </row>
    <row r="43" spans="1:28" ht="21.75">
      <c r="A43" s="20"/>
      <c r="B43" s="64"/>
      <c r="C43" s="64"/>
      <c r="D43" s="64"/>
      <c r="E43" s="1"/>
      <c r="I43" s="22">
        <v>2543</v>
      </c>
      <c r="J43" s="21">
        <v>755.5</v>
      </c>
      <c r="K43" s="22"/>
      <c r="S43" s="22"/>
      <c r="Y43" s="6"/>
      <c r="Z43" s="6"/>
      <c r="AA43" s="6"/>
      <c r="AB43" s="6"/>
    </row>
    <row r="44" spans="1:28" ht="21.75">
      <c r="A44" s="20"/>
      <c r="B44" s="47"/>
      <c r="C44" s="47"/>
      <c r="D44" s="47"/>
      <c r="E44" s="1"/>
      <c r="I44" s="22">
        <v>2544</v>
      </c>
      <c r="J44" s="21">
        <v>1085.7</v>
      </c>
      <c r="K44" s="22"/>
      <c r="S44" s="22"/>
      <c r="Y44" s="6"/>
      <c r="Z44" s="6"/>
      <c r="AA44" s="6"/>
      <c r="AB44" s="6"/>
    </row>
    <row r="45" spans="1:28" ht="21.75">
      <c r="A45" s="20"/>
      <c r="B45" s="47"/>
      <c r="C45" s="47"/>
      <c r="D45" s="47"/>
      <c r="E45" s="65"/>
      <c r="I45" s="22">
        <v>2545</v>
      </c>
      <c r="J45" s="21">
        <v>1492</v>
      </c>
      <c r="K45" s="22"/>
      <c r="S45" s="22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2">
        <v>2546</v>
      </c>
      <c r="J46" s="21">
        <v>818</v>
      </c>
      <c r="K46" s="22"/>
      <c r="S46" s="22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2">
        <v>2547</v>
      </c>
      <c r="J47" s="21">
        <v>1070</v>
      </c>
      <c r="K47" s="22"/>
      <c r="S47" s="22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2">
        <v>2548</v>
      </c>
      <c r="J48" s="21">
        <v>1210.3</v>
      </c>
      <c r="K48" s="22"/>
      <c r="S48" s="22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2">
        <v>2549</v>
      </c>
      <c r="J49" s="21">
        <v>1377.6</v>
      </c>
      <c r="K49" s="22"/>
      <c r="S49" s="22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2">
        <v>2550</v>
      </c>
      <c r="J50" s="21">
        <v>938.66</v>
      </c>
      <c r="K50" s="22"/>
      <c r="S50" s="22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2">
        <v>2551</v>
      </c>
      <c r="J51" s="21">
        <v>712.94</v>
      </c>
      <c r="K51" s="22"/>
      <c r="S51" s="22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2">
        <v>2552</v>
      </c>
      <c r="J52" s="21">
        <v>672.75</v>
      </c>
      <c r="K52" s="22"/>
      <c r="S52" s="22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2">
        <v>2553</v>
      </c>
      <c r="J53" s="21">
        <v>1405</v>
      </c>
      <c r="K53" s="22"/>
      <c r="S53" s="22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2554</v>
      </c>
      <c r="J54" s="2">
        <v>1819</v>
      </c>
      <c r="K54" s="22"/>
      <c r="S54" s="22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68">
        <v>2555</v>
      </c>
      <c r="J55" s="21">
        <v>836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97"/>
      <c r="I56" s="22">
        <v>2556</v>
      </c>
      <c r="J56" s="21">
        <v>773.9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8">
        <v>2557</v>
      </c>
      <c r="J57" s="22">
        <v>784.2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8">
        <v>2558</v>
      </c>
      <c r="J58" s="22">
        <v>240.2</v>
      </c>
      <c r="K58" s="22"/>
      <c r="S58" s="22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2559</v>
      </c>
      <c r="J59" s="22">
        <v>856.25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2560</v>
      </c>
      <c r="J60" s="22">
        <v>653.5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8">
        <v>2561</v>
      </c>
      <c r="J61" s="21">
        <v>698.95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2562</v>
      </c>
      <c r="J62" s="22">
        <v>209.4</v>
      </c>
      <c r="K62" s="22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68">
        <v>2563</v>
      </c>
      <c r="J63" s="71">
        <v>278.7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48"/>
      <c r="H64" s="48"/>
      <c r="I64" s="68">
        <v>2564</v>
      </c>
      <c r="J64" s="82">
        <v>294.8</v>
      </c>
      <c r="K64" s="73"/>
      <c r="L64" s="48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8">
        <v>2565</v>
      </c>
      <c r="J65" s="22">
        <v>1418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H66" s="22"/>
      <c r="I66" s="88">
        <v>2566</v>
      </c>
      <c r="J66" s="95" t="s">
        <v>26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4">
        <f>IF($A$79&gt;=6,VLOOKUP($F$78,$X$3:$AC$38,$A$79-4),VLOOKUP($A$78,$X$3:$AC$38,$A$79+1))</f>
        <v>0.52959</v>
      </c>
      <c r="C80" s="74"/>
      <c r="D80" s="74"/>
      <c r="E80" s="74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4">
        <f>IF($A$79&gt;=6,VLOOKUP($F$78,$Y$58:$AD$97,$A$79-4),VLOOKUP($A$78,$Y$58:$AD$97,$A$79+1))</f>
        <v>1.086464</v>
      </c>
      <c r="C81" s="74"/>
      <c r="D81" s="74"/>
      <c r="E81" s="74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5">
        <f>B81/V6</f>
        <v>0.0025982652866166495</v>
      </c>
      <c r="C83" s="75"/>
      <c r="D83" s="75"/>
      <c r="E83" s="75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6">
        <f>V4-(B80/B83)</f>
        <v>685.3109639720733</v>
      </c>
      <c r="C84" s="75"/>
      <c r="D84" s="75"/>
      <c r="E84" s="75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8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8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2024-06-24T04:41:57Z</dcterms:modified>
  <cp:category/>
  <cp:version/>
  <cp:contentType/>
  <cp:contentStatus/>
</cp:coreProperties>
</file>