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73" sheetId="1" r:id="rId1"/>
    <sheet name="P.73" sheetId="2" r:id="rId2"/>
    <sheet name="Sheet3" sheetId="3" r:id="rId3"/>
  </sheets>
  <externalReferences>
    <externalReference r:id="rId6"/>
  </externalReferences>
  <definedNames>
    <definedName name="_xlnm.Print_Area" localSheetId="0">'H41p73'!$A:$O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<sst xmlns="http://schemas.openxmlformats.org/spreadsheetml/2006/main" count="86" uniqueCount="34">
  <si>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</si>
  <si>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</si>
  <si>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</si>
  <si>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</si>
  <si>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</si>
  <si>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</si>
  <si>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</si>
  <si>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</si>
  <si>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</si>
  <si>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</si>
  <si>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</si>
  <si>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</si>
  <si>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</si>
  <si>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</si>
  <si>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</si>
  <si>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</si>
  <si>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</si>
  <si>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</si>
  <si>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</si>
  <si>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</si>
  <si>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</si>
  <si>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</si>
  <si>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</si>
  <si>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</si>
  <si>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</si>
  <si>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</si>
  <si>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</si>
  <si>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</si>
  <si>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</si>
  <si>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</si>
  <si>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14,814   ตร.กม.</t>
  </si>
  <si>
    <t>ตลิ่งฝั่งซ้าย  267.713  ม.(ร.ท.ก.) ตลิ่งฝั่งขวา  268.010  ม.(ร.ท.ก.)ท้องน้ำ ม.(ร.ท.ก.) ศูนย์เสาระดับน้ำ 261.75 ม.(ร.ท.ก.)</t>
  </si>
  <si>
    <t>2. ปี 2566 ไม่สำรวจปริมาณน้ำ</t>
  </si>
  <si>
    <t xml:space="preserve"> ปี 2566 ไม่สำรวจปริมาณน้ำ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</si>
</sst>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.0"/>
    <numFmt numFmtId="179" formatCode="0_)"/>
    <numFmt numFmtId="180" formatCode="0_);\(0\)"/>
    <numFmt numFmtId="181" formatCode="0.000_)"/>
    <numFmt numFmtId="182" formatCode="bbbb"/>
    <numFmt numFmtId="183" formatCode="#,##0_ ;\-#,##0\ "/>
    <numFmt numFmtId="184" formatCode="mmm\-yyyy"/>
    <numFmt numFmtId="185" formatCode="0.000"/>
    <numFmt numFmtId="186" formatCode="0.0000"/>
  </numFmts>
  <fonts count="5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0.5"/>
      <color indexed="8"/>
      <name val="Arial"/>
      <family val="2"/>
    </font>
    <font>
      <sz val="8"/>
      <color indexed="12"/>
      <name val="Arial"/>
      <family val="2"/>
    </font>
    <font>
      <b/>
      <sz val="10.5"/>
      <color indexed="17"/>
      <name val="Arial"/>
      <family val="2"/>
    </font>
    <font>
      <sz val="8"/>
      <color indexed="10"/>
      <name val="Arial"/>
      <family val="2"/>
    </font>
    <font>
      <b/>
      <sz val="18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center"/>
    </xf>
    <xf numFmtId="18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2" fillId="0" borderId="11" xfId="0" applyNumberFormat="1" applyFont="1" applyBorder="1" applyAlignment="1">
      <alignment horizontal="centerContinuous"/>
    </xf>
    <xf numFmtId="2" fontId="12" fillId="0" borderId="11" xfId="0" applyNumberFormat="1" applyFont="1" applyBorder="1" applyAlignment="1">
      <alignment horizontal="centerContinuous"/>
    </xf>
    <xf numFmtId="176" fontId="12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2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76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left"/>
    </xf>
    <xf numFmtId="2" fontId="12" fillId="0" borderId="20" xfId="0" applyNumberFormat="1" applyFont="1" applyBorder="1" applyAlignment="1">
      <alignment horizontal="center"/>
    </xf>
    <xf numFmtId="176" fontId="12" fillId="0" borderId="1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17" xfId="0" applyNumberFormat="1" applyFont="1" applyBorder="1" applyAlignment="1">
      <alignment horizontal="center"/>
    </xf>
    <xf numFmtId="176" fontId="12" fillId="0" borderId="17" xfId="0" applyNumberFormat="1" applyFont="1" applyBorder="1" applyAlignment="1">
      <alignment horizontal="right"/>
    </xf>
    <xf numFmtId="176" fontId="12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6" xfId="0" applyFont="1" applyBorder="1" applyAlignment="1">
      <alignment/>
    </xf>
    <xf numFmtId="2" fontId="7" fillId="0" borderId="27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/>
    </xf>
    <xf numFmtId="177" fontId="7" fillId="0" borderId="28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33" borderId="27" xfId="0" applyNumberFormat="1" applyFont="1" applyFill="1" applyBorder="1" applyAlignment="1">
      <alignment horizontal="right"/>
    </xf>
    <xf numFmtId="177" fontId="7" fillId="0" borderId="28" xfId="0" applyNumberFormat="1" applyFont="1" applyFill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10" fillId="0" borderId="16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176" fontId="7" fillId="0" borderId="28" xfId="0" applyNumberFormat="1" applyFont="1" applyBorder="1" applyAlignment="1">
      <alignment horizontal="right"/>
    </xf>
    <xf numFmtId="176" fontId="7" fillId="0" borderId="26" xfId="0" applyNumberFormat="1" applyFont="1" applyBorder="1" applyAlignment="1">
      <alignment horizontal="right"/>
    </xf>
    <xf numFmtId="176" fontId="7" fillId="0" borderId="28" xfId="0" applyNumberFormat="1" applyFont="1" applyBorder="1" applyAlignment="1">
      <alignment horizontal="center"/>
    </xf>
    <xf numFmtId="176" fontId="7" fillId="0" borderId="2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0" fontId="7" fillId="34" borderId="30" xfId="0" applyFont="1" applyFill="1" applyBorder="1" applyAlignment="1">
      <alignment horizontal="center"/>
    </xf>
    <xf numFmtId="179" fontId="7" fillId="35" borderId="30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179" fontId="7" fillId="35" borderId="31" xfId="0" applyNumberFormat="1" applyFont="1" applyFill="1" applyBorder="1" applyAlignment="1">
      <alignment horizontal="center"/>
    </xf>
    <xf numFmtId="179" fontId="7" fillId="35" borderId="29" xfId="0" applyNumberFormat="1" applyFont="1" applyFill="1" applyBorder="1" applyAlignment="1">
      <alignment horizontal="center"/>
    </xf>
    <xf numFmtId="1" fontId="7" fillId="36" borderId="32" xfId="0" applyNumberFormat="1" applyFont="1" applyFill="1" applyBorder="1" applyAlignment="1" applyProtection="1">
      <alignment horizontal="center"/>
      <protection/>
    </xf>
    <xf numFmtId="2" fontId="7" fillId="34" borderId="32" xfId="0" applyNumberFormat="1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right"/>
    </xf>
    <xf numFmtId="2" fontId="7" fillId="35" borderId="32" xfId="0" applyNumberFormat="1" applyFont="1" applyFill="1" applyBorder="1" applyAlignment="1">
      <alignment horizontal="right"/>
    </xf>
    <xf numFmtId="0" fontId="7" fillId="34" borderId="32" xfId="0" applyFont="1" applyFill="1" applyBorder="1" applyAlignment="1">
      <alignment horizontal="center"/>
    </xf>
    <xf numFmtId="179" fontId="7" fillId="35" borderId="32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2" fontId="7" fillId="34" borderId="19" xfId="0" applyNumberFormat="1" applyFont="1" applyFill="1" applyBorder="1" applyAlignment="1">
      <alignment horizontal="center"/>
    </xf>
    <xf numFmtId="2" fontId="7" fillId="35" borderId="19" xfId="0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179" fontId="7" fillId="35" borderId="19" xfId="0" applyNumberFormat="1" applyFont="1" applyFill="1" applyBorder="1" applyAlignment="1">
      <alignment horizontal="center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33" borderId="25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4" fontId="7" fillId="35" borderId="29" xfId="0" applyNumberFormat="1" applyFont="1" applyFill="1" applyBorder="1" applyAlignment="1">
      <alignment/>
    </xf>
    <xf numFmtId="4" fontId="7" fillId="35" borderId="32" xfId="0" applyNumberFormat="1" applyFont="1" applyFill="1" applyBorder="1" applyAlignment="1">
      <alignment/>
    </xf>
    <xf numFmtId="4" fontId="7" fillId="35" borderId="29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4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0" fontId="7" fillId="34" borderId="29" xfId="0" applyFont="1" applyFill="1" applyBorder="1" applyAlignment="1">
      <alignment horizontal="right"/>
    </xf>
    <xf numFmtId="177" fontId="7" fillId="0" borderId="34" xfId="0" applyNumberFormat="1" applyFont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4" fontId="57" fillId="0" borderId="25" xfId="0" applyNumberFormat="1" applyFont="1" applyBorder="1" applyAlignment="1">
      <alignment/>
    </xf>
    <xf numFmtId="1" fontId="10" fillId="36" borderId="10" xfId="0" applyNumberFormat="1" applyFont="1" applyFill="1" applyBorder="1" applyAlignment="1">
      <alignment horizontal="center" vertical="center"/>
    </xf>
    <xf numFmtId="1" fontId="10" fillId="36" borderId="19" xfId="0" applyNumberFormat="1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/>
    </xf>
    <xf numFmtId="0" fontId="57" fillId="0" borderId="16" xfId="0" applyFont="1" applyBorder="1" applyAlignment="1">
      <alignment/>
    </xf>
    <xf numFmtId="2" fontId="57" fillId="0" borderId="27" xfId="0" applyNumberFormat="1" applyFont="1" applyBorder="1" applyAlignment="1">
      <alignment/>
    </xf>
    <xf numFmtId="2" fontId="57" fillId="0" borderId="25" xfId="0" applyNumberFormat="1" applyFont="1" applyBorder="1" applyAlignment="1">
      <alignment horizontal="right"/>
    </xf>
    <xf numFmtId="177" fontId="57" fillId="0" borderId="28" xfId="0" applyNumberFormat="1" applyFont="1" applyBorder="1" applyAlignment="1">
      <alignment horizontal="right"/>
    </xf>
    <xf numFmtId="2" fontId="57" fillId="0" borderId="24" xfId="0" applyNumberFormat="1" applyFont="1" applyBorder="1" applyAlignment="1">
      <alignment/>
    </xf>
    <xf numFmtId="4" fontId="57" fillId="0" borderId="24" xfId="0" applyNumberFormat="1" applyFont="1" applyBorder="1" applyAlignment="1">
      <alignment horizontal="right"/>
    </xf>
    <xf numFmtId="2" fontId="57" fillId="0" borderId="28" xfId="0" applyNumberFormat="1" applyFont="1" applyBorder="1" applyAlignment="1">
      <alignment horizontal="right"/>
    </xf>
    <xf numFmtId="0" fontId="57" fillId="35" borderId="29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5162276"/>
        <c:axId val="380730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4265710"/>
        <c:axId val="39955935"/>
      </c:line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07301"/>
        <c:crossesAt val="-0.8"/>
        <c:auto val="0"/>
        <c:lblOffset val="100"/>
        <c:tickLblSkip val="4"/>
        <c:noMultiLvlLbl val="0"/>
      </c:catAx>
      <c:valAx>
        <c:axId val="380730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162276"/>
        <c:crossesAt val="1"/>
        <c:crossBetween val="midCat"/>
        <c:dispUnits/>
        <c:majorUnit val="0.1"/>
        <c:minorUnit val="0.02"/>
      </c:valAx>
      <c:catAx>
        <c:axId val="34265710"/>
        <c:scaling>
          <c:orientation val="minMax"/>
        </c:scaling>
        <c:axPos val="b"/>
        <c:delete val="1"/>
        <c:majorTickMark val="out"/>
        <c:minorTickMark val="none"/>
        <c:tickLblPos val="nextTo"/>
        <c:crossAx val="39955935"/>
        <c:crosses val="autoZero"/>
        <c:auto val="0"/>
        <c:lblOffset val="100"/>
        <c:tickLblSkip val="1"/>
        <c:noMultiLvlLbl val="0"/>
      </c:catAx>
      <c:valAx>
        <c:axId val="39955935"/>
        <c:scaling>
          <c:orientation val="minMax"/>
        </c:scaling>
        <c:axPos val="l"/>
        <c:delete val="1"/>
        <c:majorTickMark val="out"/>
        <c:minorTickMark val="none"/>
        <c:tickLblPos val="nextTo"/>
        <c:crossAx val="3426571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P.73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38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'P.73'!$X$5:$X$30</c:f>
              <c:numCache/>
            </c:numRef>
          </c:cat>
          <c:val>
            <c:numRef>
              <c:f>'P.73'!$Y$5:$Y$30</c:f>
              <c:numCache/>
            </c:numRef>
          </c:val>
        </c:ser>
        <c:axId val="24059096"/>
        <c:axId val="15205273"/>
      </c:bar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5205273"/>
        <c:crossesAt val="262"/>
        <c:auto val="1"/>
        <c:lblOffset val="100"/>
        <c:tickLblSkip val="1"/>
        <c:noMultiLvlLbl val="0"/>
      </c:catAx>
      <c:valAx>
        <c:axId val="15205273"/>
        <c:scaling>
          <c:orientation val="minMax"/>
          <c:max val="270"/>
          <c:min val="2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4059096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P.73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7125"/>
          <c:w val="0.820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'P.73'!$X$5:$X$29</c:f>
              <c:numCache/>
            </c:numRef>
          </c:cat>
          <c:val>
            <c:numRef>
              <c:f>'P.73'!$Z$5:$Z$29</c:f>
              <c:numCache/>
            </c:numRef>
          </c:val>
        </c:ser>
        <c:axId val="2629730"/>
        <c:axId val="23667571"/>
      </c:bar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3667571"/>
        <c:crossesAt val="0"/>
        <c:auto val="1"/>
        <c:lblOffset val="100"/>
        <c:tickLblSkip val="1"/>
        <c:noMultiLvlLbl val="0"/>
      </c:catAx>
      <c:valAx>
        <c:axId val="236675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629730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93470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21</xdr:col>
      <xdr:colOff>514350</xdr:colOff>
      <xdr:row>51</xdr:row>
      <xdr:rowOff>238125</xdr:rowOff>
    </xdr:to>
    <xdr:graphicFrame>
      <xdr:nvGraphicFramePr>
        <xdr:cNvPr id="2" name="Chart 1"/>
        <xdr:cNvGraphicFramePr/>
      </xdr:nvGraphicFramePr>
      <xdr:xfrm>
        <a:off x="0" y="6467475"/>
        <a:ext cx="49149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PageLayoutView="0" workbookViewId="0" topLeftCell="A25">
      <selection activeCell="U41" sqref="U41"/>
    </sheetView>
  </sheetViews>
  <sheetFormatPr defaultColWidth="9.140625" defaultRowHeight="21.75"/>
  <cols>
    <col min="1" max="1" width="5.57421875" style="1" customWidth="1"/>
    <col min="2" max="2" width="6.28125" style="6" customWidth="1"/>
    <col min="3" max="3" width="7.8515625" style="6" customWidth="1"/>
    <col min="4" max="4" width="6.57421875" style="11" customWidth="1"/>
    <col min="5" max="5" width="6.28125" style="1" customWidth="1"/>
    <col min="6" max="6" width="8.00390625" style="6" customWidth="1"/>
    <col min="7" max="7" width="6.57421875" style="11" customWidth="1"/>
    <col min="8" max="8" width="6.28125" style="6" customWidth="1"/>
    <col min="9" max="9" width="7.140625" style="6" customWidth="1"/>
    <col min="10" max="10" width="7.28125" style="11" customWidth="1"/>
    <col min="11" max="11" width="6.28125" style="6" customWidth="1"/>
    <col min="12" max="12" width="7.00390625" style="6" customWidth="1"/>
    <col min="13" max="13" width="7.140625" style="11" customWidth="1"/>
    <col min="14" max="14" width="7.7109375" style="1" customWidth="1"/>
    <col min="15" max="15" width="6.421875" style="6" customWidth="1"/>
    <col min="16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30</v>
      </c>
      <c r="M3" s="16"/>
      <c r="N3" s="13"/>
      <c r="O3" s="13"/>
      <c r="P3" s="13"/>
      <c r="AL3" s="19"/>
      <c r="AM3" s="20"/>
    </row>
    <row r="4" spans="1:39" ht="22.5" customHeight="1">
      <c r="A4" s="21" t="s">
        <v>31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AL5" s="19"/>
      <c r="AM5" s="20"/>
    </row>
    <row r="6" spans="1:39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9" t="s">
        <v>10</v>
      </c>
      <c r="F7" s="47" t="s">
        <v>11</v>
      </c>
      <c r="G7" s="48" t="s">
        <v>12</v>
      </c>
      <c r="H7" s="47" t="s">
        <v>10</v>
      </c>
      <c r="I7" s="49" t="s">
        <v>11</v>
      </c>
      <c r="J7" s="48" t="s">
        <v>12</v>
      </c>
      <c r="K7" s="50" t="s">
        <v>10</v>
      </c>
      <c r="L7" s="50" t="s">
        <v>11</v>
      </c>
      <c r="M7" s="51" t="s">
        <v>12</v>
      </c>
      <c r="N7" s="50" t="s">
        <v>11</v>
      </c>
      <c r="O7" s="50" t="s">
        <v>13</v>
      </c>
      <c r="P7" s="52"/>
      <c r="AL7" s="19"/>
      <c r="AM7" s="53"/>
    </row>
    <row r="8" spans="1:39" ht="18.75">
      <c r="A8" s="54"/>
      <c r="B8" s="55" t="s">
        <v>14</v>
      </c>
      <c r="C8" s="56" t="s">
        <v>15</v>
      </c>
      <c r="D8" s="57"/>
      <c r="E8" s="55" t="s">
        <v>14</v>
      </c>
      <c r="F8" s="56" t="s">
        <v>15</v>
      </c>
      <c r="G8" s="57"/>
      <c r="H8" s="47" t="s">
        <v>14</v>
      </c>
      <c r="I8" s="50" t="s">
        <v>15</v>
      </c>
      <c r="J8" s="48"/>
      <c r="K8" s="55" t="s">
        <v>14</v>
      </c>
      <c r="L8" s="56" t="s">
        <v>15</v>
      </c>
      <c r="M8" s="58"/>
      <c r="N8" s="56" t="s">
        <v>16</v>
      </c>
      <c r="O8" s="55" t="s">
        <v>15</v>
      </c>
      <c r="P8" s="59"/>
      <c r="Q8" s="60" t="s">
        <v>27</v>
      </c>
      <c r="R8" s="60" t="s">
        <v>28</v>
      </c>
      <c r="AL8" s="19"/>
      <c r="AM8" s="20"/>
    </row>
    <row r="9" spans="1:39" ht="18.75">
      <c r="A9" s="61">
        <v>2541</v>
      </c>
      <c r="B9" s="62">
        <v>265.93</v>
      </c>
      <c r="C9" s="63" t="s">
        <v>17</v>
      </c>
      <c r="D9" s="64">
        <v>37508</v>
      </c>
      <c r="E9" s="65" t="s">
        <v>17</v>
      </c>
      <c r="F9" s="66" t="s">
        <v>17</v>
      </c>
      <c r="G9" s="67" t="s">
        <v>17</v>
      </c>
      <c r="H9" s="62" t="s">
        <v>18</v>
      </c>
      <c r="I9" s="63" t="s">
        <v>17</v>
      </c>
      <c r="J9" s="64" t="s">
        <v>17</v>
      </c>
      <c r="K9" s="62" t="s">
        <v>17</v>
      </c>
      <c r="L9" s="63" t="s">
        <v>17</v>
      </c>
      <c r="M9" s="64" t="s">
        <v>17</v>
      </c>
      <c r="N9" s="65" t="s">
        <v>17</v>
      </c>
      <c r="O9" s="68" t="s">
        <v>17</v>
      </c>
      <c r="P9" s="59"/>
      <c r="Q9" s="6">
        <f>B9-$Q$4</f>
        <v>4.180000000000007</v>
      </c>
      <c r="R9" s="69" t="s">
        <v>18</v>
      </c>
      <c r="AL9" s="19"/>
      <c r="AM9" s="20"/>
    </row>
    <row r="10" spans="1:39" ht="18.75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126">
        <v>2907.97</v>
      </c>
      <c r="O10" s="74">
        <v>91.96</v>
      </c>
      <c r="P10" s="59"/>
      <c r="Q10" s="6">
        <f aca="true" t="shared" si="0" ref="Q10:Q34">B10-$Q$4</f>
        <v>5.519999999999982</v>
      </c>
      <c r="R10" s="6">
        <f aca="true" t="shared" si="1" ref="R10:R19">H10-$Q$4</f>
        <v>0.2799999999999727</v>
      </c>
      <c r="AL10" s="19"/>
      <c r="AM10" s="20"/>
    </row>
    <row r="11" spans="1:39" ht="18.75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f>261.75+0.21</f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126">
        <v>3633.796</v>
      </c>
      <c r="O11" s="74">
        <v>115.23</v>
      </c>
      <c r="P11" s="59"/>
      <c r="Q11" s="6">
        <f t="shared" si="0"/>
        <v>4.519999999999982</v>
      </c>
      <c r="R11" s="6">
        <f t="shared" si="1"/>
        <v>0.20999999999997954</v>
      </c>
      <c r="AL11" s="19"/>
      <c r="AM11" s="20"/>
    </row>
    <row r="12" spans="1:39" ht="18.75">
      <c r="A12" s="70">
        <v>2544</v>
      </c>
      <c r="B12" s="75">
        <v>267.51</v>
      </c>
      <c r="C12" s="123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126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18.75">
      <c r="A13" s="76">
        <v>2545</v>
      </c>
      <c r="B13" s="77">
        <v>268.35</v>
      </c>
      <c r="C13" s="124">
        <v>1492</v>
      </c>
      <c r="D13" s="78">
        <v>37521</v>
      </c>
      <c r="E13" s="65">
        <v>268.28</v>
      </c>
      <c r="F13" s="125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127">
        <v>5808.4</v>
      </c>
      <c r="O13" s="79">
        <f>+N13*0.0317097</f>
        <v>184.18262148</v>
      </c>
      <c r="P13" s="59"/>
      <c r="Q13" s="80">
        <f t="shared" si="0"/>
        <v>6.600000000000023</v>
      </c>
      <c r="R13" s="6">
        <f t="shared" si="1"/>
        <v>-0.12000000000000455</v>
      </c>
      <c r="AL13" s="19"/>
      <c r="AM13" s="20"/>
    </row>
    <row r="14" spans="1:39" ht="18.75">
      <c r="A14" s="70">
        <v>2546</v>
      </c>
      <c r="B14" s="71">
        <v>266.05</v>
      </c>
      <c r="C14" s="72">
        <v>818</v>
      </c>
      <c r="D14" s="73">
        <v>37515</v>
      </c>
      <c r="E14" s="65" t="s">
        <v>18</v>
      </c>
      <c r="F14" s="66" t="s">
        <v>18</v>
      </c>
      <c r="G14" s="67" t="s">
        <v>18</v>
      </c>
      <c r="H14" s="71">
        <v>261.18</v>
      </c>
      <c r="I14" s="66" t="s">
        <v>18</v>
      </c>
      <c r="J14" s="73">
        <v>236034</v>
      </c>
      <c r="K14" s="71">
        <v>261.18</v>
      </c>
      <c r="L14" s="66" t="s">
        <v>18</v>
      </c>
      <c r="M14" s="73">
        <v>236034</v>
      </c>
      <c r="N14" s="126" t="s">
        <v>18</v>
      </c>
      <c r="O14" s="74" t="s">
        <v>18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18.75">
      <c r="A15" s="70">
        <v>2547</v>
      </c>
      <c r="B15" s="71">
        <v>266.84</v>
      </c>
      <c r="C15" s="122">
        <v>1070</v>
      </c>
      <c r="D15" s="73">
        <v>37517</v>
      </c>
      <c r="E15" s="65">
        <v>266.83</v>
      </c>
      <c r="F15" s="122">
        <v>1067.5</v>
      </c>
      <c r="G15" s="67">
        <v>38248</v>
      </c>
      <c r="H15" s="71">
        <v>260.95</v>
      </c>
      <c r="I15" s="66" t="s">
        <v>18</v>
      </c>
      <c r="J15" s="73">
        <v>236407</v>
      </c>
      <c r="K15" s="71">
        <v>260.95</v>
      </c>
      <c r="L15" s="66">
        <v>0</v>
      </c>
      <c r="M15" s="73">
        <v>38081</v>
      </c>
      <c r="N15" s="126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1"/>
    </row>
    <row r="16" spans="1:38" ht="18.75">
      <c r="A16" s="70">
        <v>2548</v>
      </c>
      <c r="B16" s="71">
        <v>267.58</v>
      </c>
      <c r="C16" s="122">
        <v>1210.3</v>
      </c>
      <c r="D16" s="73">
        <v>38606</v>
      </c>
      <c r="E16" s="65">
        <v>267.51</v>
      </c>
      <c r="F16" s="122">
        <v>1193.85</v>
      </c>
      <c r="G16" s="73">
        <v>38616</v>
      </c>
      <c r="H16" s="71">
        <v>261.37</v>
      </c>
      <c r="I16" s="66">
        <v>6.38</v>
      </c>
      <c r="J16" s="73">
        <v>38472</v>
      </c>
      <c r="K16" s="71">
        <v>261.37</v>
      </c>
      <c r="L16" s="66">
        <v>6.38</v>
      </c>
      <c r="M16" s="73">
        <v>38472</v>
      </c>
      <c r="N16" s="126">
        <v>5373.01</v>
      </c>
      <c r="O16" s="74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18.75">
      <c r="A17" s="70">
        <v>2549</v>
      </c>
      <c r="B17" s="71">
        <v>268.29</v>
      </c>
      <c r="C17" s="122">
        <v>1377.6</v>
      </c>
      <c r="D17" s="73">
        <v>38962</v>
      </c>
      <c r="E17" s="65">
        <v>268.26</v>
      </c>
      <c r="F17" s="122">
        <v>1370.4</v>
      </c>
      <c r="G17" s="73">
        <v>38962</v>
      </c>
      <c r="H17" s="71">
        <v>261.17</v>
      </c>
      <c r="I17" s="66">
        <v>2.4</v>
      </c>
      <c r="J17" s="73">
        <v>38805</v>
      </c>
      <c r="K17" s="71">
        <v>261.17</v>
      </c>
      <c r="L17" s="66">
        <v>2.4</v>
      </c>
      <c r="M17" s="73">
        <v>38805</v>
      </c>
      <c r="N17" s="128">
        <v>5704.525</v>
      </c>
      <c r="O17" s="74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18.75">
      <c r="A18" s="70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126">
        <v>3752.35</v>
      </c>
      <c r="O18" s="74">
        <f aca="true" t="shared" si="2" ref="O18:O33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18.75">
      <c r="A19" s="70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126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18.75">
      <c r="A20" s="70">
        <v>2552</v>
      </c>
      <c r="B20" s="82">
        <v>264.79</v>
      </c>
      <c r="C20" s="72">
        <v>672.75</v>
      </c>
      <c r="D20" s="73">
        <v>39360</v>
      </c>
      <c r="E20" s="83">
        <v>264.71</v>
      </c>
      <c r="F20" s="72">
        <v>654.75</v>
      </c>
      <c r="G20" s="73">
        <v>39360</v>
      </c>
      <c r="H20" s="82">
        <v>260.63</v>
      </c>
      <c r="I20" s="66">
        <v>0.9</v>
      </c>
      <c r="J20" s="73">
        <v>40245</v>
      </c>
      <c r="K20" s="82">
        <v>260.64</v>
      </c>
      <c r="L20" s="66">
        <v>1.2</v>
      </c>
      <c r="M20" s="73">
        <v>38784</v>
      </c>
      <c r="N20" s="126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aca="true" t="shared" si="3" ref="R20:R25">H20-$Q$4</f>
        <v>-1.1200000000000045</v>
      </c>
    </row>
    <row r="21" spans="1:18" ht="18.75">
      <c r="A21" s="70">
        <v>2553</v>
      </c>
      <c r="B21" s="82">
        <v>267.45</v>
      </c>
      <c r="C21" s="122">
        <v>1405</v>
      </c>
      <c r="D21" s="73">
        <v>40473</v>
      </c>
      <c r="E21" s="83">
        <v>267.38</v>
      </c>
      <c r="F21" s="122">
        <v>1384</v>
      </c>
      <c r="G21" s="73">
        <v>40473</v>
      </c>
      <c r="H21" s="82">
        <v>260.48</v>
      </c>
      <c r="I21" s="66">
        <v>0.16</v>
      </c>
      <c r="J21" s="73">
        <v>40311</v>
      </c>
      <c r="K21" s="82">
        <v>260.49</v>
      </c>
      <c r="L21" s="66">
        <v>0.18</v>
      </c>
      <c r="M21" s="73">
        <v>40311</v>
      </c>
      <c r="N21" s="126">
        <v>4048.06</v>
      </c>
      <c r="O21" s="74">
        <f t="shared" si="2"/>
        <v>128.362768182</v>
      </c>
      <c r="P21" s="59"/>
      <c r="Q21" s="6">
        <f t="shared" si="0"/>
        <v>5.699999999999989</v>
      </c>
      <c r="R21" s="80">
        <f t="shared" si="3"/>
        <v>-1.2699999999999818</v>
      </c>
    </row>
    <row r="22" spans="1:18" ht="18.75">
      <c r="A22" s="70">
        <v>2554</v>
      </c>
      <c r="B22" s="82">
        <v>268.3</v>
      </c>
      <c r="C22" s="142">
        <v>1819</v>
      </c>
      <c r="D22" s="73">
        <v>40820</v>
      </c>
      <c r="E22" s="83">
        <v>268.17</v>
      </c>
      <c r="F22" s="122">
        <v>1777.4</v>
      </c>
      <c r="G22" s="73">
        <v>40820</v>
      </c>
      <c r="H22" s="82">
        <v>260.89</v>
      </c>
      <c r="I22" s="66">
        <v>14.4</v>
      </c>
      <c r="J22" s="73">
        <v>40610</v>
      </c>
      <c r="K22" s="82">
        <v>260.898</v>
      </c>
      <c r="L22" s="66">
        <v>15</v>
      </c>
      <c r="M22" s="73">
        <v>40610</v>
      </c>
      <c r="N22" s="126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3"/>
        <v>-0.8600000000000136</v>
      </c>
    </row>
    <row r="23" spans="1:18" ht="18.75">
      <c r="A23" s="70">
        <v>2555</v>
      </c>
      <c r="B23" s="82">
        <v>264.8</v>
      </c>
      <c r="C23" s="72">
        <v>836</v>
      </c>
      <c r="D23" s="73">
        <v>40795</v>
      </c>
      <c r="E23" s="83">
        <v>264.732</v>
      </c>
      <c r="F23" s="72">
        <v>817.1</v>
      </c>
      <c r="G23" s="73">
        <v>40795</v>
      </c>
      <c r="H23" s="82">
        <v>260.53</v>
      </c>
      <c r="I23" s="66">
        <v>2.95</v>
      </c>
      <c r="J23" s="73">
        <v>40955</v>
      </c>
      <c r="K23" s="82">
        <v>260.55</v>
      </c>
      <c r="L23" s="66">
        <v>3.25</v>
      </c>
      <c r="M23" s="73">
        <v>40963</v>
      </c>
      <c r="N23" s="126">
        <v>2758.23</v>
      </c>
      <c r="O23" s="74">
        <f t="shared" si="2"/>
        <v>87.462645831</v>
      </c>
      <c r="P23" s="59"/>
      <c r="Q23" s="1">
        <f t="shared" si="0"/>
        <v>3.0500000000000114</v>
      </c>
      <c r="R23" s="1">
        <f t="shared" si="3"/>
        <v>-1.2200000000000273</v>
      </c>
    </row>
    <row r="24" spans="1:18" ht="18.75">
      <c r="A24" s="70">
        <v>2556</v>
      </c>
      <c r="B24" s="82">
        <v>264.77</v>
      </c>
      <c r="C24" s="72">
        <v>773.9</v>
      </c>
      <c r="D24" s="73">
        <v>41545</v>
      </c>
      <c r="E24" s="83">
        <v>264.51</v>
      </c>
      <c r="F24" s="72">
        <v>704.6</v>
      </c>
      <c r="G24" s="73">
        <v>41567</v>
      </c>
      <c r="H24" s="82">
        <v>260.4</v>
      </c>
      <c r="I24" s="66">
        <v>0.27</v>
      </c>
      <c r="J24" s="73">
        <v>41359</v>
      </c>
      <c r="K24" s="82">
        <v>260.4</v>
      </c>
      <c r="L24" s="66">
        <v>0.27</v>
      </c>
      <c r="M24" s="73">
        <v>41379</v>
      </c>
      <c r="N24" s="126">
        <v>2540.43</v>
      </c>
      <c r="O24" s="84">
        <f t="shared" si="2"/>
        <v>80.556273171</v>
      </c>
      <c r="P24" s="59"/>
      <c r="Q24" s="1">
        <f t="shared" si="0"/>
        <v>3.019999999999982</v>
      </c>
      <c r="R24" s="1">
        <f t="shared" si="3"/>
        <v>-1.3500000000000227</v>
      </c>
    </row>
    <row r="25" spans="1:18" ht="18.75">
      <c r="A25" s="70">
        <v>2557</v>
      </c>
      <c r="B25" s="82">
        <v>264.29</v>
      </c>
      <c r="C25" s="72">
        <v>784.2</v>
      </c>
      <c r="D25" s="73">
        <v>41886</v>
      </c>
      <c r="E25" s="83">
        <v>264.196</v>
      </c>
      <c r="F25" s="72">
        <v>750</v>
      </c>
      <c r="G25" s="73">
        <v>41886</v>
      </c>
      <c r="H25" s="82">
        <v>260.15</v>
      </c>
      <c r="I25" s="66">
        <v>0.2</v>
      </c>
      <c r="J25" s="73">
        <v>41708</v>
      </c>
      <c r="K25" s="82">
        <v>260.22</v>
      </c>
      <c r="L25" s="66">
        <v>0.68</v>
      </c>
      <c r="M25" s="73">
        <v>41707</v>
      </c>
      <c r="N25" s="126">
        <v>1988.64</v>
      </c>
      <c r="O25" s="84">
        <f t="shared" si="2"/>
        <v>63.059177808</v>
      </c>
      <c r="P25" s="59"/>
      <c r="Q25" s="1">
        <f t="shared" si="0"/>
        <v>2.5400000000000205</v>
      </c>
      <c r="R25" s="6">
        <f t="shared" si="3"/>
        <v>-1.6000000000000227</v>
      </c>
    </row>
    <row r="26" spans="1:18" ht="18.75">
      <c r="A26" s="70">
        <v>2558</v>
      </c>
      <c r="B26" s="82">
        <v>262.28</v>
      </c>
      <c r="C26" s="66">
        <v>240.2</v>
      </c>
      <c r="D26" s="73">
        <v>42230</v>
      </c>
      <c r="E26" s="83">
        <v>262.227</v>
      </c>
      <c r="F26" s="66">
        <v>225.7</v>
      </c>
      <c r="G26" s="73">
        <v>42230</v>
      </c>
      <c r="H26" s="82">
        <v>259.75</v>
      </c>
      <c r="I26" s="66">
        <v>0</v>
      </c>
      <c r="J26" s="73">
        <v>42064</v>
      </c>
      <c r="K26" s="82">
        <v>259.75</v>
      </c>
      <c r="L26" s="66">
        <v>0</v>
      </c>
      <c r="M26" s="73">
        <v>42064</v>
      </c>
      <c r="N26" s="126">
        <v>640.56</v>
      </c>
      <c r="O26" s="84">
        <f t="shared" si="2"/>
        <v>20.311965431999997</v>
      </c>
      <c r="P26" s="59"/>
      <c r="Q26" s="1">
        <f t="shared" si="0"/>
        <v>0.5299999999999727</v>
      </c>
      <c r="R26" s="6">
        <f aca="true" t="shared" si="4" ref="R26:R34">H26-$Q$4</f>
        <v>-2</v>
      </c>
    </row>
    <row r="27" spans="1:18" ht="18.75">
      <c r="A27" s="70">
        <v>2559</v>
      </c>
      <c r="B27" s="82">
        <v>264.25</v>
      </c>
      <c r="C27" s="66">
        <v>856.25</v>
      </c>
      <c r="D27" s="73">
        <v>42628</v>
      </c>
      <c r="E27" s="83">
        <v>264.97</v>
      </c>
      <c r="F27" s="66">
        <v>776.9</v>
      </c>
      <c r="G27" s="73">
        <v>42383</v>
      </c>
      <c r="H27" s="82">
        <v>259.75</v>
      </c>
      <c r="I27" s="66">
        <v>0</v>
      </c>
      <c r="J27" s="73">
        <v>42461</v>
      </c>
      <c r="K27" s="82">
        <v>259.75</v>
      </c>
      <c r="L27" s="66">
        <v>0</v>
      </c>
      <c r="M27" s="73">
        <v>42461</v>
      </c>
      <c r="N27" s="126">
        <v>239.91</v>
      </c>
      <c r="O27" s="84">
        <f t="shared" si="2"/>
        <v>7.607474127</v>
      </c>
      <c r="P27" s="59"/>
      <c r="Q27" s="6">
        <f t="shared" si="0"/>
        <v>2.5</v>
      </c>
      <c r="R27" s="6">
        <f t="shared" si="4"/>
        <v>-2</v>
      </c>
    </row>
    <row r="28" spans="1:18" ht="18.75">
      <c r="A28" s="70">
        <v>2560</v>
      </c>
      <c r="B28" s="82">
        <v>265.7</v>
      </c>
      <c r="C28" s="66">
        <v>653.5</v>
      </c>
      <c r="D28" s="73">
        <v>42980</v>
      </c>
      <c r="E28" s="83">
        <v>265.498</v>
      </c>
      <c r="F28" s="66">
        <v>607</v>
      </c>
      <c r="G28" s="73">
        <v>42980</v>
      </c>
      <c r="H28" s="82">
        <v>261.27</v>
      </c>
      <c r="I28" s="66">
        <v>0.42</v>
      </c>
      <c r="J28" s="73">
        <v>42870</v>
      </c>
      <c r="K28" s="82">
        <v>261.41</v>
      </c>
      <c r="L28" s="66">
        <v>1.05</v>
      </c>
      <c r="M28" s="73">
        <v>42840</v>
      </c>
      <c r="N28" s="126">
        <v>3692.37</v>
      </c>
      <c r="O28" s="84">
        <f t="shared" si="2"/>
        <v>117.083944989</v>
      </c>
      <c r="P28" s="59"/>
      <c r="Q28" s="1">
        <f t="shared" si="0"/>
        <v>3.9499999999999886</v>
      </c>
      <c r="R28" s="1">
        <f t="shared" si="4"/>
        <v>-0.4800000000000182</v>
      </c>
    </row>
    <row r="29" spans="1:18" ht="18.75">
      <c r="A29" s="70">
        <v>2561</v>
      </c>
      <c r="B29" s="82">
        <v>265.81</v>
      </c>
      <c r="C29" s="66">
        <v>698.95</v>
      </c>
      <c r="D29" s="73">
        <v>43245</v>
      </c>
      <c r="E29" s="83">
        <v>265.31</v>
      </c>
      <c r="F29" s="66">
        <v>307.65</v>
      </c>
      <c r="G29" s="73">
        <v>43221</v>
      </c>
      <c r="H29" s="82">
        <v>260.73</v>
      </c>
      <c r="I29" s="66">
        <v>0.13</v>
      </c>
      <c r="J29" s="73">
        <v>241852</v>
      </c>
      <c r="K29" s="82">
        <v>260.736</v>
      </c>
      <c r="L29" s="66">
        <v>0.14</v>
      </c>
      <c r="M29" s="73">
        <v>241852</v>
      </c>
      <c r="N29" s="65">
        <v>981.44</v>
      </c>
      <c r="O29" s="84">
        <f t="shared" si="2"/>
        <v>31.121167968</v>
      </c>
      <c r="P29" s="59"/>
      <c r="Q29" s="1">
        <f t="shared" si="0"/>
        <v>4.060000000000002</v>
      </c>
      <c r="R29" s="1">
        <f t="shared" si="4"/>
        <v>-1.0199999999999818</v>
      </c>
    </row>
    <row r="30" spans="1:18" ht="18.75">
      <c r="A30" s="70">
        <v>2562</v>
      </c>
      <c r="B30" s="82">
        <v>264.08</v>
      </c>
      <c r="C30" s="66">
        <v>209.4</v>
      </c>
      <c r="D30" s="73">
        <v>43601</v>
      </c>
      <c r="E30" s="83">
        <v>263.82</v>
      </c>
      <c r="F30" s="66">
        <v>161.5</v>
      </c>
      <c r="G30" s="73">
        <v>43678</v>
      </c>
      <c r="H30" s="82">
        <v>259.83</v>
      </c>
      <c r="I30" s="66">
        <v>0.01</v>
      </c>
      <c r="J30" s="73">
        <v>242243</v>
      </c>
      <c r="K30" s="82">
        <v>259.83</v>
      </c>
      <c r="L30" s="66">
        <v>0.01</v>
      </c>
      <c r="M30" s="73">
        <v>242245</v>
      </c>
      <c r="N30" s="65">
        <v>532.4</v>
      </c>
      <c r="O30" s="84">
        <f t="shared" si="2"/>
        <v>16.88224428</v>
      </c>
      <c r="P30" s="59"/>
      <c r="Q30" s="1">
        <f t="shared" si="0"/>
        <v>2.329999999999984</v>
      </c>
      <c r="R30" s="1">
        <f t="shared" si="4"/>
        <v>-1.920000000000016</v>
      </c>
    </row>
    <row r="31" spans="1:18" ht="18.75" customHeight="1">
      <c r="A31" s="70">
        <v>2563</v>
      </c>
      <c r="B31" s="82">
        <v>266.37</v>
      </c>
      <c r="C31" s="66">
        <v>278.7</v>
      </c>
      <c r="D31" s="73">
        <v>44106</v>
      </c>
      <c r="E31" s="83">
        <v>266.09</v>
      </c>
      <c r="F31" s="66">
        <v>236</v>
      </c>
      <c r="G31" s="73">
        <v>44155</v>
      </c>
      <c r="H31" s="82">
        <v>259.45</v>
      </c>
      <c r="I31" s="66">
        <v>0</v>
      </c>
      <c r="J31" s="73">
        <v>242261</v>
      </c>
      <c r="K31" s="82">
        <v>259.47</v>
      </c>
      <c r="L31" s="66">
        <v>0</v>
      </c>
      <c r="M31" s="73">
        <v>242261</v>
      </c>
      <c r="N31" s="126">
        <v>1066.95</v>
      </c>
      <c r="O31" s="84">
        <f t="shared" si="2"/>
        <v>33.832664415</v>
      </c>
      <c r="P31" s="59"/>
      <c r="Q31" s="1">
        <f t="shared" si="0"/>
        <v>4.6200000000000045</v>
      </c>
      <c r="R31" s="6">
        <f t="shared" si="4"/>
        <v>-2.3000000000000114</v>
      </c>
    </row>
    <row r="32" spans="1:18" ht="18.75" customHeight="1">
      <c r="A32" s="70">
        <v>2564</v>
      </c>
      <c r="B32" s="82">
        <v>266.16</v>
      </c>
      <c r="C32" s="66">
        <v>294.8</v>
      </c>
      <c r="D32" s="73">
        <v>44387</v>
      </c>
      <c r="E32" s="83">
        <v>265.482</v>
      </c>
      <c r="F32" s="66">
        <v>187.6</v>
      </c>
      <c r="G32" s="73">
        <v>44387</v>
      </c>
      <c r="H32" s="82">
        <v>262.45</v>
      </c>
      <c r="I32" s="66">
        <v>0.5</v>
      </c>
      <c r="J32" s="73">
        <v>242816</v>
      </c>
      <c r="K32" s="82">
        <v>262.47</v>
      </c>
      <c r="L32" s="66">
        <v>0.7</v>
      </c>
      <c r="M32" s="73">
        <v>242816</v>
      </c>
      <c r="N32" s="126">
        <v>745.92</v>
      </c>
      <c r="O32" s="84">
        <f t="shared" si="2"/>
        <v>23.652899423999997</v>
      </c>
      <c r="P32" s="59"/>
      <c r="Q32" s="1">
        <f t="shared" si="0"/>
        <v>4.410000000000025</v>
      </c>
      <c r="R32" s="6">
        <f t="shared" si="4"/>
        <v>0.6999999999999886</v>
      </c>
    </row>
    <row r="33" spans="1:18" ht="18.75" customHeight="1">
      <c r="A33" s="70">
        <v>2565</v>
      </c>
      <c r="B33" s="82">
        <v>266.95</v>
      </c>
      <c r="C33" s="66">
        <v>1418</v>
      </c>
      <c r="D33" s="73">
        <v>44838</v>
      </c>
      <c r="E33" s="83">
        <v>266.844</v>
      </c>
      <c r="F33" s="66">
        <v>1374</v>
      </c>
      <c r="G33" s="73">
        <v>44837</v>
      </c>
      <c r="H33" s="82">
        <v>262.23</v>
      </c>
      <c r="I33" s="66">
        <v>0.46</v>
      </c>
      <c r="J33" s="73">
        <v>243211</v>
      </c>
      <c r="K33" s="82">
        <v>262.285</v>
      </c>
      <c r="L33" s="66">
        <v>0.56</v>
      </c>
      <c r="M33" s="73">
        <v>243211</v>
      </c>
      <c r="N33" s="126">
        <v>5591.1</v>
      </c>
      <c r="O33" s="84">
        <f t="shared" si="2"/>
        <v>177.29210367000002</v>
      </c>
      <c r="P33" s="59"/>
      <c r="Q33" s="6">
        <f t="shared" si="0"/>
        <v>5.199999999999989</v>
      </c>
      <c r="R33" s="6">
        <f t="shared" si="4"/>
        <v>0.4800000000000182</v>
      </c>
    </row>
    <row r="34" spans="1:18" ht="18.75" customHeight="1">
      <c r="A34" s="146">
        <v>2566</v>
      </c>
      <c r="B34" s="147">
        <v>265.8</v>
      </c>
      <c r="C34" s="148" t="s">
        <v>18</v>
      </c>
      <c r="D34" s="149">
        <v>45172</v>
      </c>
      <c r="E34" s="150">
        <v>265.462</v>
      </c>
      <c r="F34" s="148" t="s">
        <v>18</v>
      </c>
      <c r="G34" s="149">
        <v>45199</v>
      </c>
      <c r="H34" s="147">
        <v>263.15</v>
      </c>
      <c r="I34" s="148" t="s">
        <v>18</v>
      </c>
      <c r="J34" s="149">
        <v>243510</v>
      </c>
      <c r="K34" s="147">
        <v>263.73</v>
      </c>
      <c r="L34" s="148" t="s">
        <v>18</v>
      </c>
      <c r="M34" s="149">
        <v>243508</v>
      </c>
      <c r="N34" s="151" t="s">
        <v>18</v>
      </c>
      <c r="O34" s="152" t="s">
        <v>18</v>
      </c>
      <c r="P34" s="59"/>
      <c r="Q34" s="6">
        <f t="shared" si="0"/>
        <v>4.050000000000011</v>
      </c>
      <c r="R34" s="6">
        <f t="shared" si="4"/>
        <v>1.3999999999999773</v>
      </c>
    </row>
    <row r="35" spans="1:16" ht="18.75">
      <c r="A35" s="85"/>
      <c r="B35" s="82"/>
      <c r="C35" s="86"/>
      <c r="D35" s="87"/>
      <c r="E35" s="83"/>
      <c r="F35" s="86"/>
      <c r="G35" s="88"/>
      <c r="H35" s="82"/>
      <c r="I35" s="86"/>
      <c r="J35" s="89"/>
      <c r="K35" s="82"/>
      <c r="L35" s="86"/>
      <c r="M35" s="90"/>
      <c r="N35" s="65"/>
      <c r="O35" s="84"/>
      <c r="P35" s="59"/>
    </row>
    <row r="36" spans="1:16" ht="18.75">
      <c r="A36" s="85"/>
      <c r="B36" s="82"/>
      <c r="C36" s="86"/>
      <c r="D36" s="87"/>
      <c r="E36" s="83"/>
      <c r="F36" s="86"/>
      <c r="G36" s="88"/>
      <c r="H36" s="82"/>
      <c r="I36" s="86"/>
      <c r="J36" s="89"/>
      <c r="K36" s="82"/>
      <c r="L36" s="86"/>
      <c r="M36" s="90"/>
      <c r="N36" s="65"/>
      <c r="O36" s="84"/>
      <c r="P36" s="59"/>
    </row>
    <row r="37" spans="1:16" ht="18.75">
      <c r="A37" s="132" t="s">
        <v>3</v>
      </c>
      <c r="B37" s="71">
        <f>MAX(B9:B36)</f>
        <v>268.35</v>
      </c>
      <c r="C37" s="125">
        <f>MAX(C10:C36)</f>
        <v>1819</v>
      </c>
      <c r="D37" s="73">
        <v>239147</v>
      </c>
      <c r="E37" s="65">
        <f>MAX(E15:E36,E10:E13)</f>
        <v>268.28</v>
      </c>
      <c r="F37" s="125">
        <f>MAX(F15:F36,F10:F13)</f>
        <v>1777.4</v>
      </c>
      <c r="G37" s="73">
        <v>239147</v>
      </c>
      <c r="H37" s="71">
        <f>MAX(H10:H36)</f>
        <v>263.15</v>
      </c>
      <c r="I37" s="66">
        <f>MAX(I16:I36,I10:I13)</f>
        <v>14.4</v>
      </c>
      <c r="J37" s="73">
        <v>238937</v>
      </c>
      <c r="K37" s="71">
        <f>MAX(K10:K36)</f>
        <v>263.73</v>
      </c>
      <c r="L37" s="66">
        <f>MAX(L15:L36,L10:L13)</f>
        <v>15</v>
      </c>
      <c r="M37" s="73">
        <v>238937</v>
      </c>
      <c r="N37" s="65">
        <f>MAX(N15:N36,N10:N13)</f>
        <v>8584.71</v>
      </c>
      <c r="O37" s="74">
        <f>MAX(O15:O36,O10:O13)</f>
        <v>272.218578687</v>
      </c>
      <c r="P37" s="59"/>
    </row>
    <row r="38" spans="1:16" ht="22.5" customHeight="1">
      <c r="A38" s="132" t="s">
        <v>13</v>
      </c>
      <c r="B38" s="71">
        <f>AVERAGE(B9:B36)</f>
        <v>266.03499999999997</v>
      </c>
      <c r="C38" s="66">
        <f>AVERAGE(C10:C36)</f>
        <v>889.1354166666669</v>
      </c>
      <c r="D38" s="133"/>
      <c r="E38" s="65">
        <f>AVERAGE(E15:E36,E10:E13)</f>
        <v>265.88504166666667</v>
      </c>
      <c r="F38" s="66">
        <f>AVERAGE(F15:F36,F10:F13)</f>
        <v>835.0482608695653</v>
      </c>
      <c r="G38" s="88"/>
      <c r="H38" s="71">
        <f>AVERAGE(H10:H36)</f>
        <v>261.0159999999999</v>
      </c>
      <c r="I38" s="66">
        <f>AVERAGE(I16:I36,I10:I13)</f>
        <v>1.6310909090909091</v>
      </c>
      <c r="J38" s="87"/>
      <c r="K38" s="71">
        <f>AVERAGE(K10:K36)</f>
        <v>261.05036</v>
      </c>
      <c r="L38" s="66">
        <f>AVERAGE(L15:L36,L10:L13)</f>
        <v>1.7017391304347829</v>
      </c>
      <c r="M38" s="87"/>
      <c r="N38" s="65">
        <f>AVERAGE(N15:N36,N10:N13)</f>
        <v>3248.323086956522</v>
      </c>
      <c r="O38" s="74">
        <f>AVERAGE(O15:O36,O10:O13)</f>
        <v>102.99182979308692</v>
      </c>
      <c r="P38" s="91"/>
    </row>
    <row r="39" spans="1:16" ht="22.5" customHeight="1">
      <c r="A39" s="132" t="s">
        <v>4</v>
      </c>
      <c r="B39" s="71">
        <f>MIN(B9:B36)</f>
        <v>262.28</v>
      </c>
      <c r="C39" s="66">
        <f>MIN(C10:C36)</f>
        <v>209.4</v>
      </c>
      <c r="D39" s="140">
        <v>240557</v>
      </c>
      <c r="E39" s="65">
        <f>MIN(E15:E36,E10:E13)</f>
        <v>262.227</v>
      </c>
      <c r="F39" s="66">
        <f>MIN(F15:F36,F10:F13)</f>
        <v>161.5</v>
      </c>
      <c r="G39" s="73">
        <v>240557</v>
      </c>
      <c r="H39" s="71">
        <f>MIN(H10:H36)</f>
        <v>259.45</v>
      </c>
      <c r="I39" s="66">
        <f>MIN(I16:I36,I10:I13)</f>
        <v>0</v>
      </c>
      <c r="J39" s="73">
        <v>240787</v>
      </c>
      <c r="K39" s="71">
        <f>MIN(K10:K36)</f>
        <v>259.47</v>
      </c>
      <c r="L39" s="66">
        <f>MIN(L15:L36,L10:L13)</f>
        <v>0</v>
      </c>
      <c r="M39" s="73">
        <v>240787</v>
      </c>
      <c r="N39" s="65">
        <f>MIN(N15:N36,N10:N13)</f>
        <v>239.91</v>
      </c>
      <c r="O39" s="74">
        <f>MIN(O15:O36,O10:O13)</f>
        <v>7.607474127</v>
      </c>
      <c r="P39" s="91"/>
    </row>
    <row r="40" spans="1:16" ht="22.5" customHeight="1">
      <c r="A40" s="137" t="s">
        <v>29</v>
      </c>
      <c r="B40" s="136"/>
      <c r="C40" s="136"/>
      <c r="E40" s="136"/>
      <c r="F40" s="136"/>
      <c r="G40" s="138"/>
      <c r="H40" s="135"/>
      <c r="I40" s="136"/>
      <c r="J40" s="138"/>
      <c r="K40" s="136"/>
      <c r="L40" s="136"/>
      <c r="M40" s="138"/>
      <c r="N40" s="136"/>
      <c r="O40" s="136"/>
      <c r="P40" s="91"/>
    </row>
    <row r="41" spans="1:16" ht="22.5" customHeight="1">
      <c r="A41" s="81"/>
      <c r="B41" s="145" t="s">
        <v>32</v>
      </c>
      <c r="C41" s="91"/>
      <c r="D41" s="134"/>
      <c r="E41" s="91"/>
      <c r="F41" s="91"/>
      <c r="G41" s="134"/>
      <c r="H41" s="81"/>
      <c r="I41" s="91"/>
      <c r="J41" s="134"/>
      <c r="K41" s="91"/>
      <c r="L41" s="91"/>
      <c r="M41" s="134"/>
      <c r="N41" s="91"/>
      <c r="O41" s="91"/>
      <c r="P41" s="91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0"/>
  <sheetViews>
    <sheetView zoomScalePageLayoutView="0" workbookViewId="0" topLeftCell="A4">
      <selection activeCell="T54" sqref="T54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1.8515625" style="1" bestFit="1" customWidth="1"/>
    <col min="26" max="26" width="13.140625" style="1" bestFit="1" customWidth="1"/>
    <col min="27" max="27" width="8.421875" style="1" bestFit="1" customWidth="1"/>
    <col min="28" max="28" width="12.28125" style="1" bestFit="1" customWidth="1"/>
    <col min="29" max="29" width="6.57421875" style="1" customWidth="1"/>
    <col min="30" max="16384" width="9.140625" style="1" customWidth="1"/>
  </cols>
  <sheetData>
    <row r="2" spans="28:29" ht="18.75">
      <c r="AB2" s="92">
        <v>261.75</v>
      </c>
      <c r="AC2" s="5" t="s">
        <v>23</v>
      </c>
    </row>
    <row r="3" spans="24:28" ht="18.75">
      <c r="X3" s="143" t="s">
        <v>19</v>
      </c>
      <c r="Y3" s="93" t="s">
        <v>20</v>
      </c>
      <c r="Z3" s="94" t="s">
        <v>24</v>
      </c>
      <c r="AA3" s="93" t="s">
        <v>22</v>
      </c>
      <c r="AB3" s="94" t="s">
        <v>26</v>
      </c>
    </row>
    <row r="4" spans="24:28" ht="18.75">
      <c r="X4" s="144"/>
      <c r="Y4" s="95" t="s">
        <v>21</v>
      </c>
      <c r="Z4" s="96" t="s">
        <v>25</v>
      </c>
      <c r="AA4" s="95" t="s">
        <v>21</v>
      </c>
      <c r="AB4" s="96" t="s">
        <v>25</v>
      </c>
    </row>
    <row r="5" spans="24:28" ht="18.75">
      <c r="X5" s="97">
        <v>2541</v>
      </c>
      <c r="Y5" s="98">
        <v>265.93</v>
      </c>
      <c r="Z5" s="99" t="s">
        <v>18</v>
      </c>
      <c r="AA5" s="100"/>
      <c r="AB5" s="101"/>
    </row>
    <row r="6" spans="24:28" ht="18.75">
      <c r="X6" s="97">
        <v>2542</v>
      </c>
      <c r="Y6" s="102">
        <v>267.27</v>
      </c>
      <c r="Z6" s="129">
        <v>937.9</v>
      </c>
      <c r="AA6" s="103"/>
      <c r="AB6" s="104"/>
    </row>
    <row r="7" spans="24:28" ht="18.75">
      <c r="X7" s="97">
        <v>2543</v>
      </c>
      <c r="Y7" s="102">
        <v>266.27</v>
      </c>
      <c r="Z7" s="129">
        <v>755.5</v>
      </c>
      <c r="AA7" s="103"/>
      <c r="AB7" s="105"/>
    </row>
    <row r="8" spans="24:28" ht="18.75">
      <c r="X8" s="97">
        <v>2544</v>
      </c>
      <c r="Y8" s="102">
        <v>267.51</v>
      </c>
      <c r="Z8" s="129">
        <v>1085.7</v>
      </c>
      <c r="AA8" s="103"/>
      <c r="AB8" s="105"/>
    </row>
    <row r="9" spans="24:28" ht="18.75">
      <c r="X9" s="97">
        <v>2545</v>
      </c>
      <c r="Y9" s="102">
        <v>268.35</v>
      </c>
      <c r="Z9" s="129">
        <v>1492</v>
      </c>
      <c r="AA9" s="103"/>
      <c r="AB9" s="105"/>
    </row>
    <row r="10" spans="24:28" ht="18.75">
      <c r="X10" s="97">
        <v>2546</v>
      </c>
      <c r="Y10" s="102">
        <v>266.05</v>
      </c>
      <c r="Z10" s="129">
        <v>818</v>
      </c>
      <c r="AA10" s="103"/>
      <c r="AB10" s="105"/>
    </row>
    <row r="11" spans="24:28" ht="18.75">
      <c r="X11" s="97">
        <v>2547</v>
      </c>
      <c r="Y11" s="102">
        <v>266.84</v>
      </c>
      <c r="Z11" s="129">
        <v>1070</v>
      </c>
      <c r="AA11" s="103"/>
      <c r="AB11" s="105"/>
    </row>
    <row r="12" spans="24:28" ht="18.75">
      <c r="X12" s="97">
        <v>2548</v>
      </c>
      <c r="Y12" s="102">
        <v>267.58</v>
      </c>
      <c r="Z12" s="129">
        <v>1210.3</v>
      </c>
      <c r="AA12" s="103"/>
      <c r="AB12" s="105"/>
    </row>
    <row r="13" spans="24:28" ht="18.75">
      <c r="X13" s="97">
        <v>2549</v>
      </c>
      <c r="Y13" s="102">
        <v>268.29</v>
      </c>
      <c r="Z13" s="129">
        <v>1377.6</v>
      </c>
      <c r="AA13" s="103"/>
      <c r="AB13" s="105"/>
    </row>
    <row r="14" spans="24:28" ht="18.75">
      <c r="X14" s="97">
        <v>2550</v>
      </c>
      <c r="Y14" s="102">
        <v>266.03</v>
      </c>
      <c r="Z14" s="129">
        <v>938.66</v>
      </c>
      <c r="AA14" s="103"/>
      <c r="AB14" s="105"/>
    </row>
    <row r="15" spans="24:28" ht="18.75">
      <c r="X15" s="97">
        <v>2551</v>
      </c>
      <c r="Y15" s="102">
        <v>264.99</v>
      </c>
      <c r="Z15" s="129">
        <v>712.94</v>
      </c>
      <c r="AA15" s="103"/>
      <c r="AB15" s="105"/>
    </row>
    <row r="16" spans="24:28" ht="18.75">
      <c r="X16" s="97">
        <v>2552</v>
      </c>
      <c r="Y16" s="102">
        <v>264.79</v>
      </c>
      <c r="Z16" s="129">
        <v>672.75</v>
      </c>
      <c r="AA16" s="103"/>
      <c r="AB16" s="105"/>
    </row>
    <row r="17" spans="24:28" ht="18.75">
      <c r="X17" s="106">
        <v>2553</v>
      </c>
      <c r="Y17" s="107">
        <v>265.86</v>
      </c>
      <c r="Z17" s="130">
        <v>1405</v>
      </c>
      <c r="AA17" s="103"/>
      <c r="AB17" s="105"/>
    </row>
    <row r="18" spans="24:28" ht="18.75">
      <c r="X18" s="97">
        <v>2554</v>
      </c>
      <c r="Y18" s="102">
        <v>268.3</v>
      </c>
      <c r="Z18" s="129">
        <v>1819</v>
      </c>
      <c r="AA18" s="103"/>
      <c r="AB18" s="105"/>
    </row>
    <row r="19" spans="24:28" ht="18.75">
      <c r="X19" s="106">
        <v>2555</v>
      </c>
      <c r="Y19" s="102">
        <v>264.8</v>
      </c>
      <c r="Z19" s="129">
        <v>836</v>
      </c>
      <c r="AA19" s="103"/>
      <c r="AB19" s="105"/>
    </row>
    <row r="20" spans="24:28" ht="18.75">
      <c r="X20" s="97">
        <v>2556</v>
      </c>
      <c r="Y20" s="108">
        <v>264.77</v>
      </c>
      <c r="Z20" s="129">
        <v>773.9</v>
      </c>
      <c r="AA20" s="103"/>
      <c r="AB20" s="105"/>
    </row>
    <row r="21" spans="24:28" ht="18.75">
      <c r="X21" s="106">
        <v>2557</v>
      </c>
      <c r="Y21" s="108">
        <v>264.29</v>
      </c>
      <c r="Z21" s="129">
        <v>784.2</v>
      </c>
      <c r="AA21" s="103"/>
      <c r="AB21" s="105"/>
    </row>
    <row r="22" spans="24:28" ht="18.75">
      <c r="X22" s="97">
        <v>2558</v>
      </c>
      <c r="Y22" s="108">
        <v>262.28</v>
      </c>
      <c r="Z22" s="129">
        <v>240.2</v>
      </c>
      <c r="AA22" s="103"/>
      <c r="AB22" s="105"/>
    </row>
    <row r="23" spans="24:28" ht="18.75">
      <c r="X23" s="106">
        <v>2559</v>
      </c>
      <c r="Y23" s="98">
        <v>264.25</v>
      </c>
      <c r="Z23" s="131">
        <v>856.25</v>
      </c>
      <c r="AA23" s="103"/>
      <c r="AB23" s="105"/>
    </row>
    <row r="24" spans="24:28" ht="18.75">
      <c r="X24" s="97">
        <v>2560</v>
      </c>
      <c r="Y24" s="98">
        <v>265.7</v>
      </c>
      <c r="Z24" s="99">
        <v>653.5</v>
      </c>
      <c r="AA24" s="103"/>
      <c r="AB24" s="105"/>
    </row>
    <row r="25" spans="24:28" ht="18.75">
      <c r="X25" s="106">
        <v>2561</v>
      </c>
      <c r="Y25" s="139">
        <v>265.81</v>
      </c>
      <c r="Z25" s="141">
        <v>698.95</v>
      </c>
      <c r="AA25" s="103"/>
      <c r="AB25" s="105"/>
    </row>
    <row r="26" spans="24:28" ht="18.75">
      <c r="X26" s="97">
        <v>2562</v>
      </c>
      <c r="Y26" s="139">
        <v>264.08</v>
      </c>
      <c r="Z26" s="99">
        <v>209.4</v>
      </c>
      <c r="AA26" s="103"/>
      <c r="AB26" s="105"/>
    </row>
    <row r="27" spans="24:28" ht="18.75">
      <c r="X27" s="106">
        <v>2563</v>
      </c>
      <c r="Y27" s="139">
        <v>266.37</v>
      </c>
      <c r="Z27" s="99">
        <v>278.7</v>
      </c>
      <c r="AA27" s="103"/>
      <c r="AB27" s="105"/>
    </row>
    <row r="28" spans="24:28" ht="18.75">
      <c r="X28" s="97">
        <v>2564</v>
      </c>
      <c r="Y28" s="139">
        <v>266.16</v>
      </c>
      <c r="Z28" s="99">
        <v>294.8</v>
      </c>
      <c r="AA28" s="103"/>
      <c r="AB28" s="105"/>
    </row>
    <row r="29" spans="24:28" ht="18.75">
      <c r="X29" s="106">
        <v>2565</v>
      </c>
      <c r="Y29" s="139">
        <v>266.95</v>
      </c>
      <c r="Z29" s="131">
        <v>1418</v>
      </c>
      <c r="AA29" s="103"/>
      <c r="AB29" s="105"/>
    </row>
    <row r="30" spans="24:28" ht="18.75">
      <c r="X30" s="97">
        <v>2566</v>
      </c>
      <c r="Y30" s="98">
        <v>265.8</v>
      </c>
      <c r="Z30" s="153" t="s">
        <v>18</v>
      </c>
      <c r="AA30" s="103"/>
      <c r="AB30" s="105"/>
    </row>
    <row r="31" spans="24:28" ht="18.75">
      <c r="X31" s="97"/>
      <c r="Y31" s="103"/>
      <c r="Z31" s="109"/>
      <c r="AA31" s="103"/>
      <c r="AB31" s="105"/>
    </row>
    <row r="32" spans="24:28" ht="18.75">
      <c r="X32" s="97"/>
      <c r="Y32" s="103"/>
      <c r="Z32" s="109"/>
      <c r="AA32" s="103"/>
      <c r="AB32" s="105"/>
    </row>
    <row r="33" spans="24:28" ht="18.75">
      <c r="X33" s="97"/>
      <c r="Y33" s="103"/>
      <c r="Z33" s="109"/>
      <c r="AA33" s="103"/>
      <c r="AB33" s="105"/>
    </row>
    <row r="34" spans="24:28" ht="18.75">
      <c r="X34" s="97"/>
      <c r="Y34" s="103"/>
      <c r="Z34" s="109"/>
      <c r="AA34" s="103"/>
      <c r="AB34" s="105"/>
    </row>
    <row r="35" spans="24:28" ht="18.75">
      <c r="X35" s="97"/>
      <c r="Y35" s="103"/>
      <c r="Z35" s="109"/>
      <c r="AA35" s="103"/>
      <c r="AB35" s="105"/>
    </row>
    <row r="36" spans="24:28" ht="18.75">
      <c r="X36" s="97"/>
      <c r="Y36" s="103"/>
      <c r="Z36" s="109"/>
      <c r="AA36" s="103"/>
      <c r="AB36" s="105"/>
    </row>
    <row r="37" spans="24:28" ht="18.75">
      <c r="X37" s="97"/>
      <c r="Y37" s="103"/>
      <c r="Z37" s="109"/>
      <c r="AA37" s="103"/>
      <c r="AB37" s="105"/>
    </row>
    <row r="38" spans="24:28" ht="18.75">
      <c r="X38" s="97"/>
      <c r="Y38" s="103"/>
      <c r="Z38" s="109"/>
      <c r="AA38" s="103"/>
      <c r="AB38" s="105"/>
    </row>
    <row r="39" spans="24:28" ht="18.75">
      <c r="X39" s="97"/>
      <c r="Y39" s="103"/>
      <c r="Z39" s="109"/>
      <c r="AA39" s="103"/>
      <c r="AB39" s="105"/>
    </row>
    <row r="40" spans="24:28" ht="18.75">
      <c r="X40" s="97"/>
      <c r="Y40" s="103"/>
      <c r="Z40" s="109"/>
      <c r="AA40" s="103"/>
      <c r="AB40" s="105"/>
    </row>
    <row r="41" spans="24:28" ht="18.75">
      <c r="X41" s="97"/>
      <c r="Y41" s="103"/>
      <c r="Z41" s="109"/>
      <c r="AA41" s="103"/>
      <c r="AB41" s="105"/>
    </row>
    <row r="42" spans="24:28" ht="18.75">
      <c r="X42" s="97"/>
      <c r="Y42" s="103"/>
      <c r="Z42" s="109"/>
      <c r="AA42" s="103"/>
      <c r="AB42" s="105"/>
    </row>
    <row r="43" spans="24:28" ht="18.75">
      <c r="X43" s="97"/>
      <c r="Y43" s="103"/>
      <c r="Z43" s="109"/>
      <c r="AA43" s="103"/>
      <c r="AB43" s="105"/>
    </row>
    <row r="44" spans="24:28" ht="18.75">
      <c r="X44" s="97"/>
      <c r="Y44" s="103"/>
      <c r="Z44" s="109"/>
      <c r="AA44" s="103"/>
      <c r="AB44" s="105"/>
    </row>
    <row r="45" spans="24:28" ht="18.75">
      <c r="X45" s="97"/>
      <c r="Y45" s="103"/>
      <c r="Z45" s="109"/>
      <c r="AA45" s="103"/>
      <c r="AB45" s="105"/>
    </row>
    <row r="46" spans="24:28" ht="18.75">
      <c r="X46" s="97"/>
      <c r="Y46" s="103"/>
      <c r="Z46" s="109"/>
      <c r="AA46" s="103"/>
      <c r="AB46" s="105"/>
    </row>
    <row r="47" spans="24:28" ht="18.75">
      <c r="X47" s="97"/>
      <c r="Y47" s="103"/>
      <c r="Z47" s="109"/>
      <c r="AA47" s="103"/>
      <c r="AB47" s="105"/>
    </row>
    <row r="48" spans="24:28" ht="18.75">
      <c r="X48" s="97"/>
      <c r="Y48" s="103"/>
      <c r="Z48" s="109"/>
      <c r="AA48" s="103"/>
      <c r="AB48" s="105"/>
    </row>
    <row r="49" spans="24:28" ht="18.75">
      <c r="X49" s="97"/>
      <c r="Y49" s="103"/>
      <c r="Z49" s="109"/>
      <c r="AA49" s="103"/>
      <c r="AB49" s="105"/>
    </row>
    <row r="50" spans="24:28" ht="18.75">
      <c r="X50" s="97"/>
      <c r="Y50" s="103"/>
      <c r="Z50" s="109"/>
      <c r="AA50" s="103"/>
      <c r="AB50" s="105"/>
    </row>
    <row r="51" spans="24:28" ht="18.75">
      <c r="X51" s="97"/>
      <c r="Y51" s="103"/>
      <c r="Z51" s="109"/>
      <c r="AA51" s="103"/>
      <c r="AB51" s="105"/>
    </row>
    <row r="52" spans="24:28" ht="18.75">
      <c r="X52" s="97"/>
      <c r="Y52" s="103"/>
      <c r="Z52" s="109"/>
      <c r="AA52" s="103"/>
      <c r="AB52" s="105"/>
    </row>
    <row r="53" spans="1:28" ht="18.75">
      <c r="A53" s="145" t="s">
        <v>33</v>
      </c>
      <c r="X53" s="97"/>
      <c r="Y53" s="103"/>
      <c r="Z53" s="109"/>
      <c r="AA53" s="103"/>
      <c r="AB53" s="105"/>
    </row>
    <row r="54" spans="24:28" ht="18.75">
      <c r="X54" s="97"/>
      <c r="Y54" s="103"/>
      <c r="Z54" s="109"/>
      <c r="AA54" s="103"/>
      <c r="AB54" s="105"/>
    </row>
    <row r="55" spans="24:28" ht="18.75">
      <c r="X55" s="97"/>
      <c r="Y55" s="103"/>
      <c r="Z55" s="109"/>
      <c r="AA55" s="103"/>
      <c r="AB55" s="105"/>
    </row>
    <row r="56" spans="24:28" ht="18.75">
      <c r="X56" s="97"/>
      <c r="Y56" s="103"/>
      <c r="Z56" s="109"/>
      <c r="AA56" s="103"/>
      <c r="AB56" s="105"/>
    </row>
    <row r="57" spans="24:28" ht="18.75">
      <c r="X57" s="97"/>
      <c r="Y57" s="103"/>
      <c r="Z57" s="109"/>
      <c r="AA57" s="103"/>
      <c r="AB57" s="105"/>
    </row>
    <row r="58" spans="24:28" ht="18.75">
      <c r="X58" s="97"/>
      <c r="Y58" s="103"/>
      <c r="Z58" s="109"/>
      <c r="AA58" s="103"/>
      <c r="AB58" s="105"/>
    </row>
    <row r="59" spans="24:28" ht="18.75">
      <c r="X59" s="97"/>
      <c r="Y59" s="103"/>
      <c r="Z59" s="109"/>
      <c r="AA59" s="103"/>
      <c r="AB59" s="105"/>
    </row>
    <row r="60" spans="24:28" ht="18.75">
      <c r="X60" s="97"/>
      <c r="Y60" s="103"/>
      <c r="Z60" s="109"/>
      <c r="AA60" s="103"/>
      <c r="AB60" s="105"/>
    </row>
    <row r="61" spans="24:28" ht="18.75">
      <c r="X61" s="97"/>
      <c r="Y61" s="103"/>
      <c r="Z61" s="109"/>
      <c r="AA61" s="103"/>
      <c r="AB61" s="105"/>
    </row>
    <row r="62" spans="24:28" ht="18.75">
      <c r="X62" s="97"/>
      <c r="Y62" s="103"/>
      <c r="Z62" s="109"/>
      <c r="AA62" s="103"/>
      <c r="AB62" s="105"/>
    </row>
    <row r="63" spans="24:28" ht="18.75">
      <c r="X63" s="97"/>
      <c r="Y63" s="103"/>
      <c r="Z63" s="109"/>
      <c r="AA63" s="103"/>
      <c r="AB63" s="105"/>
    </row>
    <row r="64" spans="24:28" ht="18.75">
      <c r="X64" s="97"/>
      <c r="Y64" s="103"/>
      <c r="Z64" s="109"/>
      <c r="AA64" s="103"/>
      <c r="AB64" s="105"/>
    </row>
    <row r="65" spans="24:28" ht="18.75">
      <c r="X65" s="97"/>
      <c r="Y65" s="103"/>
      <c r="Z65" s="109"/>
      <c r="AA65" s="103"/>
      <c r="AB65" s="105"/>
    </row>
    <row r="66" spans="24:28" ht="18.75">
      <c r="X66" s="97"/>
      <c r="Y66" s="103"/>
      <c r="Z66" s="109"/>
      <c r="AA66" s="103"/>
      <c r="AB66" s="105"/>
    </row>
    <row r="67" spans="24:28" ht="18.75">
      <c r="X67" s="97"/>
      <c r="Y67" s="103"/>
      <c r="Z67" s="109"/>
      <c r="AA67" s="103"/>
      <c r="AB67" s="105"/>
    </row>
    <row r="68" spans="24:28" ht="18.75">
      <c r="X68" s="97"/>
      <c r="Y68" s="103"/>
      <c r="Z68" s="109"/>
      <c r="AA68" s="103"/>
      <c r="AB68" s="105"/>
    </row>
    <row r="69" spans="24:28" ht="18.75">
      <c r="X69" s="97"/>
      <c r="Y69" s="103"/>
      <c r="Z69" s="109"/>
      <c r="AA69" s="103"/>
      <c r="AB69" s="105"/>
    </row>
    <row r="70" spans="24:28" ht="18.75">
      <c r="X70" s="97"/>
      <c r="Y70" s="103"/>
      <c r="Z70" s="109"/>
      <c r="AA70" s="103"/>
      <c r="AB70" s="105"/>
    </row>
    <row r="71" spans="24:28" ht="18.75">
      <c r="X71" s="97"/>
      <c r="Y71" s="103"/>
      <c r="Z71" s="109"/>
      <c r="AA71" s="103"/>
      <c r="AB71" s="105"/>
    </row>
    <row r="72" spans="24:28" ht="18.75">
      <c r="X72" s="97"/>
      <c r="Y72" s="103"/>
      <c r="Z72" s="109"/>
      <c r="AA72" s="103"/>
      <c r="AB72" s="105"/>
    </row>
    <row r="73" spans="24:28" ht="18.75">
      <c r="X73" s="97"/>
      <c r="Y73" s="103"/>
      <c r="Z73" s="109"/>
      <c r="AA73" s="103"/>
      <c r="AB73" s="105"/>
    </row>
    <row r="74" spans="24:28" ht="18.75">
      <c r="X74" s="97"/>
      <c r="Y74" s="103"/>
      <c r="Z74" s="109"/>
      <c r="AA74" s="103"/>
      <c r="AB74" s="105"/>
    </row>
    <row r="75" spans="24:28" ht="18.75">
      <c r="X75" s="97"/>
      <c r="Y75" s="103"/>
      <c r="Z75" s="109"/>
      <c r="AA75" s="103"/>
      <c r="AB75" s="105"/>
    </row>
    <row r="76" spans="24:28" ht="18.75">
      <c r="X76" s="110"/>
      <c r="Y76" s="103"/>
      <c r="Z76" s="109"/>
      <c r="AA76" s="103"/>
      <c r="AB76" s="105"/>
    </row>
    <row r="77" spans="24:28" ht="18.75">
      <c r="X77" s="110"/>
      <c r="Y77" s="103"/>
      <c r="Z77" s="109"/>
      <c r="AA77" s="103"/>
      <c r="AB77" s="105"/>
    </row>
    <row r="78" spans="24:28" ht="18.75">
      <c r="X78" s="97"/>
      <c r="Y78" s="103"/>
      <c r="Z78" s="109"/>
      <c r="AA78" s="103"/>
      <c r="AB78" s="105"/>
    </row>
    <row r="79" spans="24:28" ht="18.75">
      <c r="X79" s="97"/>
      <c r="Y79" s="103"/>
      <c r="Z79" s="109"/>
      <c r="AA79" s="103"/>
      <c r="AB79" s="105"/>
    </row>
    <row r="80" spans="24:28" ht="18.75">
      <c r="X80" s="97"/>
      <c r="Y80" s="103"/>
      <c r="Z80" s="109"/>
      <c r="AA80" s="103"/>
      <c r="AB80" s="105"/>
    </row>
    <row r="81" spans="24:28" ht="18.75">
      <c r="X81" s="97"/>
      <c r="Y81" s="103"/>
      <c r="Z81" s="109"/>
      <c r="AA81" s="103"/>
      <c r="AB81" s="105"/>
    </row>
    <row r="82" spans="24:29" ht="18.75">
      <c r="X82" s="97"/>
      <c r="Y82" s="98"/>
      <c r="Z82" s="99"/>
      <c r="AA82" s="103"/>
      <c r="AB82" s="105"/>
      <c r="AC82" s="111"/>
    </row>
    <row r="83" spans="24:29" ht="18.75">
      <c r="X83" s="97"/>
      <c r="Y83" s="98"/>
      <c r="Z83" s="99"/>
      <c r="AA83" s="103"/>
      <c r="AB83" s="105"/>
      <c r="AC83" s="111"/>
    </row>
    <row r="84" spans="24:29" ht="18.75">
      <c r="X84" s="97"/>
      <c r="Y84" s="98"/>
      <c r="Z84" s="99"/>
      <c r="AA84" s="103"/>
      <c r="AB84" s="105"/>
      <c r="AC84" s="111"/>
    </row>
    <row r="85" spans="24:29" ht="18.75">
      <c r="X85" s="97"/>
      <c r="Y85" s="98"/>
      <c r="Z85" s="99"/>
      <c r="AA85" s="103"/>
      <c r="AB85" s="105"/>
      <c r="AC85" s="111"/>
    </row>
    <row r="86" spans="24:29" ht="18.75">
      <c r="X86" s="97"/>
      <c r="Y86" s="98"/>
      <c r="Z86" s="99"/>
      <c r="AA86" s="103"/>
      <c r="AB86" s="105"/>
      <c r="AC86" s="111"/>
    </row>
    <row r="87" spans="24:29" ht="18.75">
      <c r="X87" s="97"/>
      <c r="Y87" s="98"/>
      <c r="Z87" s="99"/>
      <c r="AA87" s="103"/>
      <c r="AB87" s="105"/>
      <c r="AC87" s="111"/>
    </row>
    <row r="88" spans="24:29" ht="18.75">
      <c r="X88" s="97"/>
      <c r="Y88" s="98"/>
      <c r="Z88" s="99"/>
      <c r="AA88" s="103"/>
      <c r="AB88" s="105"/>
      <c r="AC88" s="111"/>
    </row>
    <row r="89" spans="24:29" ht="18.75">
      <c r="X89" s="97"/>
      <c r="Y89" s="98"/>
      <c r="Z89" s="99"/>
      <c r="AA89" s="103"/>
      <c r="AB89" s="105"/>
      <c r="AC89" s="111"/>
    </row>
    <row r="90" spans="24:29" ht="18.75">
      <c r="X90" s="97"/>
      <c r="Y90" s="98"/>
      <c r="Z90" s="99"/>
      <c r="AA90" s="103"/>
      <c r="AB90" s="105"/>
      <c r="AC90" s="111"/>
    </row>
    <row r="91" spans="24:29" ht="18.75">
      <c r="X91" s="97"/>
      <c r="Y91" s="98"/>
      <c r="Z91" s="99"/>
      <c r="AA91" s="103"/>
      <c r="AB91" s="105"/>
      <c r="AC91" s="111"/>
    </row>
    <row r="92" spans="24:29" ht="18.75">
      <c r="X92" s="97"/>
      <c r="Y92" s="98"/>
      <c r="Z92" s="99"/>
      <c r="AA92" s="103"/>
      <c r="AB92" s="105"/>
      <c r="AC92" s="111"/>
    </row>
    <row r="93" spans="24:29" ht="18.75">
      <c r="X93" s="97"/>
      <c r="Y93" s="98"/>
      <c r="Z93" s="99"/>
      <c r="AA93" s="103"/>
      <c r="AB93" s="105"/>
      <c r="AC93" s="111"/>
    </row>
    <row r="94" spans="24:28" ht="18.75">
      <c r="X94" s="106"/>
      <c r="Y94" s="107"/>
      <c r="Z94" s="112"/>
      <c r="AA94" s="113"/>
      <c r="AB94" s="114"/>
    </row>
    <row r="95" spans="24:28" ht="18.75">
      <c r="X95" s="97"/>
      <c r="Y95" s="98"/>
      <c r="Z95" s="115"/>
      <c r="AA95" s="103"/>
      <c r="AB95" s="105"/>
    </row>
    <row r="96" spans="24:28" ht="18.75">
      <c r="X96" s="97"/>
      <c r="Y96" s="116"/>
      <c r="Z96" s="115"/>
      <c r="AA96" s="103"/>
      <c r="AB96" s="105"/>
    </row>
    <row r="97" spans="24:28" ht="18.75">
      <c r="X97" s="97"/>
      <c r="Y97" s="116"/>
      <c r="Z97" s="115"/>
      <c r="AA97" s="103"/>
      <c r="AB97" s="105"/>
    </row>
    <row r="98" spans="24:28" ht="18.75">
      <c r="X98" s="97"/>
      <c r="Y98" s="116"/>
      <c r="Z98" s="115"/>
      <c r="AA98" s="103"/>
      <c r="AB98" s="105"/>
    </row>
    <row r="99" spans="24:28" ht="18.75">
      <c r="X99" s="97"/>
      <c r="Y99" s="116"/>
      <c r="Z99" s="115"/>
      <c r="AA99" s="103"/>
      <c r="AB99" s="105"/>
    </row>
    <row r="100" spans="24:28" ht="18.75">
      <c r="X100" s="117"/>
      <c r="Y100" s="118"/>
      <c r="Z100" s="119"/>
      <c r="AA100" s="120"/>
      <c r="AB100" s="121"/>
    </row>
  </sheetData>
  <sheetProtection/>
  <mergeCells count="1">
    <mergeCell ref="X3:X4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2007-11-06T08:29:11Z</cp:lastPrinted>
  <dcterms:created xsi:type="dcterms:W3CDTF">2000-08-23T06:50:25Z</dcterms:created>
  <dcterms:modified xsi:type="dcterms:W3CDTF">2024-05-24T04:12:28Z</dcterms:modified>
  <cp:category/>
  <cp:version/>
  <cp:contentType/>
  <cp:contentStatus/>
</cp:coreProperties>
</file>