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 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<sst xmlns="http://schemas.openxmlformats.org/spreadsheetml/2006/main" count="52" uniqueCount="26">
  <si>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</si>
  <si>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</si>
  <si>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</si>
  <si>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</si>
  <si>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</si>
  <si>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</si>
  <si>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</si>
  <si>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</si>
  <si>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</si>
  <si>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</si>
  <si>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</si>
  <si>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</si>
  <si>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</si>
  <si>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</si>
  <si>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</si>
  <si>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</si>
  <si>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</si>
  <si>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</si>
  <si>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</si>
  <si>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</si>
  <si>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</si>
  <si>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</si>
  <si>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</si>
  <si>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 xml:space="preserve"> -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</si>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</sst>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_-* #,##0.0_-;\-* #,##0.0_-;_-* &quot;-&quot;??_-;_-@_-"/>
    <numFmt numFmtId="209" formatCode="d\ \ด\ด\ด"/>
    <numFmt numFmtId="210" formatCode="d\ mmm"/>
    <numFmt numFmtId="211" formatCode="0.000_)"/>
    <numFmt numFmtId="212" formatCode="bbbb"/>
    <numFmt numFmtId="213" formatCode="#,##0.0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171" fontId="5" fillId="0" borderId="26" xfId="42" applyNumberFormat="1" applyFont="1" applyFill="1" applyBorder="1" applyAlignment="1">
      <alignment horizontal="center"/>
    </xf>
    <xf numFmtId="171" fontId="5" fillId="0" borderId="11" xfId="42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4" fontId="56" fillId="0" borderId="33" xfId="55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center"/>
    </xf>
    <xf numFmtId="213" fontId="1" fillId="0" borderId="0" xfId="55" applyNumberFormat="1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4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48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P.73A'!$D$36:$O$36</c:f>
              <c:numCache/>
            </c:numRef>
          </c:xVal>
          <c:yVal>
            <c:numRef>
              <c:f>'Return  P.73A'!$D$37:$O$37</c:f>
              <c:numCache/>
            </c:numRef>
          </c:yVal>
          <c:smooth val="0"/>
        </c:ser>
        <c:axId val="5661066"/>
        <c:axId val="50949595"/>
      </c:scatterChart>
      <c:valAx>
        <c:axId val="56610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949595"/>
        <c:crossesAt val="100"/>
        <c:crossBetween val="midCat"/>
        <c:dispUnits/>
        <c:majorUnit val="10"/>
      </c:valAx>
      <c:valAx>
        <c:axId val="5094959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6106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314575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52800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67025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9" sqref="V9"/>
    </sheetView>
  </sheetViews>
  <sheetFormatPr defaultColWidth="9.140625" defaultRowHeight="21.75"/>
  <cols>
    <col min="1" max="1" width="7.00390625" style="1" customWidth="1"/>
    <col min="2" max="2" width="9.421875" style="2" customWidth="1"/>
    <col min="3" max="3" width="8.140625" style="2" customWidth="1"/>
    <col min="4" max="4" width="9.14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25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776.80625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110347.25602678582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2558</v>
      </c>
      <c r="B6" s="86" t="s">
        <v>23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332.1855746819627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2559</v>
      </c>
      <c r="B7" s="87">
        <v>671.2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2560</v>
      </c>
      <c r="B8" s="87">
        <v>740.75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2561</v>
      </c>
      <c r="B9" s="87">
        <v>767.5</v>
      </c>
      <c r="C9" s="13"/>
      <c r="D9" s="14"/>
      <c r="E9" s="16"/>
      <c r="F9" s="16"/>
      <c r="U9" s="2" t="s">
        <v>16</v>
      </c>
      <c r="V9" s="17">
        <f>+B80</f>
        <v>0.484278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2562</v>
      </c>
      <c r="B10" s="87">
        <v>408.5</v>
      </c>
      <c r="C10" s="13"/>
      <c r="D10" s="14"/>
      <c r="E10" s="18"/>
      <c r="F10" s="19"/>
      <c r="U10" s="2" t="s">
        <v>17</v>
      </c>
      <c r="V10" s="17">
        <f>+B81</f>
        <v>0.904321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2563</v>
      </c>
      <c r="B11" s="87">
        <v>435.2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2564</v>
      </c>
      <c r="B12" s="87">
        <v>737.1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2565</v>
      </c>
      <c r="B13" s="87">
        <v>1451.2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2566</v>
      </c>
      <c r="B14" s="94">
        <v>1003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/>
      <c r="B17" s="12"/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52"/>
      <c r="C37" s="56" t="s">
        <v>2</v>
      </c>
      <c r="D37" s="57">
        <f aca="true" t="shared" si="1" ref="D37:O37">ROUND((((-LN(-LN(1-1/D36)))+$B$83*$B$84)/$B$83),2)</f>
        <v>733.55</v>
      </c>
      <c r="E37" s="56">
        <f t="shared" si="1"/>
        <v>930.51</v>
      </c>
      <c r="F37" s="58">
        <f t="shared" si="1"/>
        <v>1056.57</v>
      </c>
      <c r="G37" s="58">
        <f t="shared" si="1"/>
        <v>1149.89</v>
      </c>
      <c r="H37" s="58">
        <f t="shared" si="1"/>
        <v>1224.11</v>
      </c>
      <c r="I37" s="58">
        <f t="shared" si="1"/>
        <v>1425.55</v>
      </c>
      <c r="J37" s="58">
        <f t="shared" si="1"/>
        <v>1689.96</v>
      </c>
      <c r="K37" s="58">
        <f t="shared" si="1"/>
        <v>1773.84</v>
      </c>
      <c r="L37" s="58">
        <f t="shared" si="1"/>
        <v>2032.22</v>
      </c>
      <c r="M37" s="58">
        <f t="shared" si="1"/>
        <v>2288.7</v>
      </c>
      <c r="N37" s="58">
        <f t="shared" si="1"/>
        <v>2544.23</v>
      </c>
      <c r="O37" s="58">
        <f t="shared" si="1"/>
        <v>2881.37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71">
        <v>2558</v>
      </c>
      <c r="J41" s="21" t="s">
        <v>23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2559</v>
      </c>
      <c r="J42" s="21">
        <v>671.2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71">
        <v>2560</v>
      </c>
      <c r="J43" s="21">
        <v>740.75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2561</v>
      </c>
      <c r="J44" s="21">
        <v>767.5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71">
        <v>2562</v>
      </c>
      <c r="J45" s="21">
        <v>408.5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71">
        <v>2563</v>
      </c>
      <c r="J46" s="21">
        <v>435.2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71">
        <v>2564</v>
      </c>
      <c r="J47" s="21">
        <v>737.1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71">
        <v>2565</v>
      </c>
      <c r="J48" s="21">
        <v>1451.2</v>
      </c>
      <c r="K48" s="22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H49" s="22"/>
      <c r="I49" s="95">
        <v>2566</v>
      </c>
      <c r="J49" s="96">
        <v>1003</v>
      </c>
      <c r="K49" s="22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/>
      <c r="J50" s="21"/>
      <c r="K50" s="22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/>
      <c r="J51" s="21"/>
      <c r="K51" s="22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2"/>
      <c r="J52" s="21"/>
      <c r="K52" s="22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22"/>
      <c r="J53" s="21"/>
      <c r="K53" s="22"/>
      <c r="S53" s="22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71"/>
      <c r="K54" s="22"/>
      <c r="S54" s="22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71"/>
      <c r="J61" s="21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1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8">
        <f>IF($A$79&gt;=6,VLOOKUP($F$78,$X$3:$AC$38,$A$79-4),VLOOKUP($A$78,$X$3:$AC$38,$A$79+1))</f>
        <v>0.484278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8">
        <f>IF($A$79&gt;=6,VLOOKUP($F$78,$Y$58:$AD$97,$A$79-4),VLOOKUP($A$78,$Y$58:$AD$97,$A$79+1))</f>
        <v>0.904321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9">
        <f>B81/V6</f>
        <v>0.002722336756693317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80">
        <f>V4-(B80/B83)</f>
        <v>598.9156937308969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2024-06-24T04:44:52Z</dcterms:modified>
  <cp:category/>
  <cp:version/>
  <cp:contentType/>
  <cp:contentStatus/>
</cp:coreProperties>
</file>