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300" windowWidth="9195" windowHeight="4770" activeTab="0"/>
  </bookViews>
  <sheets>
    <sheet name="H41p5" sheetId="1" r:id="rId1"/>
    <sheet name="P.5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<sst xmlns="http://schemas.openxmlformats.org/spreadsheetml/2006/main" count="105" uniqueCount="37">
  <si>
    <t xml:space="preserve">       ปริมาณน้ำรายปี</t>
  </si>
  <si>
    <t xml:space="preserve"> </t>
  </si>
  <si>
    <t>สถานี :  P.5  น้ำแม่กวง  สะพานท่าสิงห์พิทักษ์  อ.เมือง  จ.ลำพูน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</si>
  <si>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</si>
  <si>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</si>
  <si>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</si>
  <si>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</si>
  <si>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</si>
  <si>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</si>
  <si>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</si>
  <si>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</si>
  <si>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</si>
  <si>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</si>
  <si>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</si>
  <si>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</si>
  <si>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</si>
  <si>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</si>
  <si>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ปี</t>
  </si>
  <si>
    <t>หยุดการสำรวจปริมาณน้ำ</t>
  </si>
  <si>
    <t xml:space="preserve">   2. ปีน้ำ 2504 - 2509 ใช้จุดสำรวจปริมาณน้ำปีน้ำ 2497 - 2503</t>
  </si>
  <si>
    <t xml:space="preserve">   3. ปีน้ำ 2523 มีการเปลี่ยน Z.G. จาก 289.30 เป็น 288.50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</si>
  <si>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</si>
  <si>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</si>
  <si>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</si>
  <si>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</si>
  <si>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</si>
  <si>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</si>
  <si>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</si>
  <si>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</si>
  <si>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-</t>
  </si>
  <si>
    <t>max</t>
  </si>
  <si>
    <t>min</t>
  </si>
  <si>
    <r>
      <t xml:space="preserve">หมายเหตุ </t>
    </r>
    <r>
      <rPr>
        <sz val="14"/>
        <color indexed="10"/>
        <rFont val="TH SarabunPSK"/>
        <family val="2"/>
      </rPr>
      <t>ตั้งแต่ ปี 2536 - 2545 ใช้ Rating Curve ปี 2535</t>
    </r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</si>
  <si>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ของปีต่อไป</t>
    </r>
  </si>
  <si>
    <t>พื้นที่รับน้ำ   1,569   ตร.กม.</t>
  </si>
  <si>
    <t>ตลิ่งฝั่งซ้าย 293.30  ม.(ร.ท.ก.) ตลิ่งฝั่งขวา  295.74  ม.(ร.ท.ก.) ท้องน้ำ ม.(ร.ท.ก.) ศูนย์เสาระดับน้ำ 288.50 ม.(ร.ท.ก.)</t>
  </si>
  <si>
    <t>ตลิ่งฝั่งซ้าย 293.30  ม.(ร.ท.ก.) ตลิ่งฝั่งขวา  295.74  ม.(ร.ท.ก.) ท้องน้ำ  ม.(ร.ท.ก.) ศูนย์เสาระดับน้ำ 288.50 ม.(ร.ท.ก.)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</si>
</sst>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0.000"/>
    <numFmt numFmtId="180" formatCode="d\ mmm"/>
    <numFmt numFmtId="181" formatCode="0_)"/>
    <numFmt numFmtId="182" formatCode="0_);\(0\)"/>
    <numFmt numFmtId="183" formatCode="mmm\-yyyy"/>
    <numFmt numFmtId="184" formatCode="0.0"/>
    <numFmt numFmtId="185" formatCode="bbbb"/>
    <numFmt numFmtId="186" formatCode="#,##0_ ;\-#,##0\ "/>
    <numFmt numFmtId="187" formatCode="[$-41E]d\ mmmm\ yyyy"/>
  </numFmts>
  <fonts count="58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4"/>
      <color indexed="10"/>
      <name val="TH SarabunPSK"/>
      <family val="2"/>
    </font>
    <font>
      <sz val="14"/>
      <color indexed="10"/>
      <name val="TH SarabunPSK"/>
      <family val="2"/>
    </font>
    <font>
      <b/>
      <u val="single"/>
      <sz val="16"/>
      <name val="TH SarabunPSK"/>
      <family val="2"/>
    </font>
    <font>
      <b/>
      <u val="single"/>
      <sz val="14"/>
      <color indexed="10"/>
      <name val="TH SarabunPSK"/>
      <family val="2"/>
    </font>
    <font>
      <sz val="8"/>
      <name val="TH SarabunPSK"/>
      <family val="2"/>
    </font>
    <font>
      <sz val="10.5"/>
      <color indexed="8"/>
      <name val="Arial"/>
      <family val="0"/>
    </font>
    <font>
      <sz val="8"/>
      <color indexed="12"/>
      <name val="Arial"/>
      <family val="0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.5"/>
      <color indexed="17"/>
      <name val="Arial"/>
      <family val="0"/>
    </font>
    <font>
      <b/>
      <sz val="18"/>
      <color indexed="62"/>
      <name val="AngsanaUPC"/>
      <family val="0"/>
    </font>
    <font>
      <b/>
      <sz val="8.75"/>
      <color indexed="17"/>
      <name val="Arial"/>
      <family val="0"/>
    </font>
    <font>
      <b/>
      <sz val="18"/>
      <color indexed="12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7" fillId="0" borderId="0" xfId="0" applyFont="1" applyAlignment="1">
      <alignment/>
    </xf>
    <xf numFmtId="178" fontId="8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178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" fontId="10" fillId="0" borderId="0" xfId="0" applyNumberFormat="1" applyFont="1" applyAlignment="1">
      <alignment/>
    </xf>
    <xf numFmtId="178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8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178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2" fontId="7" fillId="0" borderId="0" xfId="0" applyNumberFormat="1" applyFont="1" applyAlignment="1">
      <alignment horizontal="left"/>
    </xf>
    <xf numFmtId="185" fontId="7" fillId="0" borderId="0" xfId="0" applyNumberFormat="1" applyFont="1" applyBorder="1" applyAlignment="1">
      <alignment/>
    </xf>
    <xf numFmtId="2" fontId="7" fillId="0" borderId="0" xfId="42" applyNumberFormat="1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2" fontId="11" fillId="0" borderId="11" xfId="0" applyNumberFormat="1" applyFont="1" applyBorder="1" applyAlignment="1">
      <alignment horizontal="centerContinuous"/>
    </xf>
    <xf numFmtId="0" fontId="11" fillId="0" borderId="11" xfId="0" applyFont="1" applyBorder="1" applyAlignment="1">
      <alignment horizontal="centerContinuous"/>
    </xf>
    <xf numFmtId="178" fontId="12" fillId="0" borderId="11" xfId="0" applyNumberFormat="1" applyFont="1" applyBorder="1" applyAlignment="1">
      <alignment horizontal="centerContinuous"/>
    </xf>
    <xf numFmtId="2" fontId="12" fillId="0" borderId="11" xfId="0" applyNumberFormat="1" applyFont="1" applyBorder="1" applyAlignment="1">
      <alignment horizontal="centerContinuous"/>
    </xf>
    <xf numFmtId="178" fontId="12" fillId="0" borderId="12" xfId="0" applyNumberFormat="1" applyFont="1" applyBorder="1" applyAlignment="1">
      <alignment horizontal="centerContinuous"/>
    </xf>
    <xf numFmtId="178" fontId="11" fillId="0" borderId="11" xfId="0" applyNumberFormat="1" applyFont="1" applyBorder="1" applyAlignment="1">
      <alignment horizontal="centerContinuous"/>
    </xf>
    <xf numFmtId="2" fontId="11" fillId="0" borderId="13" xfId="0" applyNumberFormat="1" applyFont="1" applyBorder="1" applyAlignment="1">
      <alignment horizontal="centerContinuous"/>
    </xf>
    <xf numFmtId="2" fontId="12" fillId="0" borderId="14" xfId="0" applyNumberFormat="1" applyFont="1" applyBorder="1" applyAlignment="1">
      <alignment horizontal="centerContinuous"/>
    </xf>
    <xf numFmtId="0" fontId="11" fillId="0" borderId="15" xfId="0" applyFont="1" applyBorder="1" applyAlignment="1">
      <alignment horizontal="center"/>
    </xf>
    <xf numFmtId="2" fontId="11" fillId="0" borderId="16" xfId="0" applyNumberFormat="1" applyFont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178" fontId="11" fillId="0" borderId="16" xfId="0" applyNumberFormat="1" applyFont="1" applyBorder="1" applyAlignment="1">
      <alignment horizontal="centerContinuous"/>
    </xf>
    <xf numFmtId="0" fontId="11" fillId="0" borderId="16" xfId="0" applyFont="1" applyBorder="1" applyAlignment="1">
      <alignment horizontal="centerContinuous"/>
    </xf>
    <xf numFmtId="178" fontId="11" fillId="0" borderId="18" xfId="0" applyNumberFormat="1" applyFont="1" applyBorder="1" applyAlignment="1">
      <alignment horizontal="centerContinuous"/>
    </xf>
    <xf numFmtId="2" fontId="11" fillId="0" borderId="17" xfId="0" applyNumberFormat="1" applyFont="1" applyBorder="1" applyAlignment="1">
      <alignment horizontal="centerContinuous"/>
    </xf>
    <xf numFmtId="2" fontId="11" fillId="0" borderId="15" xfId="0" applyNumberFormat="1" applyFont="1" applyBorder="1" applyAlignment="1">
      <alignment horizontal="center"/>
    </xf>
    <xf numFmtId="2" fontId="12" fillId="0" borderId="19" xfId="0" applyNumberFormat="1" applyFont="1" applyBorder="1" applyAlignment="1">
      <alignment/>
    </xf>
    <xf numFmtId="178" fontId="12" fillId="0" borderId="19" xfId="0" applyNumberFormat="1" applyFont="1" applyBorder="1" applyAlignment="1">
      <alignment horizontal="center"/>
    </xf>
    <xf numFmtId="2" fontId="12" fillId="0" borderId="19" xfId="0" applyNumberFormat="1" applyFont="1" applyBorder="1" applyAlignment="1">
      <alignment horizontal="left"/>
    </xf>
    <xf numFmtId="2" fontId="12" fillId="0" borderId="19" xfId="0" applyNumberFormat="1" applyFont="1" applyBorder="1" applyAlignment="1">
      <alignment horizontal="center"/>
    </xf>
    <xf numFmtId="178" fontId="12" fillId="0" borderId="15" xfId="0" applyNumberFormat="1" applyFont="1" applyBorder="1" applyAlignment="1">
      <alignment horizontal="center"/>
    </xf>
    <xf numFmtId="0" fontId="11" fillId="0" borderId="18" xfId="0" applyFont="1" applyBorder="1" applyAlignment="1">
      <alignment/>
    </xf>
    <xf numFmtId="2" fontId="12" fillId="0" borderId="16" xfId="0" applyNumberFormat="1" applyFont="1" applyBorder="1" applyAlignment="1">
      <alignment/>
    </xf>
    <xf numFmtId="2" fontId="12" fillId="0" borderId="16" xfId="0" applyNumberFormat="1" applyFont="1" applyBorder="1" applyAlignment="1">
      <alignment horizontal="center"/>
    </xf>
    <xf numFmtId="178" fontId="12" fillId="0" borderId="16" xfId="0" applyNumberFormat="1" applyFont="1" applyBorder="1" applyAlignment="1">
      <alignment horizontal="right"/>
    </xf>
    <xf numFmtId="178" fontId="12" fillId="0" borderId="16" xfId="0" applyNumberFormat="1" applyFont="1" applyBorder="1" applyAlignment="1">
      <alignment horizontal="center"/>
    </xf>
    <xf numFmtId="178" fontId="12" fillId="0" borderId="18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20" xfId="0" applyFont="1" applyBorder="1" applyAlignment="1">
      <alignment/>
    </xf>
    <xf numFmtId="2" fontId="7" fillId="0" borderId="21" xfId="0" applyNumberFormat="1" applyFont="1" applyBorder="1" applyAlignment="1">
      <alignment/>
    </xf>
    <xf numFmtId="180" fontId="7" fillId="0" borderId="21" xfId="0" applyNumberFormat="1" applyFont="1" applyBorder="1" applyAlignment="1">
      <alignment/>
    </xf>
    <xf numFmtId="0" fontId="7" fillId="0" borderId="21" xfId="0" applyFont="1" applyBorder="1" applyAlignment="1">
      <alignment/>
    </xf>
    <xf numFmtId="2" fontId="7" fillId="0" borderId="22" xfId="42" applyNumberFormat="1" applyFont="1" applyBorder="1" applyAlignment="1">
      <alignment/>
    </xf>
    <xf numFmtId="2" fontId="7" fillId="0" borderId="21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right"/>
    </xf>
    <xf numFmtId="180" fontId="7" fillId="0" borderId="21" xfId="0" applyNumberFormat="1" applyFont="1" applyBorder="1" applyAlignment="1">
      <alignment horizontal="center"/>
    </xf>
    <xf numFmtId="0" fontId="7" fillId="0" borderId="20" xfId="0" applyFont="1" applyFill="1" applyBorder="1" applyAlignment="1">
      <alignment/>
    </xf>
    <xf numFmtId="2" fontId="7" fillId="33" borderId="23" xfId="0" applyNumberFormat="1" applyFont="1" applyFill="1" applyBorder="1" applyAlignment="1">
      <alignment/>
    </xf>
    <xf numFmtId="2" fontId="13" fillId="0" borderId="0" xfId="0" applyNumberFormat="1" applyFont="1" applyAlignment="1">
      <alignment/>
    </xf>
    <xf numFmtId="2" fontId="7" fillId="0" borderId="21" xfId="0" applyNumberFormat="1" applyFont="1" applyBorder="1" applyAlignment="1">
      <alignment/>
    </xf>
    <xf numFmtId="2" fontId="7" fillId="33" borderId="21" xfId="0" applyNumberFormat="1" applyFont="1" applyFill="1" applyBorder="1" applyAlignment="1">
      <alignment/>
    </xf>
    <xf numFmtId="180" fontId="7" fillId="0" borderId="21" xfId="0" applyNumberFormat="1" applyFont="1" applyFill="1" applyBorder="1" applyAlignment="1">
      <alignment/>
    </xf>
    <xf numFmtId="2" fontId="7" fillId="0" borderId="22" xfId="42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/>
    </xf>
    <xf numFmtId="2" fontId="7" fillId="0" borderId="25" xfId="0" applyNumberFormat="1" applyFont="1" applyBorder="1" applyAlignment="1">
      <alignment/>
    </xf>
    <xf numFmtId="180" fontId="7" fillId="0" borderId="25" xfId="0" applyNumberFormat="1" applyFont="1" applyBorder="1" applyAlignment="1">
      <alignment/>
    </xf>
    <xf numFmtId="2" fontId="7" fillId="0" borderId="26" xfId="42" applyNumberFormat="1" applyFont="1" applyBorder="1" applyAlignment="1">
      <alignment/>
    </xf>
    <xf numFmtId="2" fontId="9" fillId="0" borderId="0" xfId="0" applyNumberFormat="1" applyFont="1" applyAlignment="1">
      <alignment/>
    </xf>
    <xf numFmtId="178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78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left"/>
    </xf>
    <xf numFmtId="178" fontId="11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center"/>
    </xf>
    <xf numFmtId="178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right"/>
    </xf>
    <xf numFmtId="2" fontId="7" fillId="0" borderId="0" xfId="0" applyNumberFormat="1" applyFont="1" applyBorder="1" applyAlignment="1">
      <alignment/>
    </xf>
    <xf numFmtId="0" fontId="7" fillId="0" borderId="27" xfId="0" applyFont="1" applyBorder="1" applyAlignment="1">
      <alignment/>
    </xf>
    <xf numFmtId="2" fontId="7" fillId="0" borderId="28" xfId="0" applyNumberFormat="1" applyFont="1" applyBorder="1" applyAlignment="1">
      <alignment/>
    </xf>
    <xf numFmtId="2" fontId="7" fillId="0" borderId="29" xfId="0" applyNumberFormat="1" applyFont="1" applyBorder="1" applyAlignment="1">
      <alignment/>
    </xf>
    <xf numFmtId="180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180" fontId="7" fillId="0" borderId="32" xfId="0" applyNumberFormat="1" applyFont="1" applyBorder="1" applyAlignment="1">
      <alignment/>
    </xf>
    <xf numFmtId="0" fontId="7" fillId="0" borderId="31" xfId="0" applyFont="1" applyBorder="1" applyAlignment="1">
      <alignment/>
    </xf>
    <xf numFmtId="2" fontId="7" fillId="0" borderId="20" xfId="0" applyNumberFormat="1" applyFont="1" applyBorder="1" applyAlignment="1">
      <alignment/>
    </xf>
    <xf numFmtId="180" fontId="7" fillId="0" borderId="22" xfId="0" applyNumberFormat="1" applyFont="1" applyBorder="1" applyAlignment="1">
      <alignment/>
    </xf>
    <xf numFmtId="2" fontId="7" fillId="0" borderId="20" xfId="0" applyNumberFormat="1" applyFont="1" applyBorder="1" applyAlignment="1">
      <alignment horizontal="center"/>
    </xf>
    <xf numFmtId="180" fontId="7" fillId="0" borderId="22" xfId="0" applyNumberFormat="1" applyFont="1" applyBorder="1" applyAlignment="1">
      <alignment horizontal="center"/>
    </xf>
    <xf numFmtId="2" fontId="14" fillId="0" borderId="0" xfId="0" applyNumberFormat="1" applyFont="1" applyAlignment="1">
      <alignment/>
    </xf>
    <xf numFmtId="178" fontId="10" fillId="0" borderId="22" xfId="0" applyNumberFormat="1" applyFont="1" applyBorder="1" applyAlignment="1">
      <alignment/>
    </xf>
    <xf numFmtId="2" fontId="10" fillId="0" borderId="31" xfId="0" applyNumberFormat="1" applyFont="1" applyBorder="1" applyAlignment="1">
      <alignment/>
    </xf>
    <xf numFmtId="178" fontId="7" fillId="0" borderId="32" xfId="0" applyNumberFormat="1" applyFont="1" applyBorder="1" applyAlignment="1">
      <alignment/>
    </xf>
    <xf numFmtId="178" fontId="7" fillId="0" borderId="22" xfId="0" applyNumberFormat="1" applyFont="1" applyBorder="1" applyAlignment="1">
      <alignment/>
    </xf>
    <xf numFmtId="178" fontId="15" fillId="0" borderId="22" xfId="0" applyNumberFormat="1" applyFont="1" applyBorder="1" applyAlignment="1">
      <alignment vertical="center"/>
    </xf>
    <xf numFmtId="0" fontId="10" fillId="0" borderId="31" xfId="0" applyFont="1" applyBorder="1" applyAlignment="1">
      <alignment/>
    </xf>
    <xf numFmtId="2" fontId="7" fillId="0" borderId="0" xfId="42" applyNumberFormat="1" applyFont="1" applyFill="1" applyBorder="1" applyAlignment="1">
      <alignment horizontal="right"/>
    </xf>
    <xf numFmtId="0" fontId="16" fillId="0" borderId="20" xfId="0" applyFont="1" applyBorder="1" applyAlignment="1">
      <alignment/>
    </xf>
    <xf numFmtId="2" fontId="14" fillId="0" borderId="21" xfId="0" applyNumberFormat="1" applyFont="1" applyBorder="1" applyAlignment="1">
      <alignment/>
    </xf>
    <xf numFmtId="178" fontId="14" fillId="0" borderId="21" xfId="0" applyNumberFormat="1" applyFont="1" applyBorder="1" applyAlignment="1">
      <alignment/>
    </xf>
    <xf numFmtId="2" fontId="14" fillId="0" borderId="22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0" fontId="7" fillId="0" borderId="27" xfId="0" applyFont="1" applyFill="1" applyBorder="1" applyAlignment="1">
      <alignment/>
    </xf>
    <xf numFmtId="2" fontId="7" fillId="0" borderId="20" xfId="0" applyNumberFormat="1" applyFont="1" applyFill="1" applyBorder="1" applyAlignment="1">
      <alignment/>
    </xf>
    <xf numFmtId="2" fontId="7" fillId="0" borderId="21" xfId="0" applyNumberFormat="1" applyFont="1" applyFill="1" applyBorder="1" applyAlignment="1">
      <alignment/>
    </xf>
    <xf numFmtId="180" fontId="7" fillId="0" borderId="22" xfId="0" applyNumberFormat="1" applyFont="1" applyFill="1" applyBorder="1" applyAlignment="1">
      <alignment/>
    </xf>
    <xf numFmtId="0" fontId="7" fillId="0" borderId="32" xfId="0" applyFont="1" applyBorder="1" applyAlignment="1">
      <alignment/>
    </xf>
    <xf numFmtId="179" fontId="7" fillId="0" borderId="21" xfId="0" applyNumberFormat="1" applyFont="1" applyBorder="1" applyAlignment="1">
      <alignment/>
    </xf>
    <xf numFmtId="178" fontId="10" fillId="0" borderId="0" xfId="0" applyNumberFormat="1" applyFont="1" applyBorder="1" applyAlignment="1">
      <alignment/>
    </xf>
    <xf numFmtId="178" fontId="10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6" fontId="10" fillId="0" borderId="0" xfId="0" applyNumberFormat="1" applyFont="1" applyBorder="1" applyAlignment="1">
      <alignment/>
    </xf>
    <xf numFmtId="2" fontId="7" fillId="0" borderId="33" xfId="42" applyNumberFormat="1" applyFont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1" fontId="7" fillId="36" borderId="34" xfId="0" applyNumberFormat="1" applyFont="1" applyFill="1" applyBorder="1" applyAlignment="1" applyProtection="1">
      <alignment horizontal="center"/>
      <protection/>
    </xf>
    <xf numFmtId="2" fontId="7" fillId="34" borderId="34" xfId="0" applyNumberFormat="1" applyFont="1" applyFill="1" applyBorder="1" applyAlignment="1">
      <alignment horizontal="right"/>
    </xf>
    <xf numFmtId="2" fontId="7" fillId="35" borderId="34" xfId="0" applyNumberFormat="1" applyFont="1" applyFill="1" applyBorder="1" applyAlignment="1">
      <alignment horizontal="right"/>
    </xf>
    <xf numFmtId="2" fontId="17" fillId="0" borderId="0" xfId="0" applyNumberFormat="1" applyFont="1" applyAlignment="1">
      <alignment horizontal="center"/>
    </xf>
    <xf numFmtId="1" fontId="7" fillId="36" borderId="34" xfId="0" applyNumberFormat="1" applyFont="1" applyFill="1" applyBorder="1" applyAlignment="1">
      <alignment horizontal="center"/>
    </xf>
    <xf numFmtId="1" fontId="7" fillId="36" borderId="35" xfId="0" applyNumberFormat="1" applyFont="1" applyFill="1" applyBorder="1" applyAlignment="1" applyProtection="1">
      <alignment horizontal="center"/>
      <protection/>
    </xf>
    <xf numFmtId="2" fontId="7" fillId="34" borderId="35" xfId="0" applyNumberFormat="1" applyFont="1" applyFill="1" applyBorder="1" applyAlignment="1">
      <alignment horizontal="right"/>
    </xf>
    <xf numFmtId="2" fontId="7" fillId="35" borderId="35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1" fontId="17" fillId="0" borderId="0" xfId="0" applyNumberFormat="1" applyFont="1" applyFill="1" applyBorder="1" applyAlignment="1" applyProtection="1">
      <alignment horizontal="center"/>
      <protection/>
    </xf>
    <xf numFmtId="2" fontId="17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4" fontId="7" fillId="0" borderId="21" xfId="42" applyNumberFormat="1" applyFont="1" applyBorder="1" applyAlignment="1">
      <alignment horizontal="right"/>
    </xf>
    <xf numFmtId="4" fontId="7" fillId="0" borderId="25" xfId="42" applyNumberFormat="1" applyFont="1" applyBorder="1" applyAlignment="1">
      <alignment horizontal="right"/>
    </xf>
    <xf numFmtId="4" fontId="7" fillId="0" borderId="28" xfId="42" applyNumberFormat="1" applyFont="1" applyBorder="1" applyAlignment="1">
      <alignment horizontal="right"/>
    </xf>
    <xf numFmtId="4" fontId="7" fillId="0" borderId="20" xfId="42" applyNumberFormat="1" applyFont="1" applyBorder="1" applyAlignment="1">
      <alignment horizontal="right"/>
    </xf>
    <xf numFmtId="4" fontId="7" fillId="0" borderId="31" xfId="0" applyNumberFormat="1" applyFont="1" applyBorder="1" applyAlignment="1">
      <alignment/>
    </xf>
    <xf numFmtId="4" fontId="7" fillId="0" borderId="24" xfId="42" applyNumberFormat="1" applyFont="1" applyBorder="1" applyAlignment="1">
      <alignment horizontal="right"/>
    </xf>
    <xf numFmtId="2" fontId="7" fillId="0" borderId="24" xfId="0" applyNumberFormat="1" applyFont="1" applyBorder="1" applyAlignment="1">
      <alignment/>
    </xf>
    <xf numFmtId="2" fontId="7" fillId="0" borderId="36" xfId="0" applyNumberFormat="1" applyFont="1" applyBorder="1" applyAlignment="1">
      <alignment/>
    </xf>
    <xf numFmtId="0" fontId="7" fillId="0" borderId="13" xfId="0" applyFont="1" applyBorder="1" applyAlignment="1">
      <alignment/>
    </xf>
    <xf numFmtId="2" fontId="7" fillId="0" borderId="13" xfId="0" applyNumberFormat="1" applyFont="1" applyBorder="1" applyAlignment="1">
      <alignment/>
    </xf>
    <xf numFmtId="178" fontId="15" fillId="0" borderId="13" xfId="0" applyNumberFormat="1" applyFont="1" applyBorder="1" applyAlignment="1">
      <alignment vertical="center"/>
    </xf>
    <xf numFmtId="178" fontId="10" fillId="0" borderId="13" xfId="0" applyNumberFormat="1" applyFont="1" applyBorder="1" applyAlignment="1">
      <alignment/>
    </xf>
    <xf numFmtId="178" fontId="7" fillId="0" borderId="13" xfId="0" applyNumberFormat="1" applyFont="1" applyBorder="1" applyAlignment="1">
      <alignment/>
    </xf>
    <xf numFmtId="4" fontId="7" fillId="0" borderId="13" xfId="42" applyNumberFormat="1" applyFont="1" applyBorder="1" applyAlignment="1">
      <alignment horizontal="right"/>
    </xf>
    <xf numFmtId="2" fontId="7" fillId="0" borderId="13" xfId="42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4" fontId="7" fillId="0" borderId="0" xfId="42" applyNumberFormat="1" applyFont="1" applyBorder="1" applyAlignment="1">
      <alignment horizontal="right"/>
    </xf>
    <xf numFmtId="2" fontId="7" fillId="0" borderId="0" xfId="42" applyNumberFormat="1" applyFont="1" applyBorder="1" applyAlignment="1">
      <alignment/>
    </xf>
    <xf numFmtId="0" fontId="7" fillId="0" borderId="27" xfId="0" applyFont="1" applyBorder="1" applyAlignment="1">
      <alignment horizontal="right"/>
    </xf>
    <xf numFmtId="0" fontId="7" fillId="0" borderId="37" xfId="0" applyFont="1" applyBorder="1" applyAlignment="1">
      <alignment horizontal="right"/>
    </xf>
    <xf numFmtId="180" fontId="7" fillId="0" borderId="32" xfId="0" applyNumberFormat="1" applyFont="1" applyFill="1" applyBorder="1" applyAlignment="1">
      <alignment/>
    </xf>
    <xf numFmtId="1" fontId="11" fillId="36" borderId="10" xfId="0" applyNumberFormat="1" applyFont="1" applyFill="1" applyBorder="1" applyAlignment="1">
      <alignment horizontal="center" vertical="center"/>
    </xf>
    <xf numFmtId="1" fontId="11" fillId="36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AngsanaUPC"/>
                <a:ea typeface="AngsanaUPC"/>
                <a:cs typeface="AngsanaUPC"/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333399"/>
                </a:solidFill>
                <a:latin typeface="AngsanaUPC"/>
                <a:ea typeface="AngsanaUPC"/>
                <a:cs typeface="AngsanaUPC"/>
              </a:rPr>
              <a:t>
</a:t>
            </a:r>
            <a:r>
              <a:rPr lang="en-US" cap="none" sz="1800" b="1" i="0" u="none" baseline="0">
                <a:solidFill>
                  <a:srgbClr val="333399"/>
                </a:solidFill>
                <a:latin typeface="AngsanaUPC"/>
                <a:ea typeface="AngsanaUPC"/>
                <a:cs typeface="AngsanaUPC"/>
              </a:rPr>
              <a:t>น้ำแม่กวงสถานี</a:t>
            </a:r>
            <a:r>
              <a:rPr lang="en-US" cap="none" sz="1800" b="1" i="0" u="none" baseline="0">
                <a:solidFill>
                  <a:srgbClr val="333399"/>
                </a:solidFill>
                <a:latin typeface="AngsanaUPC"/>
                <a:ea typeface="AngsanaUPC"/>
                <a:cs typeface="AngsanaUPC"/>
              </a:rPr>
              <a:t> P.5 </a:t>
            </a:r>
            <a:r>
              <a:rPr lang="en-US" cap="none" sz="1800" b="1" i="0" u="none" baseline="0">
                <a:solidFill>
                  <a:srgbClr val="333399"/>
                </a:solidFill>
                <a:latin typeface="AngsanaUPC"/>
                <a:ea typeface="AngsanaUPC"/>
                <a:cs typeface="AngsanaUPC"/>
              </a:rPr>
              <a:t>สะพานท่าสิงห์พิทักษ์</a:t>
            </a:r>
            <a:r>
              <a:rPr lang="en-US" cap="none" sz="1800" b="1" i="0" u="none" baseline="0">
                <a:solidFill>
                  <a:srgbClr val="333399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333399"/>
                </a:solidFill>
                <a:latin typeface="AngsanaUPC"/>
                <a:ea typeface="AngsanaUPC"/>
                <a:cs typeface="AngsanaUPC"/>
              </a:rPr>
              <a:t>อ</a:t>
            </a:r>
            <a:r>
              <a:rPr lang="en-US" cap="none" sz="1800" b="1" i="0" u="none" baseline="0">
                <a:solidFill>
                  <a:srgbClr val="333399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333399"/>
                </a:solidFill>
                <a:latin typeface="AngsanaUPC"/>
                <a:ea typeface="AngsanaUPC"/>
                <a:cs typeface="AngsanaUPC"/>
              </a:rPr>
              <a:t>เมือง</a:t>
            </a:r>
            <a:r>
              <a:rPr lang="en-US" cap="none" sz="1800" b="1" i="0" u="none" baseline="0">
                <a:solidFill>
                  <a:srgbClr val="333399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333399"/>
                </a:solidFill>
                <a:latin typeface="AngsanaUPC"/>
                <a:ea typeface="AngsanaUPC"/>
                <a:cs typeface="AngsanaUPC"/>
              </a:rPr>
              <a:t>จ</a:t>
            </a:r>
            <a:r>
              <a:rPr lang="en-US" cap="none" sz="1800" b="1" i="0" u="none" baseline="0">
                <a:solidFill>
                  <a:srgbClr val="333399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333399"/>
                </a:solidFill>
                <a:latin typeface="AngsanaUPC"/>
                <a:ea typeface="AngsanaUPC"/>
                <a:cs typeface="AngsanaUPC"/>
              </a:rPr>
              <a:t>ลำพูน</a:t>
            </a:r>
          </a:p>
        </c:rich>
      </c:tx>
      <c:layout>
        <c:manualLayout>
          <c:xMode val="factor"/>
          <c:yMode val="factor"/>
          <c:x val="0.0177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925"/>
          <c:w val="0.96125"/>
          <c:h val="0.76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'P.5'!$X$5:$X$77</c:f>
              <c:numCache/>
            </c:numRef>
          </c:cat>
          <c:val>
            <c:numRef>
              <c:f>'P.5'!$Y$5:$Y$77</c:f>
              <c:numCache/>
            </c:numRef>
          </c:val>
        </c:ser>
        <c:axId val="26825953"/>
        <c:axId val="40106986"/>
      </c:barChart>
      <c:lineChart>
        <c:grouping val="standard"/>
        <c:varyColors val="0"/>
        <c:ser>
          <c:idx val="1"/>
          <c:order val="1"/>
          <c:tx>
            <c:v>ปริมาณน้ำเฉลี่ย(2464-2551)1812.95 ล้านลบ.ม.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'P.5'!$X$5:$X$77</c:f>
              <c:numCache/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'P.5'!$X$5:$X$77</c:f>
              <c:numCache/>
            </c:numRef>
          </c:cat>
          <c:val>
            <c:numRef>
              <c:f>'P.5'!$AA$5:$AA$77</c:f>
              <c:numCache/>
            </c:numRef>
          </c:val>
          <c:smooth val="0"/>
        </c:ser>
        <c:axId val="26825953"/>
        <c:axId val="40106986"/>
      </c:lineChart>
      <c:dateAx>
        <c:axId val="26825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40106986"/>
        <c:crosses val="autoZero"/>
        <c:auto val="0"/>
        <c:baseTimeUnit val="days"/>
        <c:majorUnit val="3"/>
        <c:majorTimeUnit val="days"/>
        <c:minorUnit val="1"/>
        <c:minorTimeUnit val="days"/>
        <c:noMultiLvlLbl val="0"/>
      </c:dateAx>
      <c:valAx>
        <c:axId val="40106986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26825953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น้ำแม่กวงสถานี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P.5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สะพานท่าสิงห์พิทักษ์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เมือง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ลำพูน</a:t>
            </a:r>
          </a:p>
        </c:rich>
      </c:tx>
      <c:layout>
        <c:manualLayout>
          <c:xMode val="factor"/>
          <c:yMode val="factor"/>
          <c:x val="0.0197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925"/>
          <c:w val="0.911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'P.5'!$X$5:$X$77</c:f>
              <c:numCache/>
            </c:numRef>
          </c:cat>
          <c:val>
            <c:numRef>
              <c:f>'P.5'!$Z$5:$Z$77</c:f>
              <c:numCache/>
            </c:numRef>
          </c:val>
        </c:ser>
        <c:axId val="25418555"/>
        <c:axId val="27440404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'P.5'!$X$5:$X$77</c:f>
              <c:numCache/>
            </c:numRef>
          </c:cat>
          <c:val>
            <c:numRef>
              <c:f>'P.5'!$AB$5:$AB$77</c:f>
              <c:numCache/>
            </c:numRef>
          </c:val>
          <c:smooth val="0"/>
        </c:ser>
        <c:axId val="25418555"/>
        <c:axId val="27440404"/>
      </c:lineChart>
      <c:dateAx>
        <c:axId val="25418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27440404"/>
        <c:crosses val="autoZero"/>
        <c:auto val="0"/>
        <c:baseTimeUnit val="days"/>
        <c:majorUnit val="3"/>
        <c:majorTimeUnit val="days"/>
        <c:minorUnit val="1"/>
        <c:minorTimeUnit val="days"/>
        <c:noMultiLvlLbl val="0"/>
      </c:dateAx>
      <c:valAx>
        <c:axId val="27440404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25418555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2"/>
  <sheetViews>
    <sheetView tabSelected="1" zoomScalePageLayoutView="0" workbookViewId="0" topLeftCell="A82">
      <selection activeCell="T95" sqref="T95"/>
    </sheetView>
  </sheetViews>
  <sheetFormatPr defaultColWidth="9.33203125" defaultRowHeight="21"/>
  <cols>
    <col min="1" max="1" width="6" style="1" customWidth="1"/>
    <col min="2" max="2" width="7.16015625" style="6" customWidth="1"/>
    <col min="3" max="3" width="8.16015625" style="6" customWidth="1"/>
    <col min="4" max="4" width="7.66015625" style="11" customWidth="1"/>
    <col min="5" max="5" width="7.33203125" style="1" customWidth="1"/>
    <col min="6" max="6" width="8.16015625" style="6" customWidth="1"/>
    <col min="7" max="7" width="7.66015625" style="11" customWidth="1"/>
    <col min="8" max="8" width="7.5" style="6" customWidth="1"/>
    <col min="9" max="9" width="8.5" style="6" customWidth="1"/>
    <col min="10" max="10" width="8.66015625" style="11" customWidth="1"/>
    <col min="11" max="11" width="7.16015625" style="6" customWidth="1"/>
    <col min="12" max="12" width="8.33203125" style="6" customWidth="1"/>
    <col min="13" max="13" width="8.5" style="11" customWidth="1"/>
    <col min="14" max="14" width="8.83203125" style="1" customWidth="1"/>
    <col min="15" max="15" width="6.83203125" style="1" customWidth="1"/>
    <col min="16" max="17" width="9.33203125" style="1" customWidth="1"/>
    <col min="18" max="18" width="10" style="1" bestFit="1" customWidth="1"/>
    <col min="19" max="39" width="9.33203125" style="1" customWidth="1"/>
    <col min="40" max="40" width="10.16015625" style="1" bestFit="1" customWidth="1"/>
    <col min="41" max="16384" width="9.33203125" style="1" customWidth="1"/>
  </cols>
  <sheetData>
    <row r="1" spans="2:15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2.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34</v>
      </c>
      <c r="N3" s="6"/>
      <c r="O3" s="6"/>
    </row>
    <row r="4" spans="1:41" ht="18.75">
      <c r="A4" s="19" t="s">
        <v>35</v>
      </c>
      <c r="B4" s="20"/>
      <c r="C4" s="20"/>
      <c r="D4" s="7"/>
      <c r="E4" s="6"/>
      <c r="G4" s="7"/>
      <c r="I4" s="8"/>
      <c r="J4" s="9"/>
      <c r="K4" s="10"/>
      <c r="L4" s="10"/>
      <c r="N4" s="6"/>
      <c r="O4" s="6"/>
      <c r="Q4" s="6">
        <v>288.5</v>
      </c>
      <c r="AN4" s="21"/>
      <c r="AO4" s="22"/>
    </row>
    <row r="5" spans="1:41" ht="18.75">
      <c r="A5" s="23"/>
      <c r="B5" s="24" t="s">
        <v>3</v>
      </c>
      <c r="C5" s="25"/>
      <c r="D5" s="26"/>
      <c r="E5" s="27"/>
      <c r="F5" s="27"/>
      <c r="G5" s="28"/>
      <c r="H5" s="29" t="s">
        <v>4</v>
      </c>
      <c r="I5" s="27"/>
      <c r="J5" s="29"/>
      <c r="K5" s="27"/>
      <c r="L5" s="27"/>
      <c r="M5" s="28"/>
      <c r="N5" s="30" t="s">
        <v>5</v>
      </c>
      <c r="O5" s="31"/>
      <c r="AN5" s="21"/>
      <c r="AO5" s="22"/>
    </row>
    <row r="6" spans="1:41" ht="18.75">
      <c r="A6" s="32" t="s">
        <v>6</v>
      </c>
      <c r="B6" s="33" t="s">
        <v>7</v>
      </c>
      <c r="C6" s="34"/>
      <c r="D6" s="35"/>
      <c r="E6" s="33" t="s">
        <v>8</v>
      </c>
      <c r="F6" s="36"/>
      <c r="G6" s="35"/>
      <c r="H6" s="33" t="s">
        <v>7</v>
      </c>
      <c r="I6" s="36"/>
      <c r="J6" s="35"/>
      <c r="K6" s="33" t="s">
        <v>8</v>
      </c>
      <c r="L6" s="36"/>
      <c r="M6" s="37"/>
      <c r="N6" s="38" t="s">
        <v>1</v>
      </c>
      <c r="O6" s="33"/>
      <c r="AN6" s="21"/>
      <c r="AO6" s="22"/>
    </row>
    <row r="7" spans="1:41" s="6" customFormat="1" ht="18.75">
      <c r="A7" s="39" t="s">
        <v>9</v>
      </c>
      <c r="B7" s="40" t="s">
        <v>10</v>
      </c>
      <c r="C7" s="40" t="s">
        <v>11</v>
      </c>
      <c r="D7" s="41" t="s">
        <v>12</v>
      </c>
      <c r="E7" s="42" t="s">
        <v>10</v>
      </c>
      <c r="F7" s="40" t="s">
        <v>11</v>
      </c>
      <c r="G7" s="41" t="s">
        <v>12</v>
      </c>
      <c r="H7" s="40" t="s">
        <v>10</v>
      </c>
      <c r="I7" s="42" t="s">
        <v>11</v>
      </c>
      <c r="J7" s="41" t="s">
        <v>12</v>
      </c>
      <c r="K7" s="43" t="s">
        <v>10</v>
      </c>
      <c r="L7" s="43" t="s">
        <v>11</v>
      </c>
      <c r="M7" s="44" t="s">
        <v>12</v>
      </c>
      <c r="N7" s="40" t="s">
        <v>11</v>
      </c>
      <c r="O7" s="43" t="s">
        <v>13</v>
      </c>
      <c r="AN7" s="21"/>
      <c r="AO7" s="22"/>
    </row>
    <row r="8" spans="1:41" ht="18.75">
      <c r="A8" s="45"/>
      <c r="B8" s="46" t="s">
        <v>14</v>
      </c>
      <c r="C8" s="47" t="s">
        <v>15</v>
      </c>
      <c r="D8" s="48"/>
      <c r="E8" s="46" t="s">
        <v>14</v>
      </c>
      <c r="F8" s="47" t="s">
        <v>15</v>
      </c>
      <c r="G8" s="48"/>
      <c r="H8" s="46" t="s">
        <v>14</v>
      </c>
      <c r="I8" s="47" t="s">
        <v>15</v>
      </c>
      <c r="J8" s="49"/>
      <c r="K8" s="46" t="s">
        <v>14</v>
      </c>
      <c r="L8" s="47" t="s">
        <v>15</v>
      </c>
      <c r="M8" s="50"/>
      <c r="N8" s="46" t="s">
        <v>16</v>
      </c>
      <c r="O8" s="46" t="s">
        <v>15</v>
      </c>
      <c r="Q8" s="51" t="s">
        <v>30</v>
      </c>
      <c r="R8" s="51" t="s">
        <v>31</v>
      </c>
      <c r="AN8" s="21"/>
      <c r="AO8" s="22"/>
    </row>
    <row r="9" spans="1:41" ht="18" customHeight="1">
      <c r="A9" s="52">
        <v>2494</v>
      </c>
      <c r="B9" s="53">
        <v>294.27</v>
      </c>
      <c r="C9" s="53">
        <v>212</v>
      </c>
      <c r="D9" s="54">
        <v>34587</v>
      </c>
      <c r="E9" s="53">
        <v>294.15</v>
      </c>
      <c r="F9" s="53">
        <v>209</v>
      </c>
      <c r="G9" s="54">
        <v>34586</v>
      </c>
      <c r="H9" s="53">
        <v>289.67</v>
      </c>
      <c r="I9" s="53">
        <v>1.19</v>
      </c>
      <c r="J9" s="54">
        <v>34423</v>
      </c>
      <c r="K9" s="53">
        <v>289.67</v>
      </c>
      <c r="L9" s="53">
        <v>1.19</v>
      </c>
      <c r="M9" s="54">
        <v>34423</v>
      </c>
      <c r="N9" s="137">
        <v>1000.98</v>
      </c>
      <c r="O9" s="56">
        <f>+N9*0.0317097</f>
        <v>31.740775506000002</v>
      </c>
      <c r="Q9" s="6">
        <f>B9-$Q$4</f>
        <v>5.769999999999982</v>
      </c>
      <c r="R9" s="6">
        <f>H9-$Q$4</f>
        <v>1.170000000000016</v>
      </c>
      <c r="S9" s="6"/>
      <c r="AN9" s="21"/>
      <c r="AO9" s="22"/>
    </row>
    <row r="10" spans="1:41" ht="18" customHeight="1">
      <c r="A10" s="52">
        <v>2495</v>
      </c>
      <c r="B10" s="53">
        <v>294.74</v>
      </c>
      <c r="C10" s="53">
        <v>251</v>
      </c>
      <c r="D10" s="54">
        <v>34599</v>
      </c>
      <c r="E10" s="53">
        <v>294.73</v>
      </c>
      <c r="F10" s="53">
        <v>250</v>
      </c>
      <c r="G10" s="54">
        <v>34599</v>
      </c>
      <c r="H10" s="57">
        <v>289.67</v>
      </c>
      <c r="I10" s="58">
        <v>1.26</v>
      </c>
      <c r="J10" s="59">
        <v>36980</v>
      </c>
      <c r="K10" s="53">
        <v>289.68</v>
      </c>
      <c r="L10" s="53">
        <v>1.26</v>
      </c>
      <c r="M10" s="54">
        <v>34425</v>
      </c>
      <c r="N10" s="137">
        <v>930.81</v>
      </c>
      <c r="O10" s="56">
        <f>+N10*0.0317097</f>
        <v>29.515705857</v>
      </c>
      <c r="Q10" s="6">
        <f aca="true" t="shared" si="0" ref="Q10:Q43">B10-$Q$4</f>
        <v>6.240000000000009</v>
      </c>
      <c r="R10" s="6">
        <f aca="true" t="shared" si="1" ref="R10:R73">H10-$Q$4</f>
        <v>1.170000000000016</v>
      </c>
      <c r="S10" s="6"/>
      <c r="AN10" s="21"/>
      <c r="AO10" s="22"/>
    </row>
    <row r="11" spans="1:41" ht="18" customHeight="1">
      <c r="A11" s="52">
        <v>2496</v>
      </c>
      <c r="B11" s="53">
        <v>293.71</v>
      </c>
      <c r="C11" s="53">
        <v>177</v>
      </c>
      <c r="D11" s="54">
        <v>34604</v>
      </c>
      <c r="E11" s="53">
        <v>293.65</v>
      </c>
      <c r="F11" s="53">
        <v>176</v>
      </c>
      <c r="G11" s="54">
        <v>34594</v>
      </c>
      <c r="H11" s="57">
        <v>289.72</v>
      </c>
      <c r="I11" s="58">
        <v>1.76</v>
      </c>
      <c r="J11" s="59">
        <v>37256</v>
      </c>
      <c r="K11" s="57">
        <v>289.61</v>
      </c>
      <c r="L11" s="58">
        <v>0.77</v>
      </c>
      <c r="M11" s="59">
        <v>36905</v>
      </c>
      <c r="N11" s="137">
        <v>970.9</v>
      </c>
      <c r="O11" s="56">
        <f aca="true" t="shared" si="2" ref="O11:O43">+N11*0.0317097</f>
        <v>30.78694773</v>
      </c>
      <c r="Q11" s="6">
        <f t="shared" si="0"/>
        <v>5.2099999999999795</v>
      </c>
      <c r="R11" s="6">
        <f t="shared" si="1"/>
        <v>1.2200000000000273</v>
      </c>
      <c r="S11" s="6"/>
      <c r="AN11" s="21"/>
      <c r="AO11" s="22"/>
    </row>
    <row r="12" spans="1:41" ht="18" customHeight="1">
      <c r="A12" s="52">
        <v>2497</v>
      </c>
      <c r="B12" s="53">
        <v>294.38</v>
      </c>
      <c r="C12" s="53">
        <v>258</v>
      </c>
      <c r="D12" s="54">
        <v>34617</v>
      </c>
      <c r="E12" s="53">
        <v>294.33</v>
      </c>
      <c r="F12" s="53">
        <v>252</v>
      </c>
      <c r="G12" s="54">
        <v>34587</v>
      </c>
      <c r="H12" s="53">
        <v>289.59</v>
      </c>
      <c r="I12" s="53">
        <v>0.45</v>
      </c>
      <c r="J12" s="54">
        <v>34546</v>
      </c>
      <c r="K12" s="53">
        <v>289.59</v>
      </c>
      <c r="L12" s="53">
        <v>0.45</v>
      </c>
      <c r="M12" s="54">
        <v>34546</v>
      </c>
      <c r="N12" s="137">
        <v>757.39</v>
      </c>
      <c r="O12" s="56">
        <f t="shared" si="2"/>
        <v>24.016609683</v>
      </c>
      <c r="Q12" s="6">
        <f t="shared" si="0"/>
        <v>5.8799999999999955</v>
      </c>
      <c r="R12" s="6">
        <f t="shared" si="1"/>
        <v>1.089999999999975</v>
      </c>
      <c r="S12" s="6"/>
      <c r="AN12" s="21"/>
      <c r="AO12" s="22"/>
    </row>
    <row r="13" spans="1:41" ht="18" customHeight="1">
      <c r="A13" s="52">
        <v>2498</v>
      </c>
      <c r="B13" s="53">
        <v>293.74</v>
      </c>
      <c r="C13" s="53">
        <v>132</v>
      </c>
      <c r="D13" s="54">
        <v>34574</v>
      </c>
      <c r="E13" s="53">
        <v>293.72</v>
      </c>
      <c r="F13" s="53">
        <v>129</v>
      </c>
      <c r="G13" s="54">
        <v>34573</v>
      </c>
      <c r="H13" s="57">
        <v>289.68</v>
      </c>
      <c r="I13" s="58">
        <v>1.8</v>
      </c>
      <c r="J13" s="59">
        <v>37023</v>
      </c>
      <c r="K13" s="53">
        <v>289.63</v>
      </c>
      <c r="L13" s="53">
        <v>0.6</v>
      </c>
      <c r="M13" s="54">
        <v>34467</v>
      </c>
      <c r="N13" s="137">
        <v>663.23</v>
      </c>
      <c r="O13" s="56">
        <f t="shared" si="2"/>
        <v>21.030824331</v>
      </c>
      <c r="Q13" s="6">
        <f t="shared" si="0"/>
        <v>5.240000000000009</v>
      </c>
      <c r="R13" s="6">
        <f t="shared" si="1"/>
        <v>1.1800000000000068</v>
      </c>
      <c r="S13" s="6"/>
      <c r="AN13" s="21"/>
      <c r="AO13" s="22"/>
    </row>
    <row r="14" spans="1:41" ht="18" customHeight="1">
      <c r="A14" s="52">
        <v>2499</v>
      </c>
      <c r="B14" s="53">
        <v>294.68</v>
      </c>
      <c r="C14" s="53">
        <v>267</v>
      </c>
      <c r="D14" s="54">
        <v>34562</v>
      </c>
      <c r="E14" s="53">
        <v>294.66</v>
      </c>
      <c r="F14" s="53">
        <v>265</v>
      </c>
      <c r="G14" s="54">
        <v>34562</v>
      </c>
      <c r="H14" s="53">
        <v>289.5</v>
      </c>
      <c r="I14" s="53">
        <v>0.5</v>
      </c>
      <c r="J14" s="54">
        <v>34419</v>
      </c>
      <c r="K14" s="53">
        <v>289.5</v>
      </c>
      <c r="L14" s="53">
        <v>0.5</v>
      </c>
      <c r="M14" s="54">
        <v>34419</v>
      </c>
      <c r="N14" s="137">
        <v>1134.96</v>
      </c>
      <c r="O14" s="56">
        <f t="shared" si="2"/>
        <v>35.989241112</v>
      </c>
      <c r="Q14" s="6">
        <f t="shared" si="0"/>
        <v>6.180000000000007</v>
      </c>
      <c r="R14" s="6">
        <f t="shared" si="1"/>
        <v>1</v>
      </c>
      <c r="S14" s="6"/>
      <c r="AN14" s="21"/>
      <c r="AO14" s="22"/>
    </row>
    <row r="15" spans="1:41" ht="18" customHeight="1">
      <c r="A15" s="60">
        <v>2500</v>
      </c>
      <c r="B15" s="61">
        <v>295.12</v>
      </c>
      <c r="C15" s="53">
        <v>253</v>
      </c>
      <c r="D15" s="54">
        <v>34582</v>
      </c>
      <c r="E15" s="53">
        <v>294.56</v>
      </c>
      <c r="F15" s="53">
        <v>225</v>
      </c>
      <c r="G15" s="54">
        <v>34582</v>
      </c>
      <c r="H15" s="53">
        <v>289.46</v>
      </c>
      <c r="I15" s="53">
        <v>0</v>
      </c>
      <c r="J15" s="54">
        <v>34460</v>
      </c>
      <c r="K15" s="53">
        <v>289.47</v>
      </c>
      <c r="L15" s="53">
        <v>0</v>
      </c>
      <c r="M15" s="54">
        <v>34452</v>
      </c>
      <c r="N15" s="137">
        <v>570.86</v>
      </c>
      <c r="O15" s="56">
        <f t="shared" si="2"/>
        <v>18.101799342</v>
      </c>
      <c r="Q15" s="62">
        <f t="shared" si="0"/>
        <v>6.6200000000000045</v>
      </c>
      <c r="R15" s="6">
        <f t="shared" si="1"/>
        <v>0.9599999999999795</v>
      </c>
      <c r="S15" s="6"/>
      <c r="AN15" s="21"/>
      <c r="AO15" s="22"/>
    </row>
    <row r="16" spans="1:41" ht="18" customHeight="1">
      <c r="A16" s="52">
        <v>2501</v>
      </c>
      <c r="B16" s="53">
        <v>293.02</v>
      </c>
      <c r="C16" s="53">
        <v>128</v>
      </c>
      <c r="D16" s="54">
        <v>34601</v>
      </c>
      <c r="E16" s="53">
        <v>292.98</v>
      </c>
      <c r="F16" s="53">
        <v>127</v>
      </c>
      <c r="G16" s="54">
        <v>34601</v>
      </c>
      <c r="H16" s="53">
        <v>289.5</v>
      </c>
      <c r="I16" s="53">
        <v>0</v>
      </c>
      <c r="J16" s="54">
        <v>34439</v>
      </c>
      <c r="K16" s="53">
        <v>289.5</v>
      </c>
      <c r="L16" s="53">
        <v>0</v>
      </c>
      <c r="M16" s="54">
        <v>34439</v>
      </c>
      <c r="N16" s="137">
        <v>559.57</v>
      </c>
      <c r="O16" s="56">
        <f t="shared" si="2"/>
        <v>17.743796829</v>
      </c>
      <c r="Q16" s="6">
        <f t="shared" si="0"/>
        <v>4.519999999999982</v>
      </c>
      <c r="R16" s="6">
        <f t="shared" si="1"/>
        <v>1</v>
      </c>
      <c r="S16" s="6"/>
      <c r="AN16" s="21"/>
      <c r="AO16" s="22"/>
    </row>
    <row r="17" spans="1:41" ht="18" customHeight="1">
      <c r="A17" s="52">
        <v>2502</v>
      </c>
      <c r="B17" s="53">
        <v>294.14</v>
      </c>
      <c r="C17" s="53">
        <v>243</v>
      </c>
      <c r="D17" s="54">
        <v>34592</v>
      </c>
      <c r="E17" s="53">
        <v>294.1</v>
      </c>
      <c r="F17" s="53">
        <v>239</v>
      </c>
      <c r="G17" s="54">
        <v>34571</v>
      </c>
      <c r="H17" s="53">
        <v>289.36</v>
      </c>
      <c r="I17" s="53">
        <v>0</v>
      </c>
      <c r="J17" s="54">
        <v>34422</v>
      </c>
      <c r="K17" s="53">
        <v>289.36</v>
      </c>
      <c r="L17" s="53">
        <v>0</v>
      </c>
      <c r="M17" s="54">
        <v>34422</v>
      </c>
      <c r="N17" s="137">
        <v>719.88</v>
      </c>
      <c r="O17" s="56">
        <f t="shared" si="2"/>
        <v>22.827178836</v>
      </c>
      <c r="Q17" s="6">
        <f t="shared" si="0"/>
        <v>5.639999999999986</v>
      </c>
      <c r="R17" s="6">
        <f t="shared" si="1"/>
        <v>0.8600000000000136</v>
      </c>
      <c r="S17" s="6"/>
      <c r="AN17" s="21"/>
      <c r="AO17" s="22"/>
    </row>
    <row r="18" spans="1:41" ht="18" customHeight="1">
      <c r="A18" s="52">
        <v>2503</v>
      </c>
      <c r="B18" s="53">
        <v>293.68</v>
      </c>
      <c r="C18" s="53">
        <v>154</v>
      </c>
      <c r="D18" s="54">
        <v>34594</v>
      </c>
      <c r="E18" s="53">
        <v>293.63</v>
      </c>
      <c r="F18" s="53">
        <v>151</v>
      </c>
      <c r="G18" s="54">
        <v>34594</v>
      </c>
      <c r="H18" s="57">
        <v>289.3</v>
      </c>
      <c r="I18" s="63">
        <v>0</v>
      </c>
      <c r="J18" s="59">
        <v>37020</v>
      </c>
      <c r="K18" s="53">
        <v>289.28</v>
      </c>
      <c r="L18" s="53">
        <v>0</v>
      </c>
      <c r="M18" s="54">
        <v>34465</v>
      </c>
      <c r="N18" s="137">
        <v>623.29</v>
      </c>
      <c r="O18" s="56">
        <f t="shared" si="2"/>
        <v>19.764338913</v>
      </c>
      <c r="Q18" s="6">
        <f t="shared" si="0"/>
        <v>5.180000000000007</v>
      </c>
      <c r="R18" s="6">
        <f t="shared" si="1"/>
        <v>0.8000000000000114</v>
      </c>
      <c r="S18" s="6"/>
      <c r="AN18" s="21"/>
      <c r="AO18" s="22"/>
    </row>
    <row r="19" spans="1:41" ht="18" customHeight="1">
      <c r="A19" s="52">
        <v>2504</v>
      </c>
      <c r="B19" s="53">
        <v>294.62</v>
      </c>
      <c r="C19" s="53">
        <v>242</v>
      </c>
      <c r="D19" s="54">
        <v>34570</v>
      </c>
      <c r="E19" s="53">
        <v>294.57</v>
      </c>
      <c r="F19" s="53">
        <v>238</v>
      </c>
      <c r="G19" s="54">
        <v>34570</v>
      </c>
      <c r="H19" s="53">
        <v>289.47</v>
      </c>
      <c r="I19" s="53">
        <v>0</v>
      </c>
      <c r="J19" s="54">
        <v>34425</v>
      </c>
      <c r="K19" s="53">
        <v>289.47</v>
      </c>
      <c r="L19" s="53">
        <v>0</v>
      </c>
      <c r="M19" s="54">
        <v>34425</v>
      </c>
      <c r="N19" s="137">
        <v>1010.64</v>
      </c>
      <c r="O19" s="56">
        <f t="shared" si="2"/>
        <v>32.047091208</v>
      </c>
      <c r="Q19" s="6">
        <f t="shared" si="0"/>
        <v>6.1200000000000045</v>
      </c>
      <c r="R19" s="6">
        <f t="shared" si="1"/>
        <v>0.9700000000000273</v>
      </c>
      <c r="S19" s="6"/>
      <c r="AN19" s="21"/>
      <c r="AO19" s="22"/>
    </row>
    <row r="20" spans="1:41" ht="18" customHeight="1">
      <c r="A20" s="52">
        <v>2505</v>
      </c>
      <c r="B20" s="53">
        <v>294.3</v>
      </c>
      <c r="C20" s="53">
        <v>219</v>
      </c>
      <c r="D20" s="54">
        <v>34625</v>
      </c>
      <c r="E20" s="53">
        <v>294.24</v>
      </c>
      <c r="F20" s="53">
        <v>215</v>
      </c>
      <c r="G20" s="54">
        <v>34625</v>
      </c>
      <c r="H20" s="53">
        <v>289.31</v>
      </c>
      <c r="I20" s="53">
        <v>0</v>
      </c>
      <c r="J20" s="54">
        <v>34382</v>
      </c>
      <c r="K20" s="53">
        <v>289.31</v>
      </c>
      <c r="L20" s="53">
        <v>0</v>
      </c>
      <c r="M20" s="54">
        <v>34382</v>
      </c>
      <c r="N20" s="137">
        <v>704.23</v>
      </c>
      <c r="O20" s="56">
        <f t="shared" si="2"/>
        <v>22.330922031</v>
      </c>
      <c r="Q20" s="6">
        <f t="shared" si="0"/>
        <v>5.800000000000011</v>
      </c>
      <c r="R20" s="6">
        <f t="shared" si="1"/>
        <v>0.8100000000000023</v>
      </c>
      <c r="AN20" s="21"/>
      <c r="AO20" s="22"/>
    </row>
    <row r="21" spans="1:41" ht="18" customHeight="1">
      <c r="A21" s="52">
        <v>2506</v>
      </c>
      <c r="B21" s="53">
        <v>294.3</v>
      </c>
      <c r="C21" s="53">
        <v>219</v>
      </c>
      <c r="D21" s="54">
        <v>34640</v>
      </c>
      <c r="E21" s="53">
        <v>294.3</v>
      </c>
      <c r="F21" s="53">
        <v>219</v>
      </c>
      <c r="G21" s="54">
        <v>34641</v>
      </c>
      <c r="H21" s="53">
        <v>289.32</v>
      </c>
      <c r="I21" s="53">
        <v>0</v>
      </c>
      <c r="J21" s="54">
        <v>34431</v>
      </c>
      <c r="K21" s="53">
        <v>289.32</v>
      </c>
      <c r="L21" s="53">
        <v>0</v>
      </c>
      <c r="M21" s="54">
        <v>34431</v>
      </c>
      <c r="N21" s="137">
        <v>675.08</v>
      </c>
      <c r="O21" s="56">
        <f t="shared" si="2"/>
        <v>21.406584276</v>
      </c>
      <c r="Q21" s="6">
        <f t="shared" si="0"/>
        <v>5.800000000000011</v>
      </c>
      <c r="R21" s="6">
        <f t="shared" si="1"/>
        <v>0.8199999999999932</v>
      </c>
      <c r="AN21" s="21"/>
      <c r="AO21" s="22"/>
    </row>
    <row r="22" spans="1:41" ht="18" customHeight="1">
      <c r="A22" s="52">
        <v>2507</v>
      </c>
      <c r="B22" s="53">
        <v>293.9</v>
      </c>
      <c r="C22" s="53">
        <v>192</v>
      </c>
      <c r="D22" s="54">
        <v>34587</v>
      </c>
      <c r="E22" s="53">
        <v>293.8</v>
      </c>
      <c r="F22" s="53">
        <v>186</v>
      </c>
      <c r="G22" s="54">
        <v>34587</v>
      </c>
      <c r="H22" s="53">
        <v>289.32</v>
      </c>
      <c r="I22" s="53">
        <v>0</v>
      </c>
      <c r="J22" s="54">
        <v>34448</v>
      </c>
      <c r="K22" s="53">
        <v>289.32</v>
      </c>
      <c r="L22" s="53">
        <v>0</v>
      </c>
      <c r="M22" s="54">
        <v>34448</v>
      </c>
      <c r="N22" s="137">
        <v>596.21</v>
      </c>
      <c r="O22" s="56">
        <f t="shared" si="2"/>
        <v>18.905640237</v>
      </c>
      <c r="Q22" s="6">
        <f t="shared" si="0"/>
        <v>5.399999999999977</v>
      </c>
      <c r="R22" s="6">
        <f t="shared" si="1"/>
        <v>0.8199999999999932</v>
      </c>
      <c r="AN22" s="21"/>
      <c r="AO22" s="22"/>
    </row>
    <row r="23" spans="1:41" ht="18" customHeight="1">
      <c r="A23" s="52">
        <v>2508</v>
      </c>
      <c r="B23" s="53">
        <v>294.7</v>
      </c>
      <c r="C23" s="53">
        <v>248</v>
      </c>
      <c r="D23" s="54">
        <v>34638</v>
      </c>
      <c r="E23" s="53">
        <v>294.52</v>
      </c>
      <c r="F23" s="53">
        <v>235</v>
      </c>
      <c r="G23" s="54">
        <v>34639</v>
      </c>
      <c r="H23" s="57">
        <v>289.31</v>
      </c>
      <c r="I23" s="58">
        <v>0</v>
      </c>
      <c r="J23" s="59">
        <v>36955</v>
      </c>
      <c r="K23" s="53">
        <v>289.3</v>
      </c>
      <c r="L23" s="53">
        <v>0</v>
      </c>
      <c r="M23" s="54">
        <v>34442</v>
      </c>
      <c r="N23" s="137">
        <v>489.81</v>
      </c>
      <c r="O23" s="56">
        <f t="shared" si="2"/>
        <v>15.531728157</v>
      </c>
      <c r="Q23" s="6">
        <f t="shared" si="0"/>
        <v>6.199999999999989</v>
      </c>
      <c r="R23" s="6">
        <f t="shared" si="1"/>
        <v>0.8100000000000023</v>
      </c>
      <c r="AN23" s="21"/>
      <c r="AO23" s="22"/>
    </row>
    <row r="24" spans="1:41" ht="18" customHeight="1">
      <c r="A24" s="52">
        <v>2509</v>
      </c>
      <c r="B24" s="53">
        <v>293.65</v>
      </c>
      <c r="C24" s="53">
        <v>176</v>
      </c>
      <c r="D24" s="54">
        <v>34591</v>
      </c>
      <c r="E24" s="53">
        <v>293.57</v>
      </c>
      <c r="F24" s="53">
        <v>171</v>
      </c>
      <c r="G24" s="54">
        <v>34596</v>
      </c>
      <c r="H24" s="53">
        <v>289.31</v>
      </c>
      <c r="I24" s="53">
        <v>0</v>
      </c>
      <c r="J24" s="54">
        <v>34477</v>
      </c>
      <c r="K24" s="53">
        <v>289.32</v>
      </c>
      <c r="L24" s="53">
        <v>0</v>
      </c>
      <c r="M24" s="54">
        <v>34477</v>
      </c>
      <c r="N24" s="137">
        <v>524.41</v>
      </c>
      <c r="O24" s="56">
        <f t="shared" si="2"/>
        <v>16.628883777</v>
      </c>
      <c r="Q24" s="6">
        <f t="shared" si="0"/>
        <v>5.149999999999977</v>
      </c>
      <c r="R24" s="6">
        <f t="shared" si="1"/>
        <v>0.8100000000000023</v>
      </c>
      <c r="AN24" s="21"/>
      <c r="AO24" s="22"/>
    </row>
    <row r="25" spans="1:41" ht="18" customHeight="1">
      <c r="A25" s="52">
        <v>2510</v>
      </c>
      <c r="B25" s="53">
        <v>294.99</v>
      </c>
      <c r="C25" s="53">
        <v>246</v>
      </c>
      <c r="D25" s="54">
        <v>34605</v>
      </c>
      <c r="E25" s="53">
        <v>294.95</v>
      </c>
      <c r="F25" s="53">
        <v>244</v>
      </c>
      <c r="G25" s="54">
        <v>34605</v>
      </c>
      <c r="H25" s="53">
        <v>289.31</v>
      </c>
      <c r="I25" s="53">
        <v>0.1</v>
      </c>
      <c r="J25" s="54">
        <v>34437</v>
      </c>
      <c r="K25" s="53">
        <v>289.31</v>
      </c>
      <c r="L25" s="53">
        <v>0.1</v>
      </c>
      <c r="M25" s="54">
        <v>34437</v>
      </c>
      <c r="N25" s="137">
        <v>779.05</v>
      </c>
      <c r="O25" s="56">
        <f t="shared" si="2"/>
        <v>24.703441785</v>
      </c>
      <c r="Q25" s="6">
        <f t="shared" si="0"/>
        <v>6.490000000000009</v>
      </c>
      <c r="R25" s="6">
        <f t="shared" si="1"/>
        <v>0.8100000000000023</v>
      </c>
      <c r="AN25" s="21"/>
      <c r="AO25" s="22"/>
    </row>
    <row r="26" spans="1:41" ht="18" customHeight="1">
      <c r="A26" s="52">
        <v>2511</v>
      </c>
      <c r="B26" s="53">
        <v>292.67</v>
      </c>
      <c r="C26" s="53">
        <v>121</v>
      </c>
      <c r="D26" s="54">
        <v>34563</v>
      </c>
      <c r="E26" s="53">
        <v>292.62</v>
      </c>
      <c r="F26" s="53">
        <v>118</v>
      </c>
      <c r="G26" s="54">
        <v>34563</v>
      </c>
      <c r="H26" s="53">
        <v>289.31</v>
      </c>
      <c r="I26" s="53">
        <v>0.1</v>
      </c>
      <c r="J26" s="54">
        <v>34440</v>
      </c>
      <c r="K26" s="53">
        <v>289.32</v>
      </c>
      <c r="L26" s="53">
        <v>0.2</v>
      </c>
      <c r="M26" s="54">
        <v>34394</v>
      </c>
      <c r="N26" s="137">
        <v>503.11</v>
      </c>
      <c r="O26" s="56">
        <f t="shared" si="2"/>
        <v>15.953467167000001</v>
      </c>
      <c r="Q26" s="6">
        <f t="shared" si="0"/>
        <v>4.170000000000016</v>
      </c>
      <c r="R26" s="6">
        <f t="shared" si="1"/>
        <v>0.8100000000000023</v>
      </c>
      <c r="AN26" s="21"/>
      <c r="AO26" s="22"/>
    </row>
    <row r="27" spans="1:41" ht="18" customHeight="1">
      <c r="A27" s="52">
        <v>2512</v>
      </c>
      <c r="B27" s="53">
        <v>294.98</v>
      </c>
      <c r="C27" s="53">
        <v>296</v>
      </c>
      <c r="D27" s="54">
        <v>34570</v>
      </c>
      <c r="E27" s="53">
        <v>294.92</v>
      </c>
      <c r="F27" s="53">
        <v>291</v>
      </c>
      <c r="G27" s="54">
        <v>34570</v>
      </c>
      <c r="H27" s="57">
        <v>289.18</v>
      </c>
      <c r="I27" s="58">
        <v>0</v>
      </c>
      <c r="J27" s="59">
        <v>36970</v>
      </c>
      <c r="K27" s="53">
        <v>289.18</v>
      </c>
      <c r="L27" s="53">
        <v>0</v>
      </c>
      <c r="M27" s="54">
        <v>34413</v>
      </c>
      <c r="N27" s="137">
        <v>648.95</v>
      </c>
      <c r="O27" s="56">
        <f t="shared" si="2"/>
        <v>20.578009815</v>
      </c>
      <c r="Q27" s="6">
        <f t="shared" si="0"/>
        <v>6.480000000000018</v>
      </c>
      <c r="R27" s="6">
        <f t="shared" si="1"/>
        <v>0.6800000000000068</v>
      </c>
      <c r="AN27" s="21"/>
      <c r="AO27" s="22"/>
    </row>
    <row r="28" spans="1:41" ht="18" customHeight="1">
      <c r="A28" s="52">
        <v>2513</v>
      </c>
      <c r="B28" s="53">
        <v>294.64</v>
      </c>
      <c r="C28" s="53">
        <v>286</v>
      </c>
      <c r="D28" s="54">
        <v>34568</v>
      </c>
      <c r="E28" s="53">
        <v>294.64</v>
      </c>
      <c r="F28" s="53">
        <v>286</v>
      </c>
      <c r="G28" s="54">
        <v>34568</v>
      </c>
      <c r="H28" s="53">
        <v>289.31</v>
      </c>
      <c r="I28" s="53">
        <v>0.08</v>
      </c>
      <c r="J28" s="54">
        <v>34427</v>
      </c>
      <c r="K28" s="53">
        <v>289.31</v>
      </c>
      <c r="L28" s="53">
        <v>0.08</v>
      </c>
      <c r="M28" s="54">
        <v>34427</v>
      </c>
      <c r="N28" s="137">
        <v>1511.06</v>
      </c>
      <c r="O28" s="56">
        <f t="shared" si="2"/>
        <v>47.915259282</v>
      </c>
      <c r="Q28" s="6">
        <f t="shared" si="0"/>
        <v>6.139999999999986</v>
      </c>
      <c r="R28" s="6">
        <f t="shared" si="1"/>
        <v>0.8100000000000023</v>
      </c>
      <c r="AN28" s="21"/>
      <c r="AO28" s="22"/>
    </row>
    <row r="29" spans="1:41" ht="18" customHeight="1">
      <c r="A29" s="52">
        <v>2514</v>
      </c>
      <c r="B29" s="53">
        <v>294.93</v>
      </c>
      <c r="C29" s="53">
        <v>319</v>
      </c>
      <c r="D29" s="54">
        <v>34576</v>
      </c>
      <c r="E29" s="53">
        <v>294.92</v>
      </c>
      <c r="F29" s="53">
        <v>318</v>
      </c>
      <c r="G29" s="54">
        <v>34577</v>
      </c>
      <c r="H29" s="53">
        <v>289.31</v>
      </c>
      <c r="I29" s="53">
        <v>0.04</v>
      </c>
      <c r="J29" s="54">
        <v>34454</v>
      </c>
      <c r="K29" s="53">
        <v>289.31</v>
      </c>
      <c r="L29" s="53">
        <v>0.04</v>
      </c>
      <c r="M29" s="54">
        <v>34454</v>
      </c>
      <c r="N29" s="137">
        <v>1432.06</v>
      </c>
      <c r="O29" s="56">
        <f t="shared" si="2"/>
        <v>45.410192982</v>
      </c>
      <c r="Q29" s="6">
        <f t="shared" si="0"/>
        <v>6.430000000000007</v>
      </c>
      <c r="R29" s="6">
        <f t="shared" si="1"/>
        <v>0.8100000000000023</v>
      </c>
      <c r="AN29" s="21"/>
      <c r="AO29" s="22"/>
    </row>
    <row r="30" spans="1:41" ht="18" customHeight="1">
      <c r="A30" s="52">
        <v>2515</v>
      </c>
      <c r="B30" s="53">
        <v>293.71</v>
      </c>
      <c r="C30" s="53">
        <v>212</v>
      </c>
      <c r="D30" s="54">
        <v>34605</v>
      </c>
      <c r="E30" s="53">
        <v>293.67</v>
      </c>
      <c r="F30" s="53">
        <v>209</v>
      </c>
      <c r="G30" s="54">
        <v>34605</v>
      </c>
      <c r="H30" s="57">
        <v>289.28</v>
      </c>
      <c r="I30" s="58">
        <v>0.8</v>
      </c>
      <c r="J30" s="59">
        <v>36957</v>
      </c>
      <c r="K30" s="53">
        <v>289.31</v>
      </c>
      <c r="L30" s="53">
        <v>0.23</v>
      </c>
      <c r="M30" s="54">
        <v>34514</v>
      </c>
      <c r="N30" s="137">
        <v>648.62</v>
      </c>
      <c r="O30" s="56">
        <f t="shared" si="2"/>
        <v>20.567545614</v>
      </c>
      <c r="Q30" s="6">
        <f t="shared" si="0"/>
        <v>5.2099999999999795</v>
      </c>
      <c r="R30" s="6">
        <f t="shared" si="1"/>
        <v>0.7799999999999727</v>
      </c>
      <c r="AN30" s="21"/>
      <c r="AO30" s="22"/>
    </row>
    <row r="31" spans="1:41" ht="18" customHeight="1">
      <c r="A31" s="52">
        <v>2516</v>
      </c>
      <c r="B31" s="53">
        <v>295.1</v>
      </c>
      <c r="C31" s="64">
        <v>376</v>
      </c>
      <c r="D31" s="65">
        <v>34572</v>
      </c>
      <c r="E31" s="53">
        <v>295.05</v>
      </c>
      <c r="F31" s="53">
        <v>368</v>
      </c>
      <c r="G31" s="54">
        <v>34572</v>
      </c>
      <c r="H31" s="53">
        <v>289.08</v>
      </c>
      <c r="I31" s="53">
        <v>0</v>
      </c>
      <c r="J31" s="54">
        <v>34446</v>
      </c>
      <c r="K31" s="53">
        <v>289.08</v>
      </c>
      <c r="L31" s="53">
        <v>0</v>
      </c>
      <c r="M31" s="54">
        <v>34446</v>
      </c>
      <c r="N31" s="137">
        <v>1449.08</v>
      </c>
      <c r="O31" s="56">
        <f t="shared" si="2"/>
        <v>45.949892076</v>
      </c>
      <c r="Q31" s="6">
        <f t="shared" si="0"/>
        <v>6.600000000000023</v>
      </c>
      <c r="R31" s="6">
        <f t="shared" si="1"/>
        <v>0.5799999999999841</v>
      </c>
      <c r="AN31" s="21"/>
      <c r="AO31" s="22"/>
    </row>
    <row r="32" spans="1:41" ht="18" customHeight="1">
      <c r="A32" s="52">
        <v>2517</v>
      </c>
      <c r="B32" s="53">
        <v>294.09</v>
      </c>
      <c r="C32" s="53">
        <v>244</v>
      </c>
      <c r="D32" s="54">
        <v>34593</v>
      </c>
      <c r="E32" s="53">
        <v>294.08</v>
      </c>
      <c r="F32" s="53">
        <v>244</v>
      </c>
      <c r="G32" s="54">
        <v>34593</v>
      </c>
      <c r="H32" s="53">
        <v>289.06</v>
      </c>
      <c r="I32" s="53">
        <v>0</v>
      </c>
      <c r="J32" s="54">
        <v>34419</v>
      </c>
      <c r="K32" s="53">
        <v>289.06</v>
      </c>
      <c r="L32" s="53">
        <v>0</v>
      </c>
      <c r="M32" s="54">
        <v>34419</v>
      </c>
      <c r="N32" s="137">
        <v>835.47</v>
      </c>
      <c r="O32" s="56">
        <f t="shared" si="2"/>
        <v>26.492503059</v>
      </c>
      <c r="Q32" s="6">
        <f t="shared" si="0"/>
        <v>5.589999999999975</v>
      </c>
      <c r="R32" s="6">
        <f t="shared" si="1"/>
        <v>0.5600000000000023</v>
      </c>
      <c r="AN32" s="21"/>
      <c r="AO32" s="22"/>
    </row>
    <row r="33" spans="1:41" ht="18" customHeight="1">
      <c r="A33" s="52">
        <v>2518</v>
      </c>
      <c r="B33" s="53">
        <v>295.1</v>
      </c>
      <c r="C33" s="53">
        <v>350</v>
      </c>
      <c r="D33" s="54">
        <v>34575</v>
      </c>
      <c r="E33" s="53">
        <v>294.88</v>
      </c>
      <c r="F33" s="53">
        <v>326</v>
      </c>
      <c r="G33" s="54">
        <v>34575</v>
      </c>
      <c r="H33" s="53">
        <v>289.07</v>
      </c>
      <c r="I33" s="53">
        <v>0.42</v>
      </c>
      <c r="J33" s="54">
        <v>34432</v>
      </c>
      <c r="K33" s="53">
        <v>289.07</v>
      </c>
      <c r="L33" s="53">
        <v>0.42</v>
      </c>
      <c r="M33" s="54">
        <v>34432</v>
      </c>
      <c r="N33" s="137">
        <v>1338.03</v>
      </c>
      <c r="O33" s="56">
        <f t="shared" si="2"/>
        <v>42.428529891</v>
      </c>
      <c r="Q33" s="6">
        <f t="shared" si="0"/>
        <v>6.600000000000023</v>
      </c>
      <c r="R33" s="6">
        <f t="shared" si="1"/>
        <v>0.5699999999999932</v>
      </c>
      <c r="AN33" s="21"/>
      <c r="AO33" s="22"/>
    </row>
    <row r="34" spans="1:41" ht="18" customHeight="1">
      <c r="A34" s="52">
        <v>2519</v>
      </c>
      <c r="B34" s="53">
        <v>293.06</v>
      </c>
      <c r="C34" s="53">
        <v>144</v>
      </c>
      <c r="D34" s="54">
        <v>34607</v>
      </c>
      <c r="E34" s="53">
        <v>293.04</v>
      </c>
      <c r="F34" s="58" t="s">
        <v>29</v>
      </c>
      <c r="G34" s="54">
        <v>34607</v>
      </c>
      <c r="H34" s="53">
        <v>289.11</v>
      </c>
      <c r="I34" s="53">
        <v>0.24</v>
      </c>
      <c r="J34" s="54">
        <v>34397</v>
      </c>
      <c r="K34" s="53">
        <v>289.11</v>
      </c>
      <c r="L34" s="53">
        <v>0.24</v>
      </c>
      <c r="M34" s="54">
        <v>34397</v>
      </c>
      <c r="N34" s="137" t="s">
        <v>29</v>
      </c>
      <c r="O34" s="66" t="s">
        <v>29</v>
      </c>
      <c r="Q34" s="6">
        <f t="shared" si="0"/>
        <v>4.560000000000002</v>
      </c>
      <c r="R34" s="6">
        <f t="shared" si="1"/>
        <v>0.6100000000000136</v>
      </c>
      <c r="AN34" s="21"/>
      <c r="AO34" s="22"/>
    </row>
    <row r="35" spans="1:41" ht="18" customHeight="1">
      <c r="A35" s="52">
        <v>2520</v>
      </c>
      <c r="B35" s="53">
        <v>293.53</v>
      </c>
      <c r="C35" s="53">
        <v>180</v>
      </c>
      <c r="D35" s="54">
        <v>34594</v>
      </c>
      <c r="E35" s="53">
        <v>293.48</v>
      </c>
      <c r="F35" s="53">
        <v>177</v>
      </c>
      <c r="G35" s="54">
        <v>34594</v>
      </c>
      <c r="H35" s="53">
        <v>289.09</v>
      </c>
      <c r="I35" s="53">
        <v>0.18</v>
      </c>
      <c r="J35" s="54">
        <v>34424</v>
      </c>
      <c r="K35" s="53">
        <v>289.09</v>
      </c>
      <c r="L35" s="53">
        <v>0.18</v>
      </c>
      <c r="M35" s="54">
        <v>34424</v>
      </c>
      <c r="N35" s="137">
        <v>649.79</v>
      </c>
      <c r="O35" s="56">
        <f t="shared" si="2"/>
        <v>20.604645963</v>
      </c>
      <c r="Q35" s="6">
        <f t="shared" si="0"/>
        <v>5.029999999999973</v>
      </c>
      <c r="R35" s="6">
        <f t="shared" si="1"/>
        <v>0.589999999999975</v>
      </c>
      <c r="AN35" s="21"/>
      <c r="AO35" s="22"/>
    </row>
    <row r="36" spans="1:41" ht="18" customHeight="1">
      <c r="A36" s="52">
        <v>2521</v>
      </c>
      <c r="B36" s="53">
        <v>293.84</v>
      </c>
      <c r="C36" s="53">
        <v>208</v>
      </c>
      <c r="D36" s="54">
        <v>34562</v>
      </c>
      <c r="E36" s="53">
        <v>293.83</v>
      </c>
      <c r="F36" s="53">
        <v>207</v>
      </c>
      <c r="G36" s="54">
        <v>34562</v>
      </c>
      <c r="H36" s="53">
        <v>289.09</v>
      </c>
      <c r="I36" s="53">
        <v>0.18</v>
      </c>
      <c r="J36" s="54">
        <v>34429</v>
      </c>
      <c r="K36" s="53">
        <v>289.09</v>
      </c>
      <c r="L36" s="53">
        <v>0.18</v>
      </c>
      <c r="M36" s="54">
        <v>34429</v>
      </c>
      <c r="N36" s="137">
        <v>890.25</v>
      </c>
      <c r="O36" s="56">
        <f t="shared" si="2"/>
        <v>28.229560425</v>
      </c>
      <c r="Q36" s="6">
        <f t="shared" si="0"/>
        <v>5.339999999999975</v>
      </c>
      <c r="R36" s="6">
        <f t="shared" si="1"/>
        <v>0.589999999999975</v>
      </c>
      <c r="AN36" s="21"/>
      <c r="AO36" s="22"/>
    </row>
    <row r="37" spans="1:41" ht="18" customHeight="1">
      <c r="A37" s="52">
        <v>2522</v>
      </c>
      <c r="B37" s="53">
        <v>292.82</v>
      </c>
      <c r="C37" s="53">
        <v>136</v>
      </c>
      <c r="D37" s="54">
        <v>34612</v>
      </c>
      <c r="E37" s="53">
        <v>292.68</v>
      </c>
      <c r="F37" s="53">
        <v>128</v>
      </c>
      <c r="G37" s="54">
        <v>34612</v>
      </c>
      <c r="H37" s="53">
        <v>289.06</v>
      </c>
      <c r="I37" s="53">
        <v>0.3</v>
      </c>
      <c r="J37" s="54">
        <v>34414</v>
      </c>
      <c r="K37" s="53">
        <v>289.06</v>
      </c>
      <c r="L37" s="53">
        <v>0.3</v>
      </c>
      <c r="M37" s="54">
        <v>34414</v>
      </c>
      <c r="N37" s="137">
        <v>351.82</v>
      </c>
      <c r="O37" s="56">
        <f t="shared" si="2"/>
        <v>11.156106654</v>
      </c>
      <c r="Q37" s="6">
        <f t="shared" si="0"/>
        <v>4.319999999999993</v>
      </c>
      <c r="R37" s="6">
        <f t="shared" si="1"/>
        <v>0.5600000000000023</v>
      </c>
      <c r="AN37" s="21"/>
      <c r="AO37" s="22"/>
    </row>
    <row r="38" spans="1:41" ht="18" customHeight="1">
      <c r="A38" s="52">
        <v>2523</v>
      </c>
      <c r="B38" s="53">
        <v>293.35</v>
      </c>
      <c r="C38" s="53">
        <v>160</v>
      </c>
      <c r="D38" s="54">
        <v>34587</v>
      </c>
      <c r="E38" s="53">
        <v>293.32</v>
      </c>
      <c r="F38" s="53">
        <v>158</v>
      </c>
      <c r="G38" s="54">
        <v>34587</v>
      </c>
      <c r="H38" s="53">
        <v>288.96</v>
      </c>
      <c r="I38" s="53">
        <v>0</v>
      </c>
      <c r="J38" s="54">
        <v>34472</v>
      </c>
      <c r="K38" s="53">
        <v>288.96</v>
      </c>
      <c r="L38" s="53">
        <v>0</v>
      </c>
      <c r="M38" s="54">
        <v>34472</v>
      </c>
      <c r="N38" s="137">
        <v>607.81</v>
      </c>
      <c r="O38" s="56">
        <f t="shared" si="2"/>
        <v>19.273472756999997</v>
      </c>
      <c r="Q38" s="6">
        <f t="shared" si="0"/>
        <v>4.850000000000023</v>
      </c>
      <c r="R38" s="6">
        <f t="shared" si="1"/>
        <v>0.45999999999997954</v>
      </c>
      <c r="AN38" s="21"/>
      <c r="AO38" s="22"/>
    </row>
    <row r="39" spans="1:41" ht="18" customHeight="1">
      <c r="A39" s="52">
        <v>2524</v>
      </c>
      <c r="B39" s="53">
        <v>294.02</v>
      </c>
      <c r="C39" s="53">
        <v>183</v>
      </c>
      <c r="D39" s="54">
        <v>34559</v>
      </c>
      <c r="E39" s="53">
        <v>294</v>
      </c>
      <c r="F39" s="53">
        <v>182</v>
      </c>
      <c r="G39" s="54">
        <v>34559</v>
      </c>
      <c r="H39" s="53">
        <v>289.02</v>
      </c>
      <c r="I39" s="53">
        <v>0.1</v>
      </c>
      <c r="J39" s="54">
        <v>34415</v>
      </c>
      <c r="K39" s="53">
        <v>289.03</v>
      </c>
      <c r="L39" s="53">
        <v>0.15</v>
      </c>
      <c r="M39" s="54">
        <v>34415</v>
      </c>
      <c r="N39" s="137">
        <v>706.6</v>
      </c>
      <c r="O39" s="56">
        <f t="shared" si="2"/>
        <v>22.406074020000002</v>
      </c>
      <c r="Q39" s="6">
        <f t="shared" si="0"/>
        <v>5.519999999999982</v>
      </c>
      <c r="R39" s="6">
        <f t="shared" si="1"/>
        <v>0.5199999999999818</v>
      </c>
      <c r="AN39" s="21"/>
      <c r="AO39" s="22"/>
    </row>
    <row r="40" spans="1:41" ht="18" customHeight="1">
      <c r="A40" s="52">
        <v>2525</v>
      </c>
      <c r="B40" s="53">
        <v>293.64</v>
      </c>
      <c r="C40" s="53">
        <v>154.5</v>
      </c>
      <c r="D40" s="54">
        <v>34601</v>
      </c>
      <c r="E40" s="53">
        <v>293.63</v>
      </c>
      <c r="F40" s="53">
        <v>154</v>
      </c>
      <c r="G40" s="54">
        <v>34601</v>
      </c>
      <c r="H40" s="53">
        <v>289</v>
      </c>
      <c r="I40" s="53">
        <v>0</v>
      </c>
      <c r="J40" s="54">
        <v>34422</v>
      </c>
      <c r="K40" s="53">
        <v>289</v>
      </c>
      <c r="L40" s="53">
        <v>0</v>
      </c>
      <c r="M40" s="54">
        <v>34421</v>
      </c>
      <c r="N40" s="137">
        <v>378.54</v>
      </c>
      <c r="O40" s="56">
        <f t="shared" si="2"/>
        <v>12.003389838</v>
      </c>
      <c r="Q40" s="6">
        <f t="shared" si="0"/>
        <v>5.139999999999986</v>
      </c>
      <c r="R40" s="6">
        <f t="shared" si="1"/>
        <v>0.5</v>
      </c>
      <c r="AN40" s="21"/>
      <c r="AO40" s="22"/>
    </row>
    <row r="41" spans="1:41" s="67" customFormat="1" ht="18" customHeight="1">
      <c r="A41" s="52">
        <v>2526</v>
      </c>
      <c r="B41" s="53">
        <v>293.37</v>
      </c>
      <c r="C41" s="53">
        <v>113</v>
      </c>
      <c r="D41" s="54">
        <v>34626</v>
      </c>
      <c r="E41" s="53">
        <v>293.35</v>
      </c>
      <c r="F41" s="53">
        <v>113</v>
      </c>
      <c r="G41" s="54">
        <v>34626</v>
      </c>
      <c r="H41" s="53">
        <v>288.92</v>
      </c>
      <c r="I41" s="53">
        <v>0</v>
      </c>
      <c r="J41" s="54">
        <v>34477</v>
      </c>
      <c r="K41" s="53">
        <v>288.92</v>
      </c>
      <c r="L41" s="53">
        <v>0</v>
      </c>
      <c r="M41" s="54">
        <v>34477</v>
      </c>
      <c r="N41" s="137">
        <v>456.61</v>
      </c>
      <c r="O41" s="56">
        <f t="shared" si="2"/>
        <v>14.478966117</v>
      </c>
      <c r="Q41" s="6">
        <f t="shared" si="0"/>
        <v>4.8700000000000045</v>
      </c>
      <c r="R41" s="6">
        <f t="shared" si="1"/>
        <v>0.4200000000000159</v>
      </c>
      <c r="AN41" s="21"/>
      <c r="AO41" s="22"/>
    </row>
    <row r="42" spans="1:41" s="67" customFormat="1" ht="18" customHeight="1">
      <c r="A42" s="52">
        <v>2527</v>
      </c>
      <c r="B42" s="53">
        <v>292.59</v>
      </c>
      <c r="C42" s="53">
        <v>80.4</v>
      </c>
      <c r="D42" s="54">
        <v>34627</v>
      </c>
      <c r="E42" s="53">
        <v>292.58</v>
      </c>
      <c r="F42" s="53">
        <v>80</v>
      </c>
      <c r="G42" s="54">
        <v>34627</v>
      </c>
      <c r="H42" s="53">
        <v>289.01</v>
      </c>
      <c r="I42" s="53">
        <v>0.2</v>
      </c>
      <c r="J42" s="54">
        <v>34425</v>
      </c>
      <c r="K42" s="53">
        <v>289.01</v>
      </c>
      <c r="L42" s="53">
        <v>0.2</v>
      </c>
      <c r="M42" s="54">
        <v>34425</v>
      </c>
      <c r="N42" s="137">
        <v>301.04</v>
      </c>
      <c r="O42" s="56">
        <f t="shared" si="2"/>
        <v>9.545888088</v>
      </c>
      <c r="Q42" s="6">
        <f t="shared" si="0"/>
        <v>4.089999999999975</v>
      </c>
      <c r="R42" s="6">
        <f t="shared" si="1"/>
        <v>0.5099999999999909</v>
      </c>
      <c r="AN42" s="21"/>
      <c r="AO42" s="22"/>
    </row>
    <row r="43" spans="1:41" s="67" customFormat="1" ht="18" customHeight="1">
      <c r="A43" s="68">
        <v>2528</v>
      </c>
      <c r="B43" s="69">
        <v>293.91</v>
      </c>
      <c r="C43" s="69">
        <v>147.7</v>
      </c>
      <c r="D43" s="70">
        <v>35388</v>
      </c>
      <c r="E43" s="69">
        <v>293.91</v>
      </c>
      <c r="F43" s="69">
        <v>147.7</v>
      </c>
      <c r="G43" s="70">
        <v>35388</v>
      </c>
      <c r="H43" s="69">
        <v>289.01</v>
      </c>
      <c r="I43" s="69">
        <v>0.5</v>
      </c>
      <c r="J43" s="70">
        <v>35197</v>
      </c>
      <c r="K43" s="69">
        <v>289.1</v>
      </c>
      <c r="L43" s="69">
        <v>0.5</v>
      </c>
      <c r="M43" s="70">
        <v>35197</v>
      </c>
      <c r="N43" s="138">
        <v>564.22</v>
      </c>
      <c r="O43" s="71">
        <f t="shared" si="2"/>
        <v>17.891246934</v>
      </c>
      <c r="Q43" s="6">
        <f t="shared" si="0"/>
        <v>5.410000000000025</v>
      </c>
      <c r="R43" s="6">
        <f t="shared" si="1"/>
        <v>0.5099999999999909</v>
      </c>
      <c r="AN43" s="21"/>
      <c r="AO43" s="22"/>
    </row>
    <row r="44" spans="2:41" ht="34.5" customHeight="1">
      <c r="B44" s="2" t="s">
        <v>0</v>
      </c>
      <c r="C44" s="3"/>
      <c r="D44" s="4"/>
      <c r="E44" s="3"/>
      <c r="F44" s="3"/>
      <c r="G44" s="4"/>
      <c r="H44" s="3"/>
      <c r="I44" s="3"/>
      <c r="J44" s="4"/>
      <c r="K44" s="3"/>
      <c r="L44" s="3"/>
      <c r="M44" s="4"/>
      <c r="N44" s="3" t="s">
        <v>1</v>
      </c>
      <c r="O44" s="3"/>
      <c r="R44" s="6"/>
      <c r="AN44" s="21"/>
      <c r="AO44" s="22"/>
    </row>
    <row r="45" spans="1:41" ht="15" customHeight="1">
      <c r="A45" s="5"/>
      <c r="D45" s="7"/>
      <c r="E45" s="6"/>
      <c r="G45" s="7"/>
      <c r="I45" s="8"/>
      <c r="J45" s="9"/>
      <c r="K45" s="10"/>
      <c r="L45" s="10"/>
      <c r="N45" s="6"/>
      <c r="O45" s="6"/>
      <c r="R45" s="6"/>
      <c r="AN45" s="21"/>
      <c r="AO45" s="22"/>
    </row>
    <row r="46" spans="1:41" ht="22.5" customHeight="1">
      <c r="A46" s="12" t="s">
        <v>2</v>
      </c>
      <c r="B46" s="72"/>
      <c r="C46" s="72"/>
      <c r="D46" s="73"/>
      <c r="E46" s="72"/>
      <c r="F46" s="72"/>
      <c r="G46" s="73"/>
      <c r="H46" s="72"/>
      <c r="I46" s="74"/>
      <c r="J46" s="75"/>
      <c r="K46" s="76"/>
      <c r="L46" s="18" t="s">
        <v>34</v>
      </c>
      <c r="M46" s="77"/>
      <c r="N46" s="78"/>
      <c r="O46" s="78"/>
      <c r="R46" s="6"/>
      <c r="AN46" s="21"/>
      <c r="AO46" s="67"/>
    </row>
    <row r="47" spans="1:41" ht="18.75">
      <c r="A47" s="19" t="s">
        <v>36</v>
      </c>
      <c r="B47" s="79"/>
      <c r="C47" s="79"/>
      <c r="D47" s="80"/>
      <c r="E47" s="78"/>
      <c r="F47" s="78"/>
      <c r="G47" s="80"/>
      <c r="H47" s="78"/>
      <c r="I47" s="81"/>
      <c r="J47" s="82"/>
      <c r="K47" s="83"/>
      <c r="L47" s="83"/>
      <c r="M47" s="77"/>
      <c r="N47" s="78"/>
      <c r="O47" s="78"/>
      <c r="R47" s="6"/>
      <c r="AN47" s="21"/>
      <c r="AO47" s="67"/>
    </row>
    <row r="48" spans="1:41" ht="18.75">
      <c r="A48" s="23"/>
      <c r="B48" s="24" t="s">
        <v>3</v>
      </c>
      <c r="C48" s="25"/>
      <c r="D48" s="26"/>
      <c r="E48" s="27"/>
      <c r="F48" s="27"/>
      <c r="G48" s="28"/>
      <c r="H48" s="29" t="s">
        <v>4</v>
      </c>
      <c r="I48" s="27"/>
      <c r="J48" s="29"/>
      <c r="K48" s="27"/>
      <c r="L48" s="27"/>
      <c r="M48" s="28"/>
      <c r="N48" s="30" t="s">
        <v>5</v>
      </c>
      <c r="O48" s="31"/>
      <c r="R48" s="6"/>
      <c r="AN48" s="21"/>
      <c r="AO48" s="67"/>
    </row>
    <row r="49" spans="1:41" ht="18.75">
      <c r="A49" s="32" t="s">
        <v>17</v>
      </c>
      <c r="B49" s="33" t="s">
        <v>7</v>
      </c>
      <c r="C49" s="34"/>
      <c r="D49" s="35"/>
      <c r="E49" s="33" t="s">
        <v>8</v>
      </c>
      <c r="F49" s="36"/>
      <c r="G49" s="35"/>
      <c r="H49" s="33" t="s">
        <v>7</v>
      </c>
      <c r="I49" s="36"/>
      <c r="J49" s="35"/>
      <c r="K49" s="33" t="s">
        <v>8</v>
      </c>
      <c r="L49" s="36"/>
      <c r="M49" s="37"/>
      <c r="N49" s="38" t="s">
        <v>1</v>
      </c>
      <c r="O49" s="33"/>
      <c r="R49" s="6"/>
      <c r="AN49" s="21"/>
      <c r="AO49" s="67"/>
    </row>
    <row r="50" spans="1:41" s="6" customFormat="1" ht="18.75">
      <c r="A50" s="39" t="s">
        <v>9</v>
      </c>
      <c r="B50" s="40" t="s">
        <v>10</v>
      </c>
      <c r="C50" s="40" t="s">
        <v>11</v>
      </c>
      <c r="D50" s="41" t="s">
        <v>12</v>
      </c>
      <c r="E50" s="42" t="s">
        <v>10</v>
      </c>
      <c r="F50" s="40" t="s">
        <v>11</v>
      </c>
      <c r="G50" s="41" t="s">
        <v>12</v>
      </c>
      <c r="H50" s="40" t="s">
        <v>10</v>
      </c>
      <c r="I50" s="42" t="s">
        <v>11</v>
      </c>
      <c r="J50" s="41" t="s">
        <v>12</v>
      </c>
      <c r="K50" s="43" t="s">
        <v>10</v>
      </c>
      <c r="L50" s="43" t="s">
        <v>11</v>
      </c>
      <c r="M50" s="44" t="s">
        <v>12</v>
      </c>
      <c r="N50" s="43" t="s">
        <v>11</v>
      </c>
      <c r="O50" s="43" t="s">
        <v>13</v>
      </c>
      <c r="AN50" s="21"/>
      <c r="AO50" s="84"/>
    </row>
    <row r="51" spans="1:41" ht="18.75">
      <c r="A51" s="45"/>
      <c r="B51" s="46" t="s">
        <v>14</v>
      </c>
      <c r="C51" s="47" t="s">
        <v>15</v>
      </c>
      <c r="D51" s="48"/>
      <c r="E51" s="46" t="s">
        <v>14</v>
      </c>
      <c r="F51" s="47" t="s">
        <v>15</v>
      </c>
      <c r="G51" s="48"/>
      <c r="H51" s="46" t="s">
        <v>14</v>
      </c>
      <c r="I51" s="47" t="s">
        <v>15</v>
      </c>
      <c r="J51" s="49"/>
      <c r="K51" s="46" t="s">
        <v>14</v>
      </c>
      <c r="L51" s="47" t="s">
        <v>15</v>
      </c>
      <c r="M51" s="50"/>
      <c r="N51" s="47" t="s">
        <v>16</v>
      </c>
      <c r="O51" s="46" t="s">
        <v>15</v>
      </c>
      <c r="R51" s="6"/>
      <c r="AN51" s="21"/>
      <c r="AO51" s="67"/>
    </row>
    <row r="52" spans="1:41" ht="18" customHeight="1">
      <c r="A52" s="85">
        <v>2529</v>
      </c>
      <c r="B52" s="86">
        <v>294.06</v>
      </c>
      <c r="C52" s="87">
        <v>160</v>
      </c>
      <c r="D52" s="88">
        <v>34587</v>
      </c>
      <c r="E52" s="89">
        <v>294.05</v>
      </c>
      <c r="F52" s="53">
        <v>159.38</v>
      </c>
      <c r="G52" s="90">
        <v>34587</v>
      </c>
      <c r="H52" s="86">
        <v>289</v>
      </c>
      <c r="I52" s="87">
        <v>0</v>
      </c>
      <c r="J52" s="88">
        <v>34459</v>
      </c>
      <c r="K52" s="89">
        <v>289.09</v>
      </c>
      <c r="L52" s="53">
        <v>0.22</v>
      </c>
      <c r="M52" s="90">
        <v>34459</v>
      </c>
      <c r="N52" s="139">
        <v>415.65</v>
      </c>
      <c r="O52" s="56">
        <f aca="true" t="shared" si="3" ref="O52:O58">+N52*0.0317097</f>
        <v>13.180136805</v>
      </c>
      <c r="Q52" s="6">
        <f aca="true" t="shared" si="4" ref="Q52:Q58">B52-$Q$4</f>
        <v>5.560000000000002</v>
      </c>
      <c r="R52" s="6">
        <f t="shared" si="1"/>
        <v>0.5</v>
      </c>
      <c r="AN52" s="21"/>
      <c r="AO52" s="67"/>
    </row>
    <row r="53" spans="1:41" ht="18" customHeight="1">
      <c r="A53" s="85">
        <v>2530</v>
      </c>
      <c r="B53" s="92">
        <v>294.67</v>
      </c>
      <c r="C53" s="53">
        <v>207</v>
      </c>
      <c r="D53" s="93">
        <v>34574</v>
      </c>
      <c r="E53" s="89">
        <v>294.65</v>
      </c>
      <c r="F53" s="53">
        <v>205.35</v>
      </c>
      <c r="G53" s="90">
        <v>34573</v>
      </c>
      <c r="H53" s="92">
        <v>289.03</v>
      </c>
      <c r="I53" s="53">
        <v>0.22</v>
      </c>
      <c r="J53" s="93">
        <v>34479</v>
      </c>
      <c r="K53" s="89">
        <v>289.03</v>
      </c>
      <c r="L53" s="53">
        <v>0.22</v>
      </c>
      <c r="M53" s="90">
        <v>34479</v>
      </c>
      <c r="N53" s="140">
        <v>538.08</v>
      </c>
      <c r="O53" s="56">
        <f t="shared" si="3"/>
        <v>17.062355376000003</v>
      </c>
      <c r="Q53" s="6">
        <f t="shared" si="4"/>
        <v>6.170000000000016</v>
      </c>
      <c r="R53" s="6">
        <f t="shared" si="1"/>
        <v>0.5299999999999727</v>
      </c>
      <c r="AN53" s="21"/>
      <c r="AO53" s="67"/>
    </row>
    <row r="54" spans="1:41" ht="18" customHeight="1">
      <c r="A54" s="85">
        <v>2531</v>
      </c>
      <c r="B54" s="92">
        <v>293.1</v>
      </c>
      <c r="C54" s="53">
        <v>122.4</v>
      </c>
      <c r="D54" s="93">
        <v>34493</v>
      </c>
      <c r="E54" s="89">
        <v>293.09</v>
      </c>
      <c r="F54" s="53">
        <v>121.94</v>
      </c>
      <c r="G54" s="90">
        <v>34493</v>
      </c>
      <c r="H54" s="92">
        <v>289.03</v>
      </c>
      <c r="I54" s="53">
        <v>0.21</v>
      </c>
      <c r="J54" s="93">
        <v>34413</v>
      </c>
      <c r="K54" s="89">
        <v>289.06</v>
      </c>
      <c r="L54" s="53">
        <v>0.42</v>
      </c>
      <c r="M54" s="90">
        <v>34413</v>
      </c>
      <c r="N54" s="140">
        <v>499.31</v>
      </c>
      <c r="O54" s="56">
        <f t="shared" si="3"/>
        <v>15.832970307</v>
      </c>
      <c r="Q54" s="6">
        <f t="shared" si="4"/>
        <v>4.600000000000023</v>
      </c>
      <c r="R54" s="6">
        <f t="shared" si="1"/>
        <v>0.5299999999999727</v>
      </c>
      <c r="AN54" s="21"/>
      <c r="AO54" s="67"/>
    </row>
    <row r="55" spans="1:41" ht="18" customHeight="1">
      <c r="A55" s="85">
        <v>2532</v>
      </c>
      <c r="B55" s="92">
        <v>292.42</v>
      </c>
      <c r="C55" s="53">
        <v>82.3</v>
      </c>
      <c r="D55" s="93">
        <v>34605</v>
      </c>
      <c r="E55" s="89">
        <v>292.35</v>
      </c>
      <c r="F55" s="53">
        <v>80.4</v>
      </c>
      <c r="G55" s="90">
        <v>34605</v>
      </c>
      <c r="H55" s="94">
        <v>288.91</v>
      </c>
      <c r="I55" s="58">
        <v>0.08</v>
      </c>
      <c r="J55" s="95">
        <v>36960</v>
      </c>
      <c r="K55" s="89">
        <v>288.92</v>
      </c>
      <c r="L55" s="53">
        <v>0.05</v>
      </c>
      <c r="M55" s="90">
        <v>34402</v>
      </c>
      <c r="N55" s="140">
        <v>436.04</v>
      </c>
      <c r="O55" s="56">
        <f t="shared" si="3"/>
        <v>13.826697588</v>
      </c>
      <c r="Q55" s="6">
        <f t="shared" si="4"/>
        <v>3.920000000000016</v>
      </c>
      <c r="R55" s="6">
        <f t="shared" si="1"/>
        <v>0.410000000000025</v>
      </c>
      <c r="AN55" s="21"/>
      <c r="AO55" s="67"/>
    </row>
    <row r="56" spans="1:41" ht="18" customHeight="1">
      <c r="A56" s="85">
        <v>2533</v>
      </c>
      <c r="B56" s="92">
        <v>292.47</v>
      </c>
      <c r="C56" s="53">
        <v>82.2</v>
      </c>
      <c r="D56" s="93">
        <v>34489</v>
      </c>
      <c r="E56" s="89">
        <v>292.42</v>
      </c>
      <c r="F56" s="53">
        <v>80.6</v>
      </c>
      <c r="G56" s="90">
        <v>34489</v>
      </c>
      <c r="H56" s="92">
        <v>288.9</v>
      </c>
      <c r="I56" s="53">
        <v>0</v>
      </c>
      <c r="J56" s="93">
        <v>34425</v>
      </c>
      <c r="K56" s="89">
        <v>288.91</v>
      </c>
      <c r="L56" s="53">
        <v>0.08</v>
      </c>
      <c r="M56" s="90">
        <v>34425</v>
      </c>
      <c r="N56" s="140">
        <v>391.27</v>
      </c>
      <c r="O56" s="56">
        <f t="shared" si="3"/>
        <v>12.407054319</v>
      </c>
      <c r="Q56" s="6">
        <f t="shared" si="4"/>
        <v>3.9700000000000273</v>
      </c>
      <c r="R56" s="6">
        <f t="shared" si="1"/>
        <v>0.39999999999997726</v>
      </c>
      <c r="AN56" s="21"/>
      <c r="AO56" s="67"/>
    </row>
    <row r="57" spans="1:41" ht="18" customHeight="1">
      <c r="A57" s="85">
        <v>2534</v>
      </c>
      <c r="B57" s="92">
        <v>293.37</v>
      </c>
      <c r="C57" s="53">
        <v>108.88</v>
      </c>
      <c r="D57" s="93">
        <v>34576</v>
      </c>
      <c r="E57" s="89">
        <v>293.35</v>
      </c>
      <c r="F57" s="53">
        <v>108.2</v>
      </c>
      <c r="G57" s="90">
        <v>34576</v>
      </c>
      <c r="H57" s="92">
        <v>288.85</v>
      </c>
      <c r="I57" s="53">
        <v>0.15</v>
      </c>
      <c r="J57" s="93">
        <v>34531</v>
      </c>
      <c r="K57" s="89">
        <v>288.87</v>
      </c>
      <c r="L57" s="53">
        <v>0.21</v>
      </c>
      <c r="M57" s="90">
        <v>34531</v>
      </c>
      <c r="N57" s="140">
        <v>274.91</v>
      </c>
      <c r="O57" s="56">
        <f t="shared" si="3"/>
        <v>8.717313627000001</v>
      </c>
      <c r="Q57" s="6">
        <f t="shared" si="4"/>
        <v>4.8700000000000045</v>
      </c>
      <c r="R57" s="6">
        <f t="shared" si="1"/>
        <v>0.35000000000002274</v>
      </c>
      <c r="AN57" s="21"/>
      <c r="AO57" s="67"/>
    </row>
    <row r="58" spans="1:41" ht="18" customHeight="1">
      <c r="A58" s="85">
        <v>2535</v>
      </c>
      <c r="B58" s="92">
        <v>294.1</v>
      </c>
      <c r="C58" s="53">
        <v>152.5</v>
      </c>
      <c r="D58" s="93">
        <v>34607</v>
      </c>
      <c r="E58" s="89">
        <v>294.09</v>
      </c>
      <c r="F58" s="53">
        <v>151.95</v>
      </c>
      <c r="G58" s="90">
        <v>34607</v>
      </c>
      <c r="H58" s="92">
        <v>288.84</v>
      </c>
      <c r="I58" s="53">
        <v>0.04</v>
      </c>
      <c r="J58" s="93">
        <v>34517</v>
      </c>
      <c r="K58" s="89">
        <v>288.84</v>
      </c>
      <c r="L58" s="53">
        <v>0.04</v>
      </c>
      <c r="M58" s="90">
        <v>34517</v>
      </c>
      <c r="N58" s="140">
        <v>300.28</v>
      </c>
      <c r="O58" s="56">
        <f t="shared" si="3"/>
        <v>9.521788716</v>
      </c>
      <c r="Q58" s="6">
        <f t="shared" si="4"/>
        <v>5.600000000000023</v>
      </c>
      <c r="R58" s="96">
        <f t="shared" si="1"/>
        <v>0.339999999999975</v>
      </c>
      <c r="AN58" s="21"/>
      <c r="AO58" s="22"/>
    </row>
    <row r="59" spans="1:41" ht="18" customHeight="1">
      <c r="A59" s="85"/>
      <c r="B59" s="92"/>
      <c r="C59" s="53"/>
      <c r="D59" s="97"/>
      <c r="E59" s="98"/>
      <c r="F59" s="53"/>
      <c r="G59" s="99"/>
      <c r="H59" s="92"/>
      <c r="I59" s="53"/>
      <c r="J59" s="100"/>
      <c r="K59" s="89"/>
      <c r="L59" s="53"/>
      <c r="M59" s="99"/>
      <c r="N59" s="140"/>
      <c r="O59" s="56"/>
      <c r="R59" s="10" t="s">
        <v>29</v>
      </c>
      <c r="AN59" s="21"/>
      <c r="AO59" s="22"/>
    </row>
    <row r="60" spans="1:41" ht="22.5" customHeight="1">
      <c r="A60" s="85"/>
      <c r="B60" s="92"/>
      <c r="C60" s="55"/>
      <c r="D60" s="101" t="s">
        <v>18</v>
      </c>
      <c r="E60" s="102"/>
      <c r="F60" s="53"/>
      <c r="G60" s="99"/>
      <c r="H60" s="92"/>
      <c r="I60" s="53"/>
      <c r="J60" s="100"/>
      <c r="K60" s="89"/>
      <c r="L60" s="53"/>
      <c r="M60" s="99"/>
      <c r="N60" s="140"/>
      <c r="O60" s="56"/>
      <c r="R60" s="10" t="s">
        <v>29</v>
      </c>
      <c r="AN60" s="21"/>
      <c r="AO60" s="22"/>
    </row>
    <row r="61" spans="1:41" ht="18" customHeight="1">
      <c r="A61" s="85">
        <v>2536</v>
      </c>
      <c r="B61" s="92">
        <v>291.67</v>
      </c>
      <c r="C61" s="53">
        <v>48</v>
      </c>
      <c r="D61" s="93">
        <v>37520</v>
      </c>
      <c r="E61" s="89">
        <v>291.63</v>
      </c>
      <c r="F61" s="53">
        <v>46.8</v>
      </c>
      <c r="G61" s="90">
        <v>37520</v>
      </c>
      <c r="H61" s="92">
        <v>291.14</v>
      </c>
      <c r="I61" s="53">
        <v>34.24</v>
      </c>
      <c r="J61" s="93">
        <v>37391</v>
      </c>
      <c r="K61" s="89">
        <v>291.14</v>
      </c>
      <c r="L61" s="53">
        <v>34.24</v>
      </c>
      <c r="M61" s="90">
        <v>37394</v>
      </c>
      <c r="N61" s="140"/>
      <c r="O61" s="56"/>
      <c r="Q61" s="6">
        <f aca="true" t="shared" si="5" ref="Q61:Q76">B61-$Q$4</f>
        <v>3.170000000000016</v>
      </c>
      <c r="R61" s="6">
        <f t="shared" si="1"/>
        <v>2.6399999999999864</v>
      </c>
      <c r="AN61" s="21"/>
      <c r="AO61" s="22"/>
    </row>
    <row r="62" spans="1:41" ht="18" customHeight="1">
      <c r="A62" s="85">
        <v>2537</v>
      </c>
      <c r="B62" s="92">
        <v>294.1</v>
      </c>
      <c r="C62" s="53">
        <v>152.5</v>
      </c>
      <c r="D62" s="93">
        <v>37517</v>
      </c>
      <c r="E62" s="89">
        <v>294.09</v>
      </c>
      <c r="F62" s="53">
        <v>152</v>
      </c>
      <c r="G62" s="90">
        <v>37517</v>
      </c>
      <c r="H62" s="92">
        <v>291.17</v>
      </c>
      <c r="I62" s="53">
        <v>35</v>
      </c>
      <c r="J62" s="93">
        <v>37369</v>
      </c>
      <c r="K62" s="89">
        <v>291.17</v>
      </c>
      <c r="L62" s="53">
        <v>35</v>
      </c>
      <c r="M62" s="90">
        <v>37297</v>
      </c>
      <c r="N62" s="140"/>
      <c r="O62" s="56"/>
      <c r="Q62" s="6">
        <f t="shared" si="5"/>
        <v>5.600000000000023</v>
      </c>
      <c r="R62" s="6">
        <f t="shared" si="1"/>
        <v>2.670000000000016</v>
      </c>
      <c r="AN62" s="21"/>
      <c r="AO62" s="22"/>
    </row>
    <row r="63" spans="1:41" ht="18" customHeight="1">
      <c r="A63" s="85">
        <v>2538</v>
      </c>
      <c r="B63" s="92">
        <v>293.71</v>
      </c>
      <c r="C63" s="53">
        <v>131.4</v>
      </c>
      <c r="D63" s="93">
        <v>37502</v>
      </c>
      <c r="E63" s="89">
        <v>293.69</v>
      </c>
      <c r="F63" s="53">
        <v>130.4</v>
      </c>
      <c r="G63" s="90">
        <v>37502</v>
      </c>
      <c r="H63" s="92">
        <v>290.82</v>
      </c>
      <c r="I63" s="53">
        <v>36.5</v>
      </c>
      <c r="J63" s="93">
        <v>37608</v>
      </c>
      <c r="K63" s="89">
        <v>290.82</v>
      </c>
      <c r="L63" s="53">
        <v>26.5</v>
      </c>
      <c r="M63" s="90">
        <v>37609</v>
      </c>
      <c r="N63" s="140"/>
      <c r="O63" s="56"/>
      <c r="Q63" s="6">
        <f t="shared" si="5"/>
        <v>5.2099999999999795</v>
      </c>
      <c r="R63" s="6">
        <f t="shared" si="1"/>
        <v>2.319999999999993</v>
      </c>
      <c r="AN63" s="21"/>
      <c r="AO63" s="103"/>
    </row>
    <row r="64" spans="1:40" ht="18" customHeight="1">
      <c r="A64" s="85">
        <v>2539</v>
      </c>
      <c r="B64" s="92">
        <v>293.38</v>
      </c>
      <c r="C64" s="53">
        <v>113.5</v>
      </c>
      <c r="D64" s="93">
        <v>37504</v>
      </c>
      <c r="E64" s="89">
        <v>293.36</v>
      </c>
      <c r="F64" s="53">
        <v>113.2</v>
      </c>
      <c r="G64" s="90">
        <v>37504</v>
      </c>
      <c r="H64" s="92">
        <v>290.5</v>
      </c>
      <c r="I64" s="53">
        <v>19.75</v>
      </c>
      <c r="J64" s="93">
        <v>37358</v>
      </c>
      <c r="K64" s="89">
        <v>290.51</v>
      </c>
      <c r="L64" s="53">
        <v>20</v>
      </c>
      <c r="M64" s="90">
        <v>37358</v>
      </c>
      <c r="N64" s="140"/>
      <c r="O64" s="56"/>
      <c r="Q64" s="6">
        <f t="shared" si="5"/>
        <v>4.8799999999999955</v>
      </c>
      <c r="R64" s="6">
        <f t="shared" si="1"/>
        <v>2</v>
      </c>
      <c r="AN64" s="21"/>
    </row>
    <row r="65" spans="1:40" ht="18" customHeight="1">
      <c r="A65" s="85">
        <v>2540</v>
      </c>
      <c r="B65" s="92">
        <v>292.92</v>
      </c>
      <c r="C65" s="53">
        <v>91.5</v>
      </c>
      <c r="D65" s="93">
        <v>37537</v>
      </c>
      <c r="E65" s="89">
        <v>292.87</v>
      </c>
      <c r="F65" s="53">
        <v>90</v>
      </c>
      <c r="G65" s="90">
        <v>37537</v>
      </c>
      <c r="H65" s="92">
        <v>291.17</v>
      </c>
      <c r="I65" s="53">
        <v>35</v>
      </c>
      <c r="J65" s="93">
        <v>37393</v>
      </c>
      <c r="K65" s="89">
        <v>291.17</v>
      </c>
      <c r="L65" s="53">
        <v>35</v>
      </c>
      <c r="M65" s="90">
        <v>37393</v>
      </c>
      <c r="N65" s="140"/>
      <c r="O65" s="56"/>
      <c r="Q65" s="6">
        <f t="shared" si="5"/>
        <v>4.420000000000016</v>
      </c>
      <c r="R65" s="6">
        <f t="shared" si="1"/>
        <v>2.670000000000016</v>
      </c>
      <c r="AN65" s="21"/>
    </row>
    <row r="66" spans="1:18" ht="18" customHeight="1">
      <c r="A66" s="85">
        <v>2541</v>
      </c>
      <c r="B66" s="92">
        <v>292.92</v>
      </c>
      <c r="C66" s="53">
        <v>91.5</v>
      </c>
      <c r="D66" s="93">
        <v>37507</v>
      </c>
      <c r="E66" s="89">
        <v>292.9</v>
      </c>
      <c r="F66" s="53">
        <v>91.3</v>
      </c>
      <c r="G66" s="90">
        <v>37507</v>
      </c>
      <c r="H66" s="92">
        <v>290.53</v>
      </c>
      <c r="I66" s="53">
        <v>20.3</v>
      </c>
      <c r="J66" s="93">
        <v>37354</v>
      </c>
      <c r="K66" s="89">
        <v>290.59</v>
      </c>
      <c r="L66" s="53">
        <v>21.6</v>
      </c>
      <c r="M66" s="90">
        <v>37354</v>
      </c>
      <c r="N66" s="140"/>
      <c r="O66" s="56"/>
      <c r="Q66" s="6">
        <f t="shared" si="5"/>
        <v>4.420000000000016</v>
      </c>
      <c r="R66" s="6">
        <f t="shared" si="1"/>
        <v>2.0299999999999727</v>
      </c>
    </row>
    <row r="67" spans="1:18" ht="18" customHeight="1">
      <c r="A67" s="85">
        <v>2542</v>
      </c>
      <c r="B67" s="92">
        <v>292.4</v>
      </c>
      <c r="C67" s="53">
        <v>70.5</v>
      </c>
      <c r="D67" s="93">
        <v>37563</v>
      </c>
      <c r="E67" s="89">
        <v>292.35</v>
      </c>
      <c r="F67" s="53">
        <v>69.2</v>
      </c>
      <c r="G67" s="90">
        <v>37563</v>
      </c>
      <c r="H67" s="92">
        <v>291.17</v>
      </c>
      <c r="I67" s="53">
        <v>35</v>
      </c>
      <c r="J67" s="93">
        <v>37349</v>
      </c>
      <c r="K67" s="89">
        <v>291.17</v>
      </c>
      <c r="L67" s="53">
        <v>35</v>
      </c>
      <c r="M67" s="90">
        <v>37349</v>
      </c>
      <c r="N67" s="140"/>
      <c r="O67" s="56"/>
      <c r="Q67" s="6">
        <f t="shared" si="5"/>
        <v>3.8999999999999773</v>
      </c>
      <c r="R67" s="6">
        <f t="shared" si="1"/>
        <v>2.670000000000016</v>
      </c>
    </row>
    <row r="68" spans="1:18" ht="18" customHeight="1">
      <c r="A68" s="85">
        <v>2543</v>
      </c>
      <c r="B68" s="92">
        <v>293.38</v>
      </c>
      <c r="C68" s="53">
        <v>113.5</v>
      </c>
      <c r="D68" s="93">
        <v>37514</v>
      </c>
      <c r="E68" s="89">
        <v>293.36</v>
      </c>
      <c r="F68" s="53">
        <v>113.2</v>
      </c>
      <c r="G68" s="90">
        <v>37514</v>
      </c>
      <c r="H68" s="92">
        <v>291.11</v>
      </c>
      <c r="I68" s="53">
        <v>33.5</v>
      </c>
      <c r="J68" s="93">
        <v>37311</v>
      </c>
      <c r="K68" s="89">
        <v>291.11</v>
      </c>
      <c r="L68" s="53">
        <v>33.5</v>
      </c>
      <c r="M68" s="90">
        <v>37461</v>
      </c>
      <c r="N68" s="140"/>
      <c r="O68" s="56"/>
      <c r="Q68" s="6">
        <f t="shared" si="5"/>
        <v>4.8799999999999955</v>
      </c>
      <c r="R68" s="6">
        <f t="shared" si="1"/>
        <v>2.6100000000000136</v>
      </c>
    </row>
    <row r="69" spans="1:18" ht="18" customHeight="1">
      <c r="A69" s="85">
        <v>2544</v>
      </c>
      <c r="B69" s="92">
        <v>294.81</v>
      </c>
      <c r="C69" s="53">
        <v>193</v>
      </c>
      <c r="D69" s="93">
        <v>37481</v>
      </c>
      <c r="E69" s="89">
        <v>294.78</v>
      </c>
      <c r="F69" s="53">
        <v>191.2</v>
      </c>
      <c r="G69" s="90">
        <v>37483</v>
      </c>
      <c r="H69" s="92">
        <v>290.94</v>
      </c>
      <c r="I69" s="53">
        <v>29.4</v>
      </c>
      <c r="J69" s="93">
        <v>37377</v>
      </c>
      <c r="K69" s="89">
        <v>290.94</v>
      </c>
      <c r="L69" s="53">
        <v>29.4</v>
      </c>
      <c r="M69" s="90">
        <v>37377</v>
      </c>
      <c r="N69" s="140"/>
      <c r="O69" s="56"/>
      <c r="Q69" s="6">
        <f t="shared" si="5"/>
        <v>6.310000000000002</v>
      </c>
      <c r="R69" s="6">
        <f t="shared" si="1"/>
        <v>2.4399999999999977</v>
      </c>
    </row>
    <row r="70" spans="1:18" ht="18" customHeight="1">
      <c r="A70" s="85">
        <v>2545</v>
      </c>
      <c r="B70" s="92">
        <v>293.79</v>
      </c>
      <c r="C70" s="53">
        <v>135.5</v>
      </c>
      <c r="D70" s="93">
        <v>37520</v>
      </c>
      <c r="E70" s="89">
        <v>293.77</v>
      </c>
      <c r="F70" s="53">
        <v>134.5</v>
      </c>
      <c r="G70" s="90">
        <v>37520</v>
      </c>
      <c r="H70" s="104" t="s">
        <v>32</v>
      </c>
      <c r="I70" s="105"/>
      <c r="J70" s="105"/>
      <c r="K70" s="106"/>
      <c r="L70" s="105"/>
      <c r="M70" s="107"/>
      <c r="N70" s="141"/>
      <c r="O70" s="56"/>
      <c r="Q70" s="6">
        <f t="shared" si="5"/>
        <v>5.2900000000000205</v>
      </c>
      <c r="R70" s="108" t="e">
        <f t="shared" si="1"/>
        <v>#VALUE!</v>
      </c>
    </row>
    <row r="71" spans="1:18" ht="18" customHeight="1">
      <c r="A71" s="85">
        <v>2546</v>
      </c>
      <c r="B71" s="92">
        <v>293.82</v>
      </c>
      <c r="C71" s="53">
        <v>137</v>
      </c>
      <c r="D71" s="93">
        <v>37514</v>
      </c>
      <c r="E71" s="89"/>
      <c r="F71" s="53"/>
      <c r="G71" s="90"/>
      <c r="H71" s="92"/>
      <c r="I71" s="53"/>
      <c r="J71" s="93"/>
      <c r="K71" s="91"/>
      <c r="L71" s="53"/>
      <c r="M71" s="90"/>
      <c r="N71" s="140"/>
      <c r="O71" s="56"/>
      <c r="Q71" s="6">
        <f t="shared" si="5"/>
        <v>5.319999999999993</v>
      </c>
      <c r="R71" s="10" t="s">
        <v>29</v>
      </c>
    </row>
    <row r="72" spans="1:18" ht="18" customHeight="1">
      <c r="A72" s="85">
        <v>2547</v>
      </c>
      <c r="B72" s="92">
        <v>293.72</v>
      </c>
      <c r="C72" s="53">
        <v>132</v>
      </c>
      <c r="D72" s="93">
        <v>37516</v>
      </c>
      <c r="E72" s="89"/>
      <c r="F72" s="53"/>
      <c r="G72" s="90"/>
      <c r="H72" s="92"/>
      <c r="I72" s="53"/>
      <c r="J72" s="93"/>
      <c r="K72" s="91"/>
      <c r="L72" s="53"/>
      <c r="M72" s="90"/>
      <c r="N72" s="140"/>
      <c r="O72" s="56"/>
      <c r="Q72" s="6">
        <f t="shared" si="5"/>
        <v>5.220000000000027</v>
      </c>
      <c r="R72" s="10" t="s">
        <v>29</v>
      </c>
    </row>
    <row r="73" spans="1:18" ht="18" customHeight="1">
      <c r="A73" s="85">
        <v>2548</v>
      </c>
      <c r="B73" s="92">
        <v>294</v>
      </c>
      <c r="C73" s="53">
        <v>226</v>
      </c>
      <c r="D73" s="93">
        <v>236937</v>
      </c>
      <c r="E73" s="89">
        <v>294</v>
      </c>
      <c r="F73" s="53">
        <v>226</v>
      </c>
      <c r="G73" s="90">
        <v>236937</v>
      </c>
      <c r="H73" s="92">
        <v>291.02</v>
      </c>
      <c r="I73" s="53">
        <v>0.15</v>
      </c>
      <c r="J73" s="93">
        <v>237130</v>
      </c>
      <c r="K73" s="89">
        <v>291.05</v>
      </c>
      <c r="L73" s="53">
        <v>0.37</v>
      </c>
      <c r="M73" s="90">
        <v>38438</v>
      </c>
      <c r="N73" s="140">
        <v>866.8183680000001</v>
      </c>
      <c r="O73" s="56">
        <f aca="true" t="shared" si="6" ref="O73:O91">+N73*0.0317097</f>
        <v>27.486550403769602</v>
      </c>
      <c r="Q73" s="6">
        <f t="shared" si="5"/>
        <v>5.5</v>
      </c>
      <c r="R73" s="6">
        <f t="shared" si="1"/>
        <v>2.519999999999982</v>
      </c>
    </row>
    <row r="74" spans="1:18" ht="18" customHeight="1">
      <c r="A74" s="109">
        <v>2549</v>
      </c>
      <c r="B74" s="110">
        <v>294.8</v>
      </c>
      <c r="C74" s="111">
        <v>248.8</v>
      </c>
      <c r="D74" s="112">
        <v>237289</v>
      </c>
      <c r="E74" s="89">
        <v>294.76</v>
      </c>
      <c r="F74" s="53">
        <v>233</v>
      </c>
      <c r="G74" s="90">
        <v>237289</v>
      </c>
      <c r="H74" s="92">
        <v>291</v>
      </c>
      <c r="I74" s="53">
        <v>0.05</v>
      </c>
      <c r="J74" s="90">
        <v>237484</v>
      </c>
      <c r="K74" s="92">
        <v>291.02</v>
      </c>
      <c r="L74" s="53">
        <v>0.06</v>
      </c>
      <c r="M74" s="90">
        <v>237484</v>
      </c>
      <c r="N74" s="140">
        <v>737.58</v>
      </c>
      <c r="O74" s="56">
        <f t="shared" si="6"/>
        <v>23.388440526</v>
      </c>
      <c r="Q74" s="6">
        <f t="shared" si="5"/>
        <v>6.300000000000011</v>
      </c>
      <c r="R74" s="6">
        <f aca="true" t="shared" si="7" ref="R74:R89">H74-$Q$4</f>
        <v>2.5</v>
      </c>
    </row>
    <row r="75" spans="1:18" ht="18" customHeight="1">
      <c r="A75" s="113">
        <v>2550</v>
      </c>
      <c r="B75" s="92">
        <v>293.22</v>
      </c>
      <c r="C75" s="53">
        <v>121.75</v>
      </c>
      <c r="D75" s="112">
        <v>237178</v>
      </c>
      <c r="E75" s="89">
        <v>293.14</v>
      </c>
      <c r="F75" s="53">
        <v>116.75</v>
      </c>
      <c r="G75" s="112">
        <v>237178</v>
      </c>
      <c r="H75" s="92">
        <v>290.6</v>
      </c>
      <c r="I75" s="53">
        <v>0.12</v>
      </c>
      <c r="J75" s="90">
        <v>237499</v>
      </c>
      <c r="K75" s="92">
        <v>290.6</v>
      </c>
      <c r="L75" s="53">
        <v>0.12</v>
      </c>
      <c r="M75" s="90">
        <v>237499</v>
      </c>
      <c r="N75" s="140">
        <v>390.5</v>
      </c>
      <c r="O75" s="56">
        <f t="shared" si="6"/>
        <v>12.38263785</v>
      </c>
      <c r="Q75" s="6">
        <f t="shared" si="5"/>
        <v>4.720000000000027</v>
      </c>
      <c r="R75" s="6">
        <f t="shared" si="7"/>
        <v>2.1000000000000227</v>
      </c>
    </row>
    <row r="76" spans="1:18" ht="18" customHeight="1">
      <c r="A76" s="85">
        <v>2551</v>
      </c>
      <c r="B76" s="92">
        <v>293.02</v>
      </c>
      <c r="C76" s="53">
        <v>100.5</v>
      </c>
      <c r="D76" s="112">
        <v>237340</v>
      </c>
      <c r="E76" s="89">
        <v>292.77</v>
      </c>
      <c r="F76" s="53">
        <v>89</v>
      </c>
      <c r="G76" s="112">
        <v>237340</v>
      </c>
      <c r="H76" s="92">
        <v>290.78</v>
      </c>
      <c r="I76" s="114">
        <v>0.005</v>
      </c>
      <c r="J76" s="90">
        <v>237499</v>
      </c>
      <c r="K76" s="92">
        <v>290.78</v>
      </c>
      <c r="L76" s="114">
        <v>0.005</v>
      </c>
      <c r="M76" s="90">
        <v>237499</v>
      </c>
      <c r="N76" s="140">
        <v>347.35</v>
      </c>
      <c r="O76" s="56">
        <f t="shared" si="6"/>
        <v>11.014364295</v>
      </c>
      <c r="Q76" s="6">
        <f t="shared" si="5"/>
        <v>4.519999999999982</v>
      </c>
      <c r="R76" s="6">
        <f t="shared" si="7"/>
        <v>2.2799999999999727</v>
      </c>
    </row>
    <row r="77" spans="1:18" ht="18" customHeight="1">
      <c r="A77" s="113">
        <v>2552</v>
      </c>
      <c r="B77" s="92">
        <v>291.87</v>
      </c>
      <c r="C77" s="53">
        <v>52.6</v>
      </c>
      <c r="D77" s="112">
        <v>238402</v>
      </c>
      <c r="E77" s="89">
        <v>291.87</v>
      </c>
      <c r="F77" s="53">
        <v>52.6</v>
      </c>
      <c r="G77" s="112">
        <v>237306</v>
      </c>
      <c r="H77" s="92">
        <v>290.81</v>
      </c>
      <c r="I77" s="53">
        <v>0.01</v>
      </c>
      <c r="J77" s="93">
        <v>238241</v>
      </c>
      <c r="K77" s="89">
        <v>290.81</v>
      </c>
      <c r="L77" s="53">
        <v>0.01</v>
      </c>
      <c r="M77" s="90">
        <v>237500</v>
      </c>
      <c r="N77" s="140">
        <v>300.78</v>
      </c>
      <c r="O77" s="56">
        <f t="shared" si="6"/>
        <v>9.537643566</v>
      </c>
      <c r="Q77" s="6">
        <f aca="true" t="shared" si="8" ref="Q77:Q91">B77-$Q$4</f>
        <v>3.3700000000000045</v>
      </c>
      <c r="R77" s="6">
        <f t="shared" si="7"/>
        <v>2.3100000000000023</v>
      </c>
    </row>
    <row r="78" spans="1:18" ht="18" customHeight="1">
      <c r="A78" s="85">
        <v>2553</v>
      </c>
      <c r="B78" s="92">
        <v>293.7</v>
      </c>
      <c r="C78" s="53">
        <v>165.5</v>
      </c>
      <c r="D78" s="112">
        <v>238377</v>
      </c>
      <c r="E78" s="89">
        <v>293.46</v>
      </c>
      <c r="F78" s="53">
        <v>149.05</v>
      </c>
      <c r="G78" s="112">
        <v>237303</v>
      </c>
      <c r="H78" s="92">
        <v>290.25</v>
      </c>
      <c r="I78" s="53">
        <v>0.05</v>
      </c>
      <c r="J78" s="93">
        <v>238572</v>
      </c>
      <c r="K78" s="89">
        <v>290.288</v>
      </c>
      <c r="L78" s="53">
        <v>0.09</v>
      </c>
      <c r="M78" s="90">
        <v>238572</v>
      </c>
      <c r="N78" s="140">
        <v>478.34</v>
      </c>
      <c r="O78" s="56">
        <f t="shared" si="6"/>
        <v>15.168017897999999</v>
      </c>
      <c r="Q78" s="6">
        <f t="shared" si="8"/>
        <v>5.199999999999989</v>
      </c>
      <c r="R78" s="6">
        <f t="shared" si="7"/>
        <v>1.75</v>
      </c>
    </row>
    <row r="79" spans="1:18" ht="18" customHeight="1">
      <c r="A79" s="113">
        <v>2554</v>
      </c>
      <c r="B79" s="92">
        <v>294.68</v>
      </c>
      <c r="C79" s="53">
        <v>275</v>
      </c>
      <c r="D79" s="112">
        <v>238356</v>
      </c>
      <c r="E79" s="89">
        <v>294.652</v>
      </c>
      <c r="F79" s="53">
        <v>272.37</v>
      </c>
      <c r="G79" s="112">
        <v>223380</v>
      </c>
      <c r="H79" s="92">
        <v>290.74</v>
      </c>
      <c r="I79" s="53">
        <v>0.54</v>
      </c>
      <c r="J79" s="93">
        <v>239232</v>
      </c>
      <c r="K79" s="89">
        <v>290.768</v>
      </c>
      <c r="L79" s="53">
        <v>0.72</v>
      </c>
      <c r="M79" s="90">
        <v>239234</v>
      </c>
      <c r="N79" s="140">
        <v>1277.82</v>
      </c>
      <c r="O79" s="56">
        <f t="shared" si="6"/>
        <v>40.519288853999996</v>
      </c>
      <c r="Q79" s="6">
        <f t="shared" si="8"/>
        <v>6.180000000000007</v>
      </c>
      <c r="R79" s="6">
        <f t="shared" si="7"/>
        <v>2.240000000000009</v>
      </c>
    </row>
    <row r="80" spans="1:18" ht="18" customHeight="1">
      <c r="A80" s="85">
        <v>2555</v>
      </c>
      <c r="B80" s="92">
        <v>292.8</v>
      </c>
      <c r="C80" s="53">
        <v>158</v>
      </c>
      <c r="D80" s="112">
        <v>239363</v>
      </c>
      <c r="E80" s="92">
        <v>292.745</v>
      </c>
      <c r="F80" s="53">
        <v>151.37</v>
      </c>
      <c r="G80" s="112">
        <v>223292</v>
      </c>
      <c r="H80" s="92">
        <v>290.34</v>
      </c>
      <c r="I80" s="53">
        <v>0.35</v>
      </c>
      <c r="J80" s="93">
        <v>239309</v>
      </c>
      <c r="K80" s="89">
        <v>290.35</v>
      </c>
      <c r="L80" s="53">
        <v>0.38</v>
      </c>
      <c r="M80" s="90">
        <v>239309</v>
      </c>
      <c r="N80" s="140">
        <v>408.56</v>
      </c>
      <c r="O80" s="56">
        <f t="shared" si="6"/>
        <v>12.955315032</v>
      </c>
      <c r="Q80" s="6">
        <f t="shared" si="8"/>
        <v>4.300000000000011</v>
      </c>
      <c r="R80" s="6">
        <f t="shared" si="7"/>
        <v>1.839999999999975</v>
      </c>
    </row>
    <row r="81" spans="1:18" ht="18" customHeight="1">
      <c r="A81" s="113">
        <v>2556</v>
      </c>
      <c r="B81" s="92">
        <v>292.74</v>
      </c>
      <c r="C81" s="53">
        <v>163.6</v>
      </c>
      <c r="D81" s="112">
        <v>41566</v>
      </c>
      <c r="E81" s="89">
        <v>292.43</v>
      </c>
      <c r="F81" s="53">
        <v>120.2</v>
      </c>
      <c r="G81" s="112">
        <v>41566</v>
      </c>
      <c r="H81" s="92">
        <v>290.34</v>
      </c>
      <c r="I81" s="53">
        <v>0.04</v>
      </c>
      <c r="J81" s="93">
        <v>239748</v>
      </c>
      <c r="K81" s="89">
        <v>290.36</v>
      </c>
      <c r="L81" s="53">
        <v>0.06</v>
      </c>
      <c r="M81" s="90">
        <v>239748</v>
      </c>
      <c r="N81" s="140">
        <v>404.49</v>
      </c>
      <c r="O81" s="56">
        <f t="shared" si="6"/>
        <v>12.826256553</v>
      </c>
      <c r="Q81" s="6">
        <f t="shared" si="8"/>
        <v>4.240000000000009</v>
      </c>
      <c r="R81" s="6">
        <f t="shared" si="7"/>
        <v>1.839999999999975</v>
      </c>
    </row>
    <row r="82" spans="1:18" ht="18" customHeight="1">
      <c r="A82" s="85">
        <v>2557</v>
      </c>
      <c r="B82" s="92">
        <v>292.64</v>
      </c>
      <c r="C82" s="53">
        <v>122.6</v>
      </c>
      <c r="D82" s="112">
        <v>41885</v>
      </c>
      <c r="E82" s="89">
        <v>292.534</v>
      </c>
      <c r="F82" s="53">
        <v>106.9</v>
      </c>
      <c r="G82" s="112">
        <v>41885</v>
      </c>
      <c r="H82" s="92">
        <v>290.3</v>
      </c>
      <c r="I82" s="53">
        <v>0.15</v>
      </c>
      <c r="J82" s="93">
        <v>240026</v>
      </c>
      <c r="K82" s="89">
        <v>290.31</v>
      </c>
      <c r="L82" s="53">
        <v>0.16</v>
      </c>
      <c r="M82" s="90">
        <v>240026</v>
      </c>
      <c r="N82" s="140">
        <v>308.89</v>
      </c>
      <c r="O82" s="56">
        <f t="shared" si="6"/>
        <v>9.794809233</v>
      </c>
      <c r="Q82" s="6">
        <f t="shared" si="8"/>
        <v>4.139999999999986</v>
      </c>
      <c r="R82" s="6">
        <f t="shared" si="7"/>
        <v>1.8000000000000114</v>
      </c>
    </row>
    <row r="83" spans="1:18" ht="18" customHeight="1">
      <c r="A83" s="113">
        <v>2558</v>
      </c>
      <c r="B83" s="92">
        <v>291.66</v>
      </c>
      <c r="C83" s="53">
        <v>23.06</v>
      </c>
      <c r="D83" s="112">
        <v>42231</v>
      </c>
      <c r="E83" s="89">
        <v>291.656</v>
      </c>
      <c r="F83" s="53">
        <v>23.06</v>
      </c>
      <c r="G83" s="112">
        <v>42231</v>
      </c>
      <c r="H83" s="92">
        <v>290.13</v>
      </c>
      <c r="I83" s="53">
        <v>0.01</v>
      </c>
      <c r="J83" s="93">
        <v>240348</v>
      </c>
      <c r="K83" s="89">
        <v>290.13</v>
      </c>
      <c r="L83" s="53">
        <v>0.01</v>
      </c>
      <c r="M83" s="90">
        <v>240348</v>
      </c>
      <c r="N83" s="140">
        <v>152.18</v>
      </c>
      <c r="O83" s="56">
        <f t="shared" si="6"/>
        <v>4.825582146</v>
      </c>
      <c r="Q83" s="6">
        <f t="shared" si="8"/>
        <v>3.160000000000025</v>
      </c>
      <c r="R83" s="6">
        <f t="shared" si="7"/>
        <v>1.6299999999999955</v>
      </c>
    </row>
    <row r="84" spans="1:18" ht="18" customHeight="1">
      <c r="A84" s="85">
        <v>2559</v>
      </c>
      <c r="B84" s="92">
        <v>293.34</v>
      </c>
      <c r="C84" s="53">
        <v>181.75</v>
      </c>
      <c r="D84" s="112">
        <v>42632</v>
      </c>
      <c r="E84" s="89">
        <v>293.26</v>
      </c>
      <c r="F84" s="53">
        <v>170.75</v>
      </c>
      <c r="G84" s="112">
        <v>42632</v>
      </c>
      <c r="H84" s="92">
        <v>290.1</v>
      </c>
      <c r="I84" s="53">
        <v>0</v>
      </c>
      <c r="J84" s="93">
        <v>240810</v>
      </c>
      <c r="K84" s="89">
        <v>290.11</v>
      </c>
      <c r="L84" s="53">
        <v>0</v>
      </c>
      <c r="M84" s="90">
        <v>240810</v>
      </c>
      <c r="N84" s="140">
        <v>296.25</v>
      </c>
      <c r="O84" s="56">
        <f t="shared" si="6"/>
        <v>9.393998625</v>
      </c>
      <c r="Q84" s="6">
        <f t="shared" si="8"/>
        <v>4.839999999999975</v>
      </c>
      <c r="R84" s="6">
        <f t="shared" si="7"/>
        <v>1.6000000000000227</v>
      </c>
    </row>
    <row r="85" spans="1:18" ht="18" customHeight="1">
      <c r="A85" s="113">
        <v>2560</v>
      </c>
      <c r="B85" s="92">
        <v>292.21</v>
      </c>
      <c r="C85" s="53">
        <v>92.19</v>
      </c>
      <c r="D85" s="112">
        <v>42875</v>
      </c>
      <c r="E85" s="89">
        <v>292.09</v>
      </c>
      <c r="F85" s="53">
        <v>86.53</v>
      </c>
      <c r="G85" s="112">
        <v>42875</v>
      </c>
      <c r="H85" s="92">
        <v>289.62</v>
      </c>
      <c r="I85" s="53">
        <v>0.12</v>
      </c>
      <c r="J85" s="93">
        <v>241178</v>
      </c>
      <c r="K85" s="89">
        <v>289.622</v>
      </c>
      <c r="L85" s="53">
        <v>0.12</v>
      </c>
      <c r="M85" s="90">
        <v>241178</v>
      </c>
      <c r="N85" s="140">
        <v>401.46</v>
      </c>
      <c r="O85" s="56">
        <f t="shared" si="6"/>
        <v>12.730176162</v>
      </c>
      <c r="Q85" s="6">
        <f t="shared" si="8"/>
        <v>3.7099999999999795</v>
      </c>
      <c r="R85" s="6">
        <f t="shared" si="7"/>
        <v>1.1200000000000045</v>
      </c>
    </row>
    <row r="86" spans="1:18" ht="18" customHeight="1">
      <c r="A86" s="85">
        <v>2561</v>
      </c>
      <c r="B86" s="92">
        <v>293.99</v>
      </c>
      <c r="C86" s="53">
        <v>163.38</v>
      </c>
      <c r="D86" s="112">
        <v>43398</v>
      </c>
      <c r="E86" s="89">
        <v>293.946</v>
      </c>
      <c r="F86" s="53">
        <v>160.9</v>
      </c>
      <c r="G86" s="112">
        <v>43398</v>
      </c>
      <c r="H86" s="92">
        <v>289.91</v>
      </c>
      <c r="I86" s="53">
        <v>0.95</v>
      </c>
      <c r="J86" s="93">
        <v>241519</v>
      </c>
      <c r="K86" s="89">
        <v>289.933</v>
      </c>
      <c r="L86" s="53">
        <v>1.05</v>
      </c>
      <c r="M86" s="90">
        <v>241521</v>
      </c>
      <c r="N86" s="140">
        <v>518.14</v>
      </c>
      <c r="O86" s="56">
        <f t="shared" si="6"/>
        <v>16.430063957999998</v>
      </c>
      <c r="Q86" s="6">
        <f t="shared" si="8"/>
        <v>5.490000000000009</v>
      </c>
      <c r="R86" s="6">
        <f t="shared" si="7"/>
        <v>1.410000000000025</v>
      </c>
    </row>
    <row r="87" spans="1:18" ht="18" customHeight="1">
      <c r="A87" s="113">
        <v>2562</v>
      </c>
      <c r="B87" s="92">
        <v>292.69</v>
      </c>
      <c r="C87" s="53">
        <v>103.6</v>
      </c>
      <c r="D87" s="112">
        <v>43711</v>
      </c>
      <c r="E87" s="89">
        <v>292.64</v>
      </c>
      <c r="F87" s="53">
        <v>100.1</v>
      </c>
      <c r="G87" s="112">
        <v>43711</v>
      </c>
      <c r="H87" s="92">
        <v>290.25</v>
      </c>
      <c r="I87" s="53">
        <v>0.01</v>
      </c>
      <c r="J87" s="93">
        <v>242207</v>
      </c>
      <c r="K87" s="89">
        <v>290.25</v>
      </c>
      <c r="L87" s="53">
        <v>0.01</v>
      </c>
      <c r="M87" s="90">
        <v>242211</v>
      </c>
      <c r="N87" s="140">
        <v>300.21</v>
      </c>
      <c r="O87" s="56">
        <f t="shared" si="6"/>
        <v>9.519569037</v>
      </c>
      <c r="Q87" s="6">
        <f t="shared" si="8"/>
        <v>4.189999999999998</v>
      </c>
      <c r="R87" s="6">
        <f t="shared" si="7"/>
        <v>1.75</v>
      </c>
    </row>
    <row r="88" spans="1:18" ht="18" customHeight="1">
      <c r="A88" s="85">
        <v>2563</v>
      </c>
      <c r="B88" s="92">
        <v>293.08</v>
      </c>
      <c r="C88" s="53">
        <v>100.82</v>
      </c>
      <c r="D88" s="112">
        <v>44025</v>
      </c>
      <c r="E88" s="89">
        <v>292.879</v>
      </c>
      <c r="F88" s="53">
        <v>90.88</v>
      </c>
      <c r="G88" s="112">
        <v>44025</v>
      </c>
      <c r="H88" s="92">
        <v>290.28</v>
      </c>
      <c r="I88" s="53">
        <v>0.02</v>
      </c>
      <c r="J88" s="93">
        <v>242269</v>
      </c>
      <c r="K88" s="89">
        <v>290.29</v>
      </c>
      <c r="L88" s="53">
        <v>0.02</v>
      </c>
      <c r="M88" s="90">
        <v>242269</v>
      </c>
      <c r="N88" s="140">
        <v>302.97</v>
      </c>
      <c r="O88" s="56">
        <f t="shared" si="6"/>
        <v>9.607087809000001</v>
      </c>
      <c r="Q88" s="6">
        <f t="shared" si="8"/>
        <v>4.579999999999984</v>
      </c>
      <c r="R88" s="6">
        <f t="shared" si="7"/>
        <v>1.7799999999999727</v>
      </c>
    </row>
    <row r="89" spans="1:18" ht="18" customHeight="1">
      <c r="A89" s="113">
        <v>2564</v>
      </c>
      <c r="B89" s="92">
        <v>292.68</v>
      </c>
      <c r="C89" s="53">
        <v>86.4</v>
      </c>
      <c r="D89" s="112">
        <v>44453</v>
      </c>
      <c r="E89" s="89">
        <v>292.53</v>
      </c>
      <c r="F89" s="53">
        <v>78.5</v>
      </c>
      <c r="G89" s="112">
        <v>44454</v>
      </c>
      <c r="H89" s="92">
        <v>290.38</v>
      </c>
      <c r="I89" s="53">
        <v>0.08</v>
      </c>
      <c r="J89" s="93">
        <v>242615</v>
      </c>
      <c r="K89" s="89">
        <v>290.451</v>
      </c>
      <c r="L89" s="53">
        <v>0.25</v>
      </c>
      <c r="M89" s="90">
        <v>242615</v>
      </c>
      <c r="N89" s="140">
        <v>332.35</v>
      </c>
      <c r="O89" s="56">
        <f t="shared" si="6"/>
        <v>10.538718795000001</v>
      </c>
      <c r="Q89" s="6">
        <f t="shared" si="8"/>
        <v>4.180000000000007</v>
      </c>
      <c r="R89" s="6">
        <f t="shared" si="7"/>
        <v>1.8799999999999955</v>
      </c>
    </row>
    <row r="90" spans="1:18" ht="18" customHeight="1">
      <c r="A90" s="85">
        <v>2565</v>
      </c>
      <c r="B90" s="92">
        <v>293.86</v>
      </c>
      <c r="C90" s="53">
        <v>149.60000000000008</v>
      </c>
      <c r="D90" s="112">
        <v>44831</v>
      </c>
      <c r="E90" s="89">
        <v>293.83</v>
      </c>
      <c r="F90" s="53">
        <v>147.8000000000001</v>
      </c>
      <c r="G90" s="112">
        <v>44831</v>
      </c>
      <c r="H90" s="92">
        <v>290.53</v>
      </c>
      <c r="I90" s="53">
        <v>0.39</v>
      </c>
      <c r="J90" s="93">
        <v>243067</v>
      </c>
      <c r="K90" s="89">
        <v>290.55</v>
      </c>
      <c r="L90" s="53">
        <v>0.65</v>
      </c>
      <c r="M90" s="90">
        <v>243067</v>
      </c>
      <c r="N90" s="140">
        <v>633.92</v>
      </c>
      <c r="O90" s="56">
        <f t="shared" si="6"/>
        <v>20.101413024</v>
      </c>
      <c r="Q90" s="6">
        <f t="shared" si="8"/>
        <v>5.360000000000014</v>
      </c>
      <c r="R90" s="6">
        <f>H90-$Q$4</f>
        <v>2.0299999999999727</v>
      </c>
    </row>
    <row r="91" spans="1:18" ht="18" customHeight="1">
      <c r="A91" s="113">
        <v>2566</v>
      </c>
      <c r="B91" s="92">
        <v>293.3</v>
      </c>
      <c r="C91" s="53">
        <v>106.5</v>
      </c>
      <c r="D91" s="112">
        <v>45055</v>
      </c>
      <c r="E91" s="89">
        <v>292.89</v>
      </c>
      <c r="F91" s="53">
        <v>86.16</v>
      </c>
      <c r="G91" s="112">
        <v>45199</v>
      </c>
      <c r="H91" s="92">
        <v>290.6</v>
      </c>
      <c r="I91" s="53">
        <v>0.1</v>
      </c>
      <c r="J91" s="93">
        <v>243410</v>
      </c>
      <c r="K91" s="89">
        <v>290.7</v>
      </c>
      <c r="L91" s="53">
        <v>0.2</v>
      </c>
      <c r="M91" s="90">
        <v>243410</v>
      </c>
      <c r="N91" s="140">
        <v>340.3</v>
      </c>
      <c r="O91" s="56">
        <f t="shared" si="6"/>
        <v>10.790810910000001</v>
      </c>
      <c r="Q91" s="6">
        <f t="shared" si="8"/>
        <v>4.800000000000011</v>
      </c>
      <c r="R91" s="6">
        <f>H91-$Q$4</f>
        <v>2.1000000000000227</v>
      </c>
    </row>
    <row r="92" spans="1:18" ht="18" customHeight="1">
      <c r="A92" s="67"/>
      <c r="B92" s="92"/>
      <c r="C92" s="53"/>
      <c r="D92" s="112"/>
      <c r="E92" s="89"/>
      <c r="F92" s="53"/>
      <c r="G92" s="157"/>
      <c r="H92" s="92"/>
      <c r="I92" s="53"/>
      <c r="J92" s="93"/>
      <c r="K92" s="89"/>
      <c r="L92" s="53"/>
      <c r="M92" s="90"/>
      <c r="N92" s="140"/>
      <c r="O92" s="56"/>
      <c r="Q92" s="6"/>
      <c r="R92" s="6"/>
    </row>
    <row r="93" spans="1:15" ht="18" customHeight="1">
      <c r="A93" s="85"/>
      <c r="B93" s="92"/>
      <c r="C93" s="53"/>
      <c r="D93" s="100"/>
      <c r="E93" s="91"/>
      <c r="F93" s="53"/>
      <c r="G93" s="99"/>
      <c r="H93" s="92"/>
      <c r="I93" s="53"/>
      <c r="J93" s="100"/>
      <c r="K93" s="91"/>
      <c r="L93" s="53"/>
      <c r="M93" s="99"/>
      <c r="N93" s="140"/>
      <c r="O93" s="56"/>
    </row>
    <row r="94" spans="1:15" ht="18" customHeight="1">
      <c r="A94" s="155" t="s">
        <v>3</v>
      </c>
      <c r="B94" s="92">
        <f>MAX(B61:B93,B52:B58,B9:B43)</f>
        <v>295.12</v>
      </c>
      <c r="C94" s="53">
        <f>MAX(C61:C93,C52:C58,C9:C43)</f>
        <v>376</v>
      </c>
      <c r="D94" s="112">
        <v>225229</v>
      </c>
      <c r="E94" s="89">
        <f>MAX(E73:E93,E61:E70,E52:E58,E9:E43)</f>
        <v>295.05</v>
      </c>
      <c r="F94" s="53">
        <f>MAX(F73:F85,F61:F70,F52:F58,F9:F43)</f>
        <v>368</v>
      </c>
      <c r="G94" s="54">
        <v>225229</v>
      </c>
      <c r="H94" s="92">
        <f>MAX(H73:H93,H61:H69,H52:H58,H9:H43)</f>
        <v>291.17</v>
      </c>
      <c r="I94" s="53">
        <f>MAX(I73:I93,I61:I69,I52:I58,I9:I43)</f>
        <v>36.5</v>
      </c>
      <c r="J94" s="93">
        <v>233378</v>
      </c>
      <c r="K94" s="89">
        <f>MAX(K73:K93,K61:K69,K52:K58,K9:K43)</f>
        <v>291.17</v>
      </c>
      <c r="L94" s="53">
        <f>MAX(L73:L93,L61:L69,L52:L58,L9:L43)</f>
        <v>35</v>
      </c>
      <c r="M94" s="90">
        <v>234580</v>
      </c>
      <c r="N94" s="140">
        <f>MAX(N73:N93,N52:N58,N35:N43,N9:N33)</f>
        <v>1511.06</v>
      </c>
      <c r="O94" s="56">
        <f>MAX(O73:O93,O52:O58,O35:O43,O9:O33)</f>
        <v>47.915259282</v>
      </c>
    </row>
    <row r="95" spans="1:15" ht="18" customHeight="1">
      <c r="A95" s="155" t="s">
        <v>13</v>
      </c>
      <c r="B95" s="92">
        <f>AVERAGE(B61:B93,B52:B58,B9:B43)</f>
        <v>293.6490410958903</v>
      </c>
      <c r="C95" s="53">
        <f>AVERAGE(C61:C93,C52:C58,C9:C43)</f>
        <v>168.41684931506848</v>
      </c>
      <c r="D95" s="100"/>
      <c r="E95" s="89">
        <f>AVERAGE(E73:E93,E61:E70,E52:E58,E9:E43)</f>
        <v>293.57664788732393</v>
      </c>
      <c r="F95" s="53">
        <f>AVERAGE(F73:F93,F61:F70,F52:F58,F35:F43,F9:F33)</f>
        <v>164.8462857142857</v>
      </c>
      <c r="G95" s="99"/>
      <c r="H95" s="92">
        <f>AVERAGE(H73:H93,H61:H69,H52:H58,H9:H43)</f>
        <v>289.7679999999999</v>
      </c>
      <c r="I95" s="53">
        <f>AVERAGE(I73:I93,I61:I69,I52:I58,I9:I43)</f>
        <v>4.181928571428572</v>
      </c>
      <c r="J95" s="100"/>
      <c r="K95" s="89">
        <f>AVERAGE(K73:K93,K61:K69,K52:K58,K9:K43)</f>
        <v>289.7765999999999</v>
      </c>
      <c r="L95" s="53">
        <f>AVERAGE(L73:L93,L61:L69,L52:L58,L9:L43)</f>
        <v>4.047928571428573</v>
      </c>
      <c r="M95" s="99"/>
      <c r="N95" s="140">
        <f>AVERAGE(N73:N93,N52:N58,N35:N43,N9:N33)</f>
        <v>627.3134728000002</v>
      </c>
      <c r="O95" s="56">
        <f>AVERAGE(O73:O93,O52:O58,O35:O43,O9:O33)</f>
        <v>19.891922028446157</v>
      </c>
    </row>
    <row r="96" spans="1:15" ht="18" customHeight="1">
      <c r="A96" s="156" t="s">
        <v>4</v>
      </c>
      <c r="B96" s="143">
        <f>MIN(B61:B93,B52:B58,B9:B43)</f>
        <v>291.66</v>
      </c>
      <c r="C96" s="69">
        <f>MIN(C61:C93,C52:C58,C9:C43)</f>
        <v>23.06</v>
      </c>
      <c r="D96" s="112">
        <v>240558</v>
      </c>
      <c r="E96" s="144">
        <f>MIN(E73:E93,E61:E70,E52:E58,E9:E43)</f>
        <v>291.63</v>
      </c>
      <c r="F96" s="69">
        <f>MIN(F73:F93,F61:F70,F52:F58,F35:F43,F9:F33)</f>
        <v>23.06</v>
      </c>
      <c r="G96" s="112">
        <v>240558</v>
      </c>
      <c r="H96" s="144">
        <f>MIN(H73:H93,H61:H69,H52:H58,H9:H43)</f>
        <v>288.84</v>
      </c>
      <c r="I96" s="69">
        <f>MIN(I73:I93,I61:I69,I52:I58,I9:I43)</f>
        <v>0</v>
      </c>
      <c r="J96" s="93">
        <v>240810</v>
      </c>
      <c r="K96" s="144">
        <f>MIN(K73:K93,K61:K69,K52:K58,K9:K43)</f>
        <v>288.84</v>
      </c>
      <c r="L96" s="53">
        <v>0</v>
      </c>
      <c r="M96" s="90">
        <v>240810</v>
      </c>
      <c r="N96" s="142">
        <f>MIN(N73:N93,N52:N58,N35:N43,N9:N33)</f>
        <v>152.18</v>
      </c>
      <c r="O96" s="120">
        <f>MIN(O73:O93,O52:O58,O35:O43,O9:O33)</f>
        <v>4.825582146</v>
      </c>
    </row>
    <row r="97" spans="1:15" ht="24.75" customHeight="1">
      <c r="A97" s="147" t="s">
        <v>33</v>
      </c>
      <c r="B97" s="146"/>
      <c r="D97" s="148"/>
      <c r="E97" s="146"/>
      <c r="F97" s="146"/>
      <c r="G97" s="149"/>
      <c r="H97" s="146"/>
      <c r="I97" s="146"/>
      <c r="J97" s="149"/>
      <c r="K97" s="145"/>
      <c r="L97" s="146"/>
      <c r="M97" s="149"/>
      <c r="N97" s="150"/>
      <c r="O97" s="151"/>
    </row>
    <row r="98" spans="1:15" ht="24.75" customHeight="1">
      <c r="A98" s="67"/>
      <c r="B98" s="116" t="s">
        <v>19</v>
      </c>
      <c r="C98" s="115"/>
      <c r="E98" s="117"/>
      <c r="F98" s="118"/>
      <c r="G98" s="115"/>
      <c r="H98" s="118"/>
      <c r="I98" s="119"/>
      <c r="J98" s="115"/>
      <c r="K98" s="67"/>
      <c r="L98" s="84"/>
      <c r="M98" s="152"/>
      <c r="N98" s="153"/>
      <c r="O98" s="154"/>
    </row>
    <row r="99" spans="1:15" ht="24.75" customHeight="1">
      <c r="A99" s="67"/>
      <c r="B99" s="116" t="s">
        <v>20</v>
      </c>
      <c r="C99" s="115"/>
      <c r="E99" s="117"/>
      <c r="F99" s="118"/>
      <c r="G99" s="115"/>
      <c r="H99" s="118"/>
      <c r="I99" s="119"/>
      <c r="J99" s="115"/>
      <c r="K99" s="67"/>
      <c r="L99" s="84"/>
      <c r="M99" s="152"/>
      <c r="N99" s="153"/>
      <c r="O99" s="154"/>
    </row>
    <row r="100" spans="2:12" ht="18.75">
      <c r="B100" s="1"/>
      <c r="C100" s="1"/>
      <c r="F100" s="1"/>
      <c r="H100" s="1"/>
      <c r="I100" s="1"/>
      <c r="K100" s="1"/>
      <c r="L100" s="1"/>
    </row>
    <row r="101" spans="2:12" ht="18.75">
      <c r="B101" s="1"/>
      <c r="C101" s="1"/>
      <c r="F101" s="1"/>
      <c r="H101" s="1"/>
      <c r="I101" s="1"/>
      <c r="K101" s="1"/>
      <c r="L101" s="1"/>
    </row>
    <row r="102" spans="2:12" ht="18.75">
      <c r="B102" s="1"/>
      <c r="C102" s="1"/>
      <c r="F102" s="1"/>
      <c r="H102" s="1"/>
      <c r="I102" s="1"/>
      <c r="K102" s="1"/>
      <c r="L102" s="1"/>
    </row>
  </sheetData>
  <sheetProtection/>
  <printOptions/>
  <pageMargins left="0.5905511811023623" right="0.11811023622047245" top="0.5118110236220472" bottom="0.35433070866141736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5 มิ.ย.255&amp;"AngsanaUPC,ธรรมดา"0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X2:AD112"/>
  <sheetViews>
    <sheetView zoomScalePageLayoutView="0" workbookViewId="0" topLeftCell="A67">
      <selection activeCell="AF47" sqref="AF47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12.83203125" style="1" customWidth="1"/>
    <col min="26" max="26" width="15.16015625" style="1" customWidth="1"/>
    <col min="27" max="27" width="11.16015625" style="1" customWidth="1"/>
    <col min="28" max="28" width="13.5" style="1" customWidth="1"/>
    <col min="29" max="29" width="7.66015625" style="1" customWidth="1"/>
    <col min="30" max="16384" width="9.33203125" style="1" customWidth="1"/>
  </cols>
  <sheetData>
    <row r="2" spans="28:29" ht="18.75">
      <c r="AB2" s="6">
        <v>288.5</v>
      </c>
      <c r="AC2" s="5" t="s">
        <v>25</v>
      </c>
    </row>
    <row r="3" spans="24:28" ht="18.75">
      <c r="X3" s="158" t="s">
        <v>21</v>
      </c>
      <c r="Y3" s="121" t="s">
        <v>22</v>
      </c>
      <c r="Z3" s="122" t="s">
        <v>26</v>
      </c>
      <c r="AA3" s="121" t="s">
        <v>24</v>
      </c>
      <c r="AB3" s="122" t="s">
        <v>28</v>
      </c>
    </row>
    <row r="4" spans="24:28" ht="18.75">
      <c r="X4" s="159"/>
      <c r="Y4" s="123" t="s">
        <v>23</v>
      </c>
      <c r="Z4" s="124" t="s">
        <v>27</v>
      </c>
      <c r="AA4" s="123" t="s">
        <v>23</v>
      </c>
      <c r="AB4" s="124" t="s">
        <v>27</v>
      </c>
    </row>
    <row r="5" spans="24:30" ht="18.75">
      <c r="X5" s="125">
        <v>2494</v>
      </c>
      <c r="Y5" s="126">
        <v>5.769999999999982</v>
      </c>
      <c r="Z5" s="127">
        <v>212</v>
      </c>
      <c r="AA5" s="126">
        <v>5</v>
      </c>
      <c r="AB5" s="127">
        <v>140</v>
      </c>
      <c r="AC5" s="128"/>
      <c r="AD5" s="8"/>
    </row>
    <row r="6" spans="24:30" ht="18.75">
      <c r="X6" s="125">
        <v>2495</v>
      </c>
      <c r="Y6" s="126">
        <v>6.240000000000009</v>
      </c>
      <c r="Z6" s="127">
        <v>251</v>
      </c>
      <c r="AA6" s="126">
        <f>$AA$35</f>
        <v>5</v>
      </c>
      <c r="AB6" s="127">
        <f>$AB$35</f>
        <v>140</v>
      </c>
      <c r="AC6" s="128"/>
      <c r="AD6" s="8"/>
    </row>
    <row r="7" spans="24:30" ht="18.75">
      <c r="X7" s="125">
        <v>2496</v>
      </c>
      <c r="Y7" s="126">
        <v>5.2099999999999795</v>
      </c>
      <c r="Z7" s="127">
        <v>177</v>
      </c>
      <c r="AA7" s="126">
        <f aca="true" t="shared" si="0" ref="AA7:AA72">$AA$35</f>
        <v>5</v>
      </c>
      <c r="AB7" s="127">
        <f aca="true" t="shared" si="1" ref="AB7:AB65">$AB$35</f>
        <v>140</v>
      </c>
      <c r="AC7" s="128"/>
      <c r="AD7" s="8"/>
    </row>
    <row r="8" spans="24:30" ht="18.75">
      <c r="X8" s="125">
        <v>2497</v>
      </c>
      <c r="Y8" s="126">
        <v>5.88</v>
      </c>
      <c r="Z8" s="127">
        <v>258</v>
      </c>
      <c r="AA8" s="126">
        <f t="shared" si="0"/>
        <v>5</v>
      </c>
      <c r="AB8" s="127">
        <f t="shared" si="1"/>
        <v>140</v>
      </c>
      <c r="AC8" s="128"/>
      <c r="AD8" s="8"/>
    </row>
    <row r="9" spans="24:30" ht="18.75">
      <c r="X9" s="125">
        <v>2498</v>
      </c>
      <c r="Y9" s="126">
        <v>5.240000000000009</v>
      </c>
      <c r="Z9" s="127">
        <v>132</v>
      </c>
      <c r="AA9" s="126">
        <f t="shared" si="0"/>
        <v>5</v>
      </c>
      <c r="AB9" s="127">
        <f t="shared" si="1"/>
        <v>140</v>
      </c>
      <c r="AC9" s="128"/>
      <c r="AD9" s="8"/>
    </row>
    <row r="10" spans="24:30" ht="18.75">
      <c r="X10" s="125">
        <v>2499</v>
      </c>
      <c r="Y10" s="126">
        <v>6.180000000000007</v>
      </c>
      <c r="Z10" s="127">
        <v>267</v>
      </c>
      <c r="AA10" s="126">
        <f t="shared" si="0"/>
        <v>5</v>
      </c>
      <c r="AB10" s="127">
        <f t="shared" si="1"/>
        <v>140</v>
      </c>
      <c r="AC10" s="128"/>
      <c r="AD10" s="8"/>
    </row>
    <row r="11" spans="24:30" ht="18.75">
      <c r="X11" s="125">
        <v>2500</v>
      </c>
      <c r="Y11" s="126">
        <v>6.62</v>
      </c>
      <c r="Z11" s="127">
        <v>253</v>
      </c>
      <c r="AA11" s="126">
        <f t="shared" si="0"/>
        <v>5</v>
      </c>
      <c r="AB11" s="127">
        <f t="shared" si="1"/>
        <v>140</v>
      </c>
      <c r="AC11" s="128"/>
      <c r="AD11" s="8"/>
    </row>
    <row r="12" spans="24:30" ht="18.75">
      <c r="X12" s="125">
        <v>2501</v>
      </c>
      <c r="Y12" s="126">
        <v>4.519999999999982</v>
      </c>
      <c r="Z12" s="127">
        <v>128</v>
      </c>
      <c r="AA12" s="126">
        <f t="shared" si="0"/>
        <v>5</v>
      </c>
      <c r="AB12" s="127">
        <f t="shared" si="1"/>
        <v>140</v>
      </c>
      <c r="AC12" s="128"/>
      <c r="AD12" s="8"/>
    </row>
    <row r="13" spans="24:30" ht="18.75">
      <c r="X13" s="125">
        <v>2502</v>
      </c>
      <c r="Y13" s="126">
        <v>5.639999999999986</v>
      </c>
      <c r="Z13" s="127">
        <v>243</v>
      </c>
      <c r="AA13" s="126">
        <f t="shared" si="0"/>
        <v>5</v>
      </c>
      <c r="AB13" s="127">
        <f t="shared" si="1"/>
        <v>140</v>
      </c>
      <c r="AC13" s="128"/>
      <c r="AD13" s="8"/>
    </row>
    <row r="14" spans="24:30" ht="18.75">
      <c r="X14" s="125">
        <v>2503</v>
      </c>
      <c r="Y14" s="126">
        <v>5.180000000000007</v>
      </c>
      <c r="Z14" s="127">
        <v>154</v>
      </c>
      <c r="AA14" s="126">
        <f t="shared" si="0"/>
        <v>5</v>
      </c>
      <c r="AB14" s="127">
        <f t="shared" si="1"/>
        <v>140</v>
      </c>
      <c r="AC14" s="128"/>
      <c r="AD14" s="8"/>
    </row>
    <row r="15" spans="24:30" ht="18.75">
      <c r="X15" s="125">
        <v>2504</v>
      </c>
      <c r="Y15" s="126">
        <v>6.12</v>
      </c>
      <c r="Z15" s="127">
        <v>242</v>
      </c>
      <c r="AA15" s="126">
        <f t="shared" si="0"/>
        <v>5</v>
      </c>
      <c r="AB15" s="127">
        <f t="shared" si="1"/>
        <v>140</v>
      </c>
      <c r="AC15" s="128"/>
      <c r="AD15" s="8"/>
    </row>
    <row r="16" spans="24:30" ht="18.75">
      <c r="X16" s="125">
        <v>2505</v>
      </c>
      <c r="Y16" s="126">
        <v>5.800000000000011</v>
      </c>
      <c r="Z16" s="127">
        <v>219</v>
      </c>
      <c r="AA16" s="126">
        <f t="shared" si="0"/>
        <v>5</v>
      </c>
      <c r="AB16" s="127">
        <f t="shared" si="1"/>
        <v>140</v>
      </c>
      <c r="AC16" s="128"/>
      <c r="AD16" s="8"/>
    </row>
    <row r="17" spans="24:30" ht="18.75">
      <c r="X17" s="125">
        <v>2506</v>
      </c>
      <c r="Y17" s="126">
        <v>5.800000000000011</v>
      </c>
      <c r="Z17" s="127">
        <v>219</v>
      </c>
      <c r="AA17" s="126">
        <f t="shared" si="0"/>
        <v>5</v>
      </c>
      <c r="AB17" s="127">
        <f t="shared" si="1"/>
        <v>140</v>
      </c>
      <c r="AC17" s="128"/>
      <c r="AD17" s="8"/>
    </row>
    <row r="18" spans="24:30" ht="18.75">
      <c r="X18" s="125">
        <v>2507</v>
      </c>
      <c r="Y18" s="126">
        <v>5.399999999999977</v>
      </c>
      <c r="Z18" s="127">
        <v>192</v>
      </c>
      <c r="AA18" s="126">
        <f t="shared" si="0"/>
        <v>5</v>
      </c>
      <c r="AB18" s="127">
        <f t="shared" si="1"/>
        <v>140</v>
      </c>
      <c r="AC18" s="128"/>
      <c r="AD18" s="8"/>
    </row>
    <row r="19" spans="24:30" ht="18.75">
      <c r="X19" s="125">
        <v>2508</v>
      </c>
      <c r="Y19" s="126">
        <v>6.199999999999989</v>
      </c>
      <c r="Z19" s="127">
        <v>248</v>
      </c>
      <c r="AA19" s="126">
        <f t="shared" si="0"/>
        <v>5</v>
      </c>
      <c r="AB19" s="127">
        <f t="shared" si="1"/>
        <v>140</v>
      </c>
      <c r="AC19" s="128"/>
      <c r="AD19" s="8"/>
    </row>
    <row r="20" spans="24:30" ht="18.75">
      <c r="X20" s="125">
        <v>2509</v>
      </c>
      <c r="Y20" s="126">
        <v>5.149999999999977</v>
      </c>
      <c r="Z20" s="127">
        <v>176</v>
      </c>
      <c r="AA20" s="126">
        <f t="shared" si="0"/>
        <v>5</v>
      </c>
      <c r="AB20" s="127">
        <f t="shared" si="1"/>
        <v>140</v>
      </c>
      <c r="AC20" s="128"/>
      <c r="AD20" s="8"/>
    </row>
    <row r="21" spans="24:30" ht="18.75">
      <c r="X21" s="125">
        <v>2510</v>
      </c>
      <c r="Y21" s="126">
        <v>6.490000000000009</v>
      </c>
      <c r="Z21" s="127">
        <v>246</v>
      </c>
      <c r="AA21" s="126">
        <f t="shared" si="0"/>
        <v>5</v>
      </c>
      <c r="AB21" s="127">
        <f t="shared" si="1"/>
        <v>140</v>
      </c>
      <c r="AC21" s="128"/>
      <c r="AD21" s="8"/>
    </row>
    <row r="22" spans="24:30" ht="18.75">
      <c r="X22" s="125">
        <v>2511</v>
      </c>
      <c r="Y22" s="126">
        <v>4.170000000000016</v>
      </c>
      <c r="Z22" s="127">
        <v>121</v>
      </c>
      <c r="AA22" s="126">
        <f t="shared" si="0"/>
        <v>5</v>
      </c>
      <c r="AB22" s="127">
        <f t="shared" si="1"/>
        <v>140</v>
      </c>
      <c r="AC22" s="128"/>
      <c r="AD22" s="8"/>
    </row>
    <row r="23" spans="24:30" ht="18.75">
      <c r="X23" s="125">
        <v>2512</v>
      </c>
      <c r="Y23" s="126">
        <v>6.480000000000018</v>
      </c>
      <c r="Z23" s="127">
        <v>296</v>
      </c>
      <c r="AA23" s="126">
        <f t="shared" si="0"/>
        <v>5</v>
      </c>
      <c r="AB23" s="127">
        <f t="shared" si="1"/>
        <v>140</v>
      </c>
      <c r="AC23" s="128"/>
      <c r="AD23" s="8"/>
    </row>
    <row r="24" spans="24:30" ht="18.75">
      <c r="X24" s="125">
        <v>2513</v>
      </c>
      <c r="Y24" s="126">
        <v>6.139999999999986</v>
      </c>
      <c r="Z24" s="127">
        <v>286</v>
      </c>
      <c r="AA24" s="126">
        <f t="shared" si="0"/>
        <v>5</v>
      </c>
      <c r="AB24" s="127">
        <f t="shared" si="1"/>
        <v>140</v>
      </c>
      <c r="AC24" s="128"/>
      <c r="AD24" s="8"/>
    </row>
    <row r="25" spans="24:30" ht="18.75">
      <c r="X25" s="125">
        <v>2514</v>
      </c>
      <c r="Y25" s="126">
        <v>6.430000000000007</v>
      </c>
      <c r="Z25" s="127">
        <v>319</v>
      </c>
      <c r="AA25" s="126">
        <f t="shared" si="0"/>
        <v>5</v>
      </c>
      <c r="AB25" s="127">
        <f t="shared" si="1"/>
        <v>140</v>
      </c>
      <c r="AC25" s="128"/>
      <c r="AD25" s="8"/>
    </row>
    <row r="26" spans="24:30" ht="18.75">
      <c r="X26" s="125">
        <v>2515</v>
      </c>
      <c r="Y26" s="126">
        <v>5.2099999999999795</v>
      </c>
      <c r="Z26" s="127">
        <v>212</v>
      </c>
      <c r="AA26" s="126">
        <f t="shared" si="0"/>
        <v>5</v>
      </c>
      <c r="AB26" s="127">
        <f t="shared" si="1"/>
        <v>140</v>
      </c>
      <c r="AC26" s="128"/>
      <c r="AD26" s="8"/>
    </row>
    <row r="27" spans="24:30" ht="18.75">
      <c r="X27" s="125">
        <v>2516</v>
      </c>
      <c r="Y27" s="126">
        <v>6.600000000000023</v>
      </c>
      <c r="Z27" s="127">
        <v>376</v>
      </c>
      <c r="AA27" s="126">
        <f t="shared" si="0"/>
        <v>5</v>
      </c>
      <c r="AB27" s="127">
        <f t="shared" si="1"/>
        <v>140</v>
      </c>
      <c r="AC27" s="128"/>
      <c r="AD27" s="8"/>
    </row>
    <row r="28" spans="24:30" ht="18.75">
      <c r="X28" s="125">
        <v>2517</v>
      </c>
      <c r="Y28" s="126">
        <v>5.589999999999975</v>
      </c>
      <c r="Z28" s="127">
        <v>244</v>
      </c>
      <c r="AA28" s="126">
        <f t="shared" si="0"/>
        <v>5</v>
      </c>
      <c r="AB28" s="127">
        <f t="shared" si="1"/>
        <v>140</v>
      </c>
      <c r="AC28" s="128"/>
      <c r="AD28" s="8"/>
    </row>
    <row r="29" spans="24:30" ht="18.75">
      <c r="X29" s="125">
        <v>2518</v>
      </c>
      <c r="Y29" s="126">
        <v>6.600000000000023</v>
      </c>
      <c r="Z29" s="127">
        <v>350</v>
      </c>
      <c r="AA29" s="126">
        <f t="shared" si="0"/>
        <v>5</v>
      </c>
      <c r="AB29" s="127">
        <f t="shared" si="1"/>
        <v>140</v>
      </c>
      <c r="AC29" s="128"/>
      <c r="AD29" s="8"/>
    </row>
    <row r="30" spans="24:30" ht="18.75">
      <c r="X30" s="125">
        <v>2519</v>
      </c>
      <c r="Y30" s="126">
        <v>4.56</v>
      </c>
      <c r="Z30" s="127">
        <v>144</v>
      </c>
      <c r="AA30" s="126">
        <f t="shared" si="0"/>
        <v>5</v>
      </c>
      <c r="AB30" s="127">
        <f t="shared" si="1"/>
        <v>140</v>
      </c>
      <c r="AC30" s="128"/>
      <c r="AD30" s="8"/>
    </row>
    <row r="31" spans="24:30" ht="18.75">
      <c r="X31" s="125">
        <v>2520</v>
      </c>
      <c r="Y31" s="126">
        <v>5.029999999999973</v>
      </c>
      <c r="Z31" s="127">
        <v>180</v>
      </c>
      <c r="AA31" s="126">
        <f t="shared" si="0"/>
        <v>5</v>
      </c>
      <c r="AB31" s="127">
        <f t="shared" si="1"/>
        <v>140</v>
      </c>
      <c r="AC31" s="128"/>
      <c r="AD31" s="8"/>
    </row>
    <row r="32" spans="24:30" ht="18.75">
      <c r="X32" s="125">
        <v>2521</v>
      </c>
      <c r="Y32" s="126">
        <v>5.339999999999975</v>
      </c>
      <c r="Z32" s="127">
        <v>208</v>
      </c>
      <c r="AA32" s="126">
        <f t="shared" si="0"/>
        <v>5</v>
      </c>
      <c r="AB32" s="127">
        <f t="shared" si="1"/>
        <v>140</v>
      </c>
      <c r="AC32" s="128"/>
      <c r="AD32" s="8"/>
    </row>
    <row r="33" spans="24:30" ht="18.75">
      <c r="X33" s="125">
        <v>2522</v>
      </c>
      <c r="Y33" s="126">
        <v>4.319999999999993</v>
      </c>
      <c r="Z33" s="127">
        <v>136</v>
      </c>
      <c r="AA33" s="126">
        <f t="shared" si="0"/>
        <v>5</v>
      </c>
      <c r="AB33" s="127">
        <f t="shared" si="1"/>
        <v>140</v>
      </c>
      <c r="AC33" s="128"/>
      <c r="AD33" s="8"/>
    </row>
    <row r="34" spans="24:30" ht="18.75">
      <c r="X34" s="125">
        <v>2523</v>
      </c>
      <c r="Y34" s="126">
        <v>4.850000000000023</v>
      </c>
      <c r="Z34" s="127">
        <v>160</v>
      </c>
      <c r="AA34" s="126">
        <f t="shared" si="0"/>
        <v>5</v>
      </c>
      <c r="AB34" s="127">
        <f t="shared" si="1"/>
        <v>140</v>
      </c>
      <c r="AC34" s="128"/>
      <c r="AD34" s="8"/>
    </row>
    <row r="35" spans="24:30" ht="18.75">
      <c r="X35" s="125">
        <v>2524</v>
      </c>
      <c r="Y35" s="126">
        <v>5.519999999999982</v>
      </c>
      <c r="Z35" s="127">
        <v>183</v>
      </c>
      <c r="AA35" s="126">
        <f t="shared" si="0"/>
        <v>5</v>
      </c>
      <c r="AB35" s="127">
        <f t="shared" si="1"/>
        <v>140</v>
      </c>
      <c r="AC35" s="128"/>
      <c r="AD35" s="8"/>
    </row>
    <row r="36" spans="24:30" ht="18.75">
      <c r="X36" s="125">
        <v>2525</v>
      </c>
      <c r="Y36" s="126">
        <v>5.139999999999986</v>
      </c>
      <c r="Z36" s="127">
        <v>154.5</v>
      </c>
      <c r="AA36" s="126">
        <f t="shared" si="0"/>
        <v>5</v>
      </c>
      <c r="AB36" s="127">
        <f t="shared" si="1"/>
        <v>140</v>
      </c>
      <c r="AC36" s="128"/>
      <c r="AD36" s="8"/>
    </row>
    <row r="37" spans="24:30" ht="18.75">
      <c r="X37" s="125">
        <v>2526</v>
      </c>
      <c r="Y37" s="126">
        <v>4.87</v>
      </c>
      <c r="Z37" s="127">
        <v>113</v>
      </c>
      <c r="AA37" s="126">
        <f t="shared" si="0"/>
        <v>5</v>
      </c>
      <c r="AB37" s="127">
        <f t="shared" si="1"/>
        <v>140</v>
      </c>
      <c r="AC37" s="128"/>
      <c r="AD37" s="8"/>
    </row>
    <row r="38" spans="24:30" ht="18.75">
      <c r="X38" s="125">
        <v>2527</v>
      </c>
      <c r="Y38" s="126">
        <v>4.089999999999975</v>
      </c>
      <c r="Z38" s="127">
        <v>80.4</v>
      </c>
      <c r="AA38" s="126">
        <f t="shared" si="0"/>
        <v>5</v>
      </c>
      <c r="AB38" s="127">
        <f t="shared" si="1"/>
        <v>140</v>
      </c>
      <c r="AC38" s="128"/>
      <c r="AD38" s="8"/>
    </row>
    <row r="39" spans="24:30" ht="18.75">
      <c r="X39" s="125">
        <v>2528</v>
      </c>
      <c r="Y39" s="126">
        <v>5.410000000000025</v>
      </c>
      <c r="Z39" s="127">
        <v>147.7</v>
      </c>
      <c r="AA39" s="126">
        <f t="shared" si="0"/>
        <v>5</v>
      </c>
      <c r="AB39" s="127">
        <f t="shared" si="1"/>
        <v>140</v>
      </c>
      <c r="AC39" s="128"/>
      <c r="AD39" s="8"/>
    </row>
    <row r="40" spans="24:30" ht="18.75">
      <c r="X40" s="125">
        <v>2529</v>
      </c>
      <c r="Y40" s="126">
        <v>5.56</v>
      </c>
      <c r="Z40" s="127">
        <v>160</v>
      </c>
      <c r="AA40" s="126">
        <f t="shared" si="0"/>
        <v>5</v>
      </c>
      <c r="AB40" s="127">
        <f t="shared" si="1"/>
        <v>140</v>
      </c>
      <c r="AC40" s="128"/>
      <c r="AD40" s="8"/>
    </row>
    <row r="41" spans="24:30" ht="18.75">
      <c r="X41" s="125">
        <v>2530</v>
      </c>
      <c r="Y41" s="126">
        <v>6.170000000000016</v>
      </c>
      <c r="Z41" s="127">
        <v>207</v>
      </c>
      <c r="AA41" s="126">
        <f t="shared" si="0"/>
        <v>5</v>
      </c>
      <c r="AB41" s="127">
        <f t="shared" si="1"/>
        <v>140</v>
      </c>
      <c r="AC41" s="128"/>
      <c r="AD41" s="8"/>
    </row>
    <row r="42" spans="24:30" ht="18.75">
      <c r="X42" s="125">
        <v>2531</v>
      </c>
      <c r="Y42" s="126">
        <v>4.600000000000023</v>
      </c>
      <c r="Z42" s="127">
        <v>122.4</v>
      </c>
      <c r="AA42" s="126">
        <f t="shared" si="0"/>
        <v>5</v>
      </c>
      <c r="AB42" s="127">
        <f t="shared" si="1"/>
        <v>140</v>
      </c>
      <c r="AC42" s="128"/>
      <c r="AD42" s="8"/>
    </row>
    <row r="43" spans="24:30" ht="18.75">
      <c r="X43" s="125">
        <v>2532</v>
      </c>
      <c r="Y43" s="126">
        <v>3.920000000000016</v>
      </c>
      <c r="Z43" s="127">
        <v>82.3</v>
      </c>
      <c r="AA43" s="126">
        <f t="shared" si="0"/>
        <v>5</v>
      </c>
      <c r="AB43" s="127">
        <f t="shared" si="1"/>
        <v>140</v>
      </c>
      <c r="AC43" s="128"/>
      <c r="AD43" s="8"/>
    </row>
    <row r="44" spans="24:30" ht="18.75">
      <c r="X44" s="125">
        <v>2533</v>
      </c>
      <c r="Y44" s="126">
        <v>3.9700000000000273</v>
      </c>
      <c r="Z44" s="127">
        <v>82.2</v>
      </c>
      <c r="AA44" s="126">
        <f t="shared" si="0"/>
        <v>5</v>
      </c>
      <c r="AB44" s="127">
        <f t="shared" si="1"/>
        <v>140</v>
      </c>
      <c r="AC44" s="128"/>
      <c r="AD44" s="8"/>
    </row>
    <row r="45" spans="24:30" ht="18.75">
      <c r="X45" s="125">
        <v>2534</v>
      </c>
      <c r="Y45" s="126">
        <v>4.87</v>
      </c>
      <c r="Z45" s="127">
        <v>108.88</v>
      </c>
      <c r="AA45" s="126">
        <f t="shared" si="0"/>
        <v>5</v>
      </c>
      <c r="AB45" s="127">
        <f t="shared" si="1"/>
        <v>140</v>
      </c>
      <c r="AC45" s="128"/>
      <c r="AD45" s="8"/>
    </row>
    <row r="46" spans="24:30" ht="18.75">
      <c r="X46" s="129">
        <v>2535</v>
      </c>
      <c r="Y46" s="126">
        <v>5.600000000000023</v>
      </c>
      <c r="Z46" s="127">
        <v>152.5</v>
      </c>
      <c r="AA46" s="126">
        <f t="shared" si="0"/>
        <v>5</v>
      </c>
      <c r="AB46" s="127">
        <f t="shared" si="1"/>
        <v>140</v>
      </c>
      <c r="AC46" s="128"/>
      <c r="AD46" s="8"/>
    </row>
    <row r="47" spans="24:30" ht="18.75">
      <c r="X47" s="129">
        <v>2536</v>
      </c>
      <c r="Y47" s="126">
        <v>3.170000000000016</v>
      </c>
      <c r="Z47" s="127">
        <v>48</v>
      </c>
      <c r="AA47" s="126">
        <f t="shared" si="0"/>
        <v>5</v>
      </c>
      <c r="AB47" s="127">
        <f t="shared" si="1"/>
        <v>140</v>
      </c>
      <c r="AC47" s="128"/>
      <c r="AD47" s="8"/>
    </row>
    <row r="48" spans="24:30" ht="18.75">
      <c r="X48" s="125">
        <v>2537</v>
      </c>
      <c r="Y48" s="126">
        <v>5.600000000000023</v>
      </c>
      <c r="Z48" s="127">
        <v>152.5</v>
      </c>
      <c r="AA48" s="126">
        <f t="shared" si="0"/>
        <v>5</v>
      </c>
      <c r="AB48" s="127">
        <f t="shared" si="1"/>
        <v>140</v>
      </c>
      <c r="AC48" s="128"/>
      <c r="AD48" s="8"/>
    </row>
    <row r="49" spans="24:30" ht="18.75">
      <c r="X49" s="125">
        <v>2538</v>
      </c>
      <c r="Y49" s="126">
        <v>5.2099999999999795</v>
      </c>
      <c r="Z49" s="127">
        <v>131.4</v>
      </c>
      <c r="AA49" s="126">
        <f t="shared" si="0"/>
        <v>5</v>
      </c>
      <c r="AB49" s="127">
        <f t="shared" si="1"/>
        <v>140</v>
      </c>
      <c r="AC49" s="128"/>
      <c r="AD49" s="8"/>
    </row>
    <row r="50" spans="24:30" ht="18.75">
      <c r="X50" s="125">
        <v>2539</v>
      </c>
      <c r="Y50" s="126">
        <v>4.88</v>
      </c>
      <c r="Z50" s="127">
        <v>113.5</v>
      </c>
      <c r="AA50" s="126">
        <f t="shared" si="0"/>
        <v>5</v>
      </c>
      <c r="AB50" s="127">
        <f t="shared" si="1"/>
        <v>140</v>
      </c>
      <c r="AC50" s="128"/>
      <c r="AD50" s="8"/>
    </row>
    <row r="51" spans="24:30" ht="18.75">
      <c r="X51" s="125">
        <v>2540</v>
      </c>
      <c r="Y51" s="126">
        <v>4.420000000000016</v>
      </c>
      <c r="Z51" s="127">
        <v>91.5</v>
      </c>
      <c r="AA51" s="126">
        <f t="shared" si="0"/>
        <v>5</v>
      </c>
      <c r="AB51" s="127">
        <f t="shared" si="1"/>
        <v>140</v>
      </c>
      <c r="AC51" s="128"/>
      <c r="AD51" s="8"/>
    </row>
    <row r="52" spans="24:30" ht="18.75">
      <c r="X52" s="125">
        <v>2541</v>
      </c>
      <c r="Y52" s="126">
        <v>4.420000000000016</v>
      </c>
      <c r="Z52" s="127">
        <v>91.5</v>
      </c>
      <c r="AA52" s="126">
        <f t="shared" si="0"/>
        <v>5</v>
      </c>
      <c r="AB52" s="127">
        <f t="shared" si="1"/>
        <v>140</v>
      </c>
      <c r="AC52" s="128"/>
      <c r="AD52" s="8"/>
    </row>
    <row r="53" spans="24:30" ht="18.75">
      <c r="X53" s="125">
        <v>2542</v>
      </c>
      <c r="Y53" s="126">
        <v>3.8999999999999773</v>
      </c>
      <c r="Z53" s="127">
        <v>70.5</v>
      </c>
      <c r="AA53" s="126">
        <f t="shared" si="0"/>
        <v>5</v>
      </c>
      <c r="AB53" s="127">
        <f t="shared" si="1"/>
        <v>140</v>
      </c>
      <c r="AC53" s="128"/>
      <c r="AD53" s="8"/>
    </row>
    <row r="54" spans="24:30" ht="18.75">
      <c r="X54" s="125">
        <v>2543</v>
      </c>
      <c r="Y54" s="126">
        <v>4.88</v>
      </c>
      <c r="Z54" s="127">
        <v>113.5</v>
      </c>
      <c r="AA54" s="126">
        <f t="shared" si="0"/>
        <v>5</v>
      </c>
      <c r="AB54" s="127">
        <f t="shared" si="1"/>
        <v>140</v>
      </c>
      <c r="AC54" s="128"/>
      <c r="AD54" s="8"/>
    </row>
    <row r="55" spans="24:30" ht="18.75">
      <c r="X55" s="125">
        <v>2544</v>
      </c>
      <c r="Y55" s="126">
        <v>6.31</v>
      </c>
      <c r="Z55" s="127">
        <v>193</v>
      </c>
      <c r="AA55" s="126">
        <f t="shared" si="0"/>
        <v>5</v>
      </c>
      <c r="AB55" s="127">
        <f t="shared" si="1"/>
        <v>140</v>
      </c>
      <c r="AC55" s="128"/>
      <c r="AD55" s="8"/>
    </row>
    <row r="56" spans="24:30" ht="18.75">
      <c r="X56" s="125">
        <v>2545</v>
      </c>
      <c r="Y56" s="126">
        <v>5.2900000000000205</v>
      </c>
      <c r="Z56" s="127">
        <v>135.5</v>
      </c>
      <c r="AA56" s="126">
        <f t="shared" si="0"/>
        <v>5</v>
      </c>
      <c r="AB56" s="127">
        <f t="shared" si="1"/>
        <v>140</v>
      </c>
      <c r="AC56" s="128"/>
      <c r="AD56" s="8"/>
    </row>
    <row r="57" spans="24:30" ht="18.75">
      <c r="X57" s="125">
        <v>2546</v>
      </c>
      <c r="Y57" s="126">
        <v>5.319999999999993</v>
      </c>
      <c r="Z57" s="127">
        <v>137</v>
      </c>
      <c r="AA57" s="126">
        <f t="shared" si="0"/>
        <v>5</v>
      </c>
      <c r="AB57" s="127">
        <f t="shared" si="1"/>
        <v>140</v>
      </c>
      <c r="AC57" s="128"/>
      <c r="AD57" s="8"/>
    </row>
    <row r="58" spans="24:30" ht="18.75">
      <c r="X58" s="125">
        <v>2547</v>
      </c>
      <c r="Y58" s="126">
        <v>5.220000000000027</v>
      </c>
      <c r="Z58" s="127">
        <v>132</v>
      </c>
      <c r="AA58" s="126">
        <f t="shared" si="0"/>
        <v>5</v>
      </c>
      <c r="AB58" s="127">
        <f t="shared" si="1"/>
        <v>140</v>
      </c>
      <c r="AC58" s="128"/>
      <c r="AD58" s="8"/>
    </row>
    <row r="59" spans="24:30" ht="18.75">
      <c r="X59" s="125">
        <v>2548</v>
      </c>
      <c r="Y59" s="126">
        <v>5.5</v>
      </c>
      <c r="Z59" s="127">
        <v>226</v>
      </c>
      <c r="AA59" s="126">
        <f t="shared" si="0"/>
        <v>5</v>
      </c>
      <c r="AB59" s="127">
        <f t="shared" si="1"/>
        <v>140</v>
      </c>
      <c r="AC59" s="128"/>
      <c r="AD59" s="8"/>
    </row>
    <row r="60" spans="24:30" ht="18.75">
      <c r="X60" s="125">
        <v>2549</v>
      </c>
      <c r="Y60" s="126">
        <v>6.300000000000011</v>
      </c>
      <c r="Z60" s="127">
        <v>248.8</v>
      </c>
      <c r="AA60" s="126">
        <f t="shared" si="0"/>
        <v>5</v>
      </c>
      <c r="AB60" s="127">
        <f t="shared" si="1"/>
        <v>140</v>
      </c>
      <c r="AC60" s="128"/>
      <c r="AD60" s="8"/>
    </row>
    <row r="61" spans="24:30" ht="18.75">
      <c r="X61" s="125">
        <v>2550</v>
      </c>
      <c r="Y61" s="126">
        <v>4.720000000000027</v>
      </c>
      <c r="Z61" s="127">
        <v>121.75</v>
      </c>
      <c r="AA61" s="126">
        <f t="shared" si="0"/>
        <v>5</v>
      </c>
      <c r="AB61" s="127">
        <f t="shared" si="1"/>
        <v>140</v>
      </c>
      <c r="AC61" s="128"/>
      <c r="AD61" s="8"/>
    </row>
    <row r="62" spans="24:30" ht="18.75">
      <c r="X62" s="125">
        <v>2551</v>
      </c>
      <c r="Y62" s="126">
        <v>4.519999999999982</v>
      </c>
      <c r="Z62" s="127">
        <v>100.5</v>
      </c>
      <c r="AA62" s="126">
        <f t="shared" si="0"/>
        <v>5</v>
      </c>
      <c r="AB62" s="127">
        <f t="shared" si="1"/>
        <v>140</v>
      </c>
      <c r="AC62" s="128"/>
      <c r="AD62" s="8"/>
    </row>
    <row r="63" spans="24:30" ht="18.75">
      <c r="X63" s="125">
        <v>2552</v>
      </c>
      <c r="Y63" s="126">
        <v>3.37</v>
      </c>
      <c r="Z63" s="127">
        <v>52.6</v>
      </c>
      <c r="AA63" s="126">
        <f t="shared" si="0"/>
        <v>5</v>
      </c>
      <c r="AB63" s="127">
        <f t="shared" si="1"/>
        <v>140</v>
      </c>
      <c r="AC63" s="128"/>
      <c r="AD63" s="8"/>
    </row>
    <row r="64" spans="24:30" ht="18.75">
      <c r="X64" s="130">
        <v>2553</v>
      </c>
      <c r="Y64" s="131">
        <v>5.2</v>
      </c>
      <c r="Z64" s="132">
        <v>165.5</v>
      </c>
      <c r="AA64" s="131">
        <f t="shared" si="0"/>
        <v>5</v>
      </c>
      <c r="AB64" s="132">
        <f t="shared" si="1"/>
        <v>140</v>
      </c>
      <c r="AC64" s="128"/>
      <c r="AD64" s="8"/>
    </row>
    <row r="65" spans="24:29" ht="18.75">
      <c r="X65" s="125">
        <v>2554</v>
      </c>
      <c r="Y65" s="126">
        <v>6.18</v>
      </c>
      <c r="Z65" s="127">
        <v>275</v>
      </c>
      <c r="AA65" s="126">
        <f t="shared" si="0"/>
        <v>5</v>
      </c>
      <c r="AB65" s="127">
        <f t="shared" si="1"/>
        <v>140</v>
      </c>
      <c r="AC65" s="133"/>
    </row>
    <row r="66" spans="24:30" ht="18.75">
      <c r="X66" s="130">
        <v>2555</v>
      </c>
      <c r="Y66" s="126">
        <v>4.3</v>
      </c>
      <c r="Z66" s="127">
        <v>158</v>
      </c>
      <c r="AA66" s="126">
        <v>5</v>
      </c>
      <c r="AB66" s="127">
        <v>140</v>
      </c>
      <c r="AC66" s="128"/>
      <c r="AD66" s="8"/>
    </row>
    <row r="67" spans="24:30" ht="18.75">
      <c r="X67" s="125">
        <v>2556</v>
      </c>
      <c r="Y67" s="126">
        <v>4.24</v>
      </c>
      <c r="Z67" s="127">
        <v>163.6</v>
      </c>
      <c r="AA67" s="126">
        <f t="shared" si="0"/>
        <v>5</v>
      </c>
      <c r="AB67" s="127">
        <v>140</v>
      </c>
      <c r="AC67" s="128"/>
      <c r="AD67" s="8"/>
    </row>
    <row r="68" spans="24:30" ht="18.75">
      <c r="X68" s="130">
        <v>2557</v>
      </c>
      <c r="Y68" s="126">
        <v>4.14</v>
      </c>
      <c r="Z68" s="127">
        <v>122.6</v>
      </c>
      <c r="AA68" s="126">
        <f t="shared" si="0"/>
        <v>5</v>
      </c>
      <c r="AB68" s="127">
        <v>140</v>
      </c>
      <c r="AC68" s="128"/>
      <c r="AD68" s="8"/>
    </row>
    <row r="69" spans="24:30" ht="18.75">
      <c r="X69" s="125">
        <v>2558</v>
      </c>
      <c r="Y69" s="126">
        <v>3.16</v>
      </c>
      <c r="Z69" s="127">
        <v>23.06</v>
      </c>
      <c r="AA69" s="126">
        <f t="shared" si="0"/>
        <v>5</v>
      </c>
      <c r="AB69" s="127">
        <v>140</v>
      </c>
      <c r="AC69" s="128"/>
      <c r="AD69" s="8"/>
    </row>
    <row r="70" spans="24:30" ht="18.75">
      <c r="X70" s="130">
        <v>2559</v>
      </c>
      <c r="Y70" s="126">
        <v>4.84</v>
      </c>
      <c r="Z70" s="127">
        <v>181.75</v>
      </c>
      <c r="AA70" s="126">
        <f t="shared" si="0"/>
        <v>5</v>
      </c>
      <c r="AB70" s="127">
        <v>140</v>
      </c>
      <c r="AC70" s="128"/>
      <c r="AD70" s="8"/>
    </row>
    <row r="71" spans="24:30" ht="18.75">
      <c r="X71" s="125">
        <v>2560</v>
      </c>
      <c r="Y71" s="126">
        <v>3.71</v>
      </c>
      <c r="Z71" s="127">
        <v>92.19</v>
      </c>
      <c r="AA71" s="126">
        <f t="shared" si="0"/>
        <v>5</v>
      </c>
      <c r="AB71" s="127">
        <v>140</v>
      </c>
      <c r="AC71" s="128"/>
      <c r="AD71" s="8"/>
    </row>
    <row r="72" spans="24:30" ht="18.75">
      <c r="X72" s="130">
        <v>2561</v>
      </c>
      <c r="Y72" s="126">
        <v>5.49</v>
      </c>
      <c r="Z72" s="127">
        <v>163.38</v>
      </c>
      <c r="AA72" s="126">
        <f t="shared" si="0"/>
        <v>5</v>
      </c>
      <c r="AB72" s="127">
        <v>140</v>
      </c>
      <c r="AC72" s="128"/>
      <c r="AD72" s="8"/>
    </row>
    <row r="73" spans="24:30" ht="18.75">
      <c r="X73" s="125">
        <v>2562</v>
      </c>
      <c r="Y73" s="126">
        <v>4.19</v>
      </c>
      <c r="Z73" s="127">
        <v>103.6</v>
      </c>
      <c r="AA73" s="126">
        <v>5</v>
      </c>
      <c r="AB73" s="127">
        <v>140</v>
      </c>
      <c r="AC73" s="128"/>
      <c r="AD73" s="8"/>
    </row>
    <row r="74" spans="24:30" ht="18.75">
      <c r="X74" s="130">
        <v>2563</v>
      </c>
      <c r="Y74" s="126">
        <v>4.58</v>
      </c>
      <c r="Z74" s="127">
        <v>100.82</v>
      </c>
      <c r="AA74" s="126">
        <v>5</v>
      </c>
      <c r="AB74" s="127">
        <v>140</v>
      </c>
      <c r="AC74" s="128"/>
      <c r="AD74" s="8"/>
    </row>
    <row r="75" spans="24:30" ht="18.75">
      <c r="X75" s="125">
        <v>2564</v>
      </c>
      <c r="Y75" s="126">
        <v>4.18</v>
      </c>
      <c r="Z75" s="127">
        <v>86.4</v>
      </c>
      <c r="AA75" s="126">
        <v>5</v>
      </c>
      <c r="AB75" s="127">
        <v>140</v>
      </c>
      <c r="AC75" s="128"/>
      <c r="AD75" s="8"/>
    </row>
    <row r="76" spans="24:30" ht="18.75">
      <c r="X76" s="130">
        <v>2565</v>
      </c>
      <c r="Y76" s="131">
        <v>5.36</v>
      </c>
      <c r="Z76" s="132">
        <v>149.6</v>
      </c>
      <c r="AA76" s="126">
        <v>5</v>
      </c>
      <c r="AB76" s="127">
        <v>140</v>
      </c>
      <c r="AC76" s="128"/>
      <c r="AD76" s="8"/>
    </row>
    <row r="77" spans="24:30" ht="18.75">
      <c r="X77" s="130">
        <v>2566</v>
      </c>
      <c r="Y77" s="131">
        <v>4.8</v>
      </c>
      <c r="Z77" s="132">
        <v>106.5</v>
      </c>
      <c r="AA77" s="126">
        <v>5</v>
      </c>
      <c r="AB77" s="127">
        <v>140</v>
      </c>
      <c r="AC77" s="128"/>
      <c r="AD77" s="8"/>
    </row>
    <row r="78" spans="24:30" ht="18.75">
      <c r="X78" s="130">
        <v>2567</v>
      </c>
      <c r="Y78" s="131"/>
      <c r="Z78" s="132"/>
      <c r="AA78" s="131"/>
      <c r="AB78" s="132"/>
      <c r="AC78" s="128"/>
      <c r="AD78" s="8"/>
    </row>
    <row r="79" spans="24:30" ht="18.75">
      <c r="X79" s="130">
        <v>2568</v>
      </c>
      <c r="Y79" s="131"/>
      <c r="Z79" s="132"/>
      <c r="AA79" s="131"/>
      <c r="AB79" s="132"/>
      <c r="AC79" s="128"/>
      <c r="AD79" s="8"/>
    </row>
    <row r="80" spans="24:30" ht="18.75">
      <c r="X80" s="130">
        <v>2569</v>
      </c>
      <c r="Y80" s="131"/>
      <c r="Z80" s="132"/>
      <c r="AA80" s="131"/>
      <c r="AB80" s="132"/>
      <c r="AC80" s="128"/>
      <c r="AD80" s="8"/>
    </row>
    <row r="81" spans="24:30" ht="18.75">
      <c r="X81" s="130">
        <v>2570</v>
      </c>
      <c r="Y81" s="131"/>
      <c r="Z81" s="132"/>
      <c r="AA81" s="131"/>
      <c r="AB81" s="132"/>
      <c r="AC81" s="128"/>
      <c r="AD81" s="8"/>
    </row>
    <row r="82" spans="24:30" ht="18.75">
      <c r="X82" s="130">
        <v>2571</v>
      </c>
      <c r="Y82" s="131"/>
      <c r="Z82" s="132"/>
      <c r="AA82" s="131"/>
      <c r="AB82" s="132"/>
      <c r="AC82" s="128"/>
      <c r="AD82" s="8"/>
    </row>
    <row r="83" spans="24:30" ht="18.75">
      <c r="X83" s="134"/>
      <c r="Y83" s="135"/>
      <c r="Z83" s="135"/>
      <c r="AA83" s="135"/>
      <c r="AB83" s="135"/>
      <c r="AC83" s="128"/>
      <c r="AD83" s="8"/>
    </row>
    <row r="84" spans="24:30" ht="18.75">
      <c r="X84" s="134"/>
      <c r="Y84" s="135"/>
      <c r="Z84" s="135"/>
      <c r="AA84" s="135"/>
      <c r="AB84" s="135"/>
      <c r="AC84" s="128"/>
      <c r="AD84" s="8"/>
    </row>
    <row r="85" spans="24:30" ht="18.75">
      <c r="X85" s="134"/>
      <c r="Y85" s="135"/>
      <c r="Z85" s="135"/>
      <c r="AA85" s="135"/>
      <c r="AB85" s="135"/>
      <c r="AC85" s="128"/>
      <c r="AD85" s="8"/>
    </row>
    <row r="86" spans="24:30" ht="18.75">
      <c r="X86" s="134"/>
      <c r="Y86" s="135"/>
      <c r="Z86" s="135"/>
      <c r="AA86" s="135"/>
      <c r="AB86" s="135"/>
      <c r="AC86" s="128"/>
      <c r="AD86" s="8"/>
    </row>
    <row r="87" spans="24:30" ht="18.75">
      <c r="X87" s="134"/>
      <c r="Y87" s="135"/>
      <c r="Z87" s="135"/>
      <c r="AA87" s="135"/>
      <c r="AB87" s="135"/>
      <c r="AC87" s="128"/>
      <c r="AD87" s="8"/>
    </row>
    <row r="88" spans="24:30" ht="18.75">
      <c r="X88" s="134"/>
      <c r="Y88" s="135"/>
      <c r="Z88" s="135"/>
      <c r="AA88" s="135"/>
      <c r="AB88" s="135"/>
      <c r="AC88" s="128"/>
      <c r="AD88" s="8"/>
    </row>
    <row r="89" spans="24:30" ht="18.75">
      <c r="X89" s="134"/>
      <c r="Y89" s="135"/>
      <c r="Z89" s="135"/>
      <c r="AA89" s="135"/>
      <c r="AB89" s="135"/>
      <c r="AC89" s="128"/>
      <c r="AD89" s="8"/>
    </row>
    <row r="90" spans="24:30" ht="18.75">
      <c r="X90" s="134"/>
      <c r="Y90" s="135"/>
      <c r="Z90" s="135"/>
      <c r="AA90" s="135"/>
      <c r="AB90" s="135"/>
      <c r="AC90" s="128"/>
      <c r="AD90" s="8"/>
    </row>
    <row r="91" spans="24:30" ht="18.75">
      <c r="X91" s="134"/>
      <c r="Y91" s="135"/>
      <c r="Z91" s="135"/>
      <c r="AA91" s="135"/>
      <c r="AB91" s="135"/>
      <c r="AC91" s="128"/>
      <c r="AD91" s="8"/>
    </row>
    <row r="92" spans="24:30" ht="18.75">
      <c r="X92" s="134"/>
      <c r="Y92" s="135"/>
      <c r="Z92" s="135"/>
      <c r="AA92" s="135"/>
      <c r="AB92" s="135"/>
      <c r="AC92" s="128"/>
      <c r="AD92" s="8"/>
    </row>
    <row r="93" spans="24:30" ht="18.75">
      <c r="X93" s="134"/>
      <c r="Y93" s="136"/>
      <c r="Z93" s="136"/>
      <c r="AA93" s="135"/>
      <c r="AB93" s="135"/>
      <c r="AC93" s="128"/>
      <c r="AD93" s="8"/>
    </row>
    <row r="94" spans="24:30" ht="18.75">
      <c r="X94" s="134"/>
      <c r="Y94" s="136"/>
      <c r="Z94" s="136"/>
      <c r="AA94" s="135"/>
      <c r="AB94" s="135"/>
      <c r="AC94" s="128"/>
      <c r="AD94" s="8"/>
    </row>
    <row r="95" spans="24:29" ht="18.75">
      <c r="X95" s="134"/>
      <c r="Y95" s="136"/>
      <c r="Z95" s="136"/>
      <c r="AA95" s="135"/>
      <c r="AB95" s="135"/>
      <c r="AC95" s="133"/>
    </row>
    <row r="96" spans="24:28" ht="18.75">
      <c r="X96" s="134"/>
      <c r="Y96" s="136"/>
      <c r="Z96" s="136"/>
      <c r="AA96" s="135"/>
      <c r="AB96" s="135"/>
    </row>
    <row r="97" spans="24:28" ht="18.75">
      <c r="X97" s="134"/>
      <c r="Y97" s="136"/>
      <c r="Z97" s="136"/>
      <c r="AA97" s="135"/>
      <c r="AB97" s="135"/>
    </row>
    <row r="98" spans="24:28" ht="18.75">
      <c r="X98" s="134"/>
      <c r="Y98" s="136"/>
      <c r="Z98" s="136"/>
      <c r="AA98" s="135"/>
      <c r="AB98" s="135"/>
    </row>
    <row r="99" spans="24:28" ht="18.75">
      <c r="X99" s="134"/>
      <c r="Y99" s="136"/>
      <c r="Z99" s="136"/>
      <c r="AA99" s="135"/>
      <c r="AB99" s="135"/>
    </row>
    <row r="100" spans="24:28" ht="18.75">
      <c r="X100" s="134"/>
      <c r="Y100" s="136"/>
      <c r="Z100" s="136"/>
      <c r="AA100" s="135"/>
      <c r="AB100" s="135"/>
    </row>
    <row r="101" spans="24:28" ht="18.75">
      <c r="X101" s="134"/>
      <c r="Y101" s="136"/>
      <c r="Z101" s="136"/>
      <c r="AA101" s="135"/>
      <c r="AB101" s="135"/>
    </row>
    <row r="102" spans="24:28" ht="18.75">
      <c r="X102" s="134"/>
      <c r="Y102" s="136"/>
      <c r="Z102" s="136"/>
      <c r="AA102" s="135"/>
      <c r="AB102" s="135"/>
    </row>
    <row r="103" spans="24:28" ht="18.75">
      <c r="X103" s="134"/>
      <c r="Y103" s="136"/>
      <c r="Z103" s="136"/>
      <c r="AA103" s="135"/>
      <c r="AB103" s="135"/>
    </row>
    <row r="104" spans="24:28" ht="18.75">
      <c r="X104" s="134"/>
      <c r="Y104" s="136"/>
      <c r="Z104" s="136"/>
      <c r="AA104" s="135"/>
      <c r="AB104" s="135"/>
    </row>
    <row r="105" spans="24:28" ht="18.75">
      <c r="X105" s="134"/>
      <c r="Y105" s="136"/>
      <c r="Z105" s="136"/>
      <c r="AA105" s="135"/>
      <c r="AB105" s="135"/>
    </row>
    <row r="106" spans="24:28" ht="18.75">
      <c r="X106" s="134"/>
      <c r="Y106" s="136"/>
      <c r="Z106" s="136"/>
      <c r="AA106" s="135"/>
      <c r="AB106" s="135"/>
    </row>
    <row r="107" spans="24:28" ht="18.75">
      <c r="X107" s="134"/>
      <c r="Y107" s="136"/>
      <c r="Z107" s="136"/>
      <c r="AA107" s="135"/>
      <c r="AB107" s="135"/>
    </row>
    <row r="108" spans="24:28" ht="18.75">
      <c r="X108" s="134"/>
      <c r="Y108" s="136"/>
      <c r="Z108" s="136"/>
      <c r="AA108" s="135"/>
      <c r="AB108" s="135"/>
    </row>
    <row r="109" spans="24:28" ht="18.75">
      <c r="X109" s="134"/>
      <c r="Y109" s="136"/>
      <c r="Z109" s="136"/>
      <c r="AA109" s="135"/>
      <c r="AB109" s="135"/>
    </row>
    <row r="110" spans="24:28" ht="18.75">
      <c r="X110" s="134"/>
      <c r="Y110" s="136"/>
      <c r="Z110" s="136"/>
      <c r="AA110" s="135"/>
      <c r="AB110" s="135"/>
    </row>
    <row r="111" spans="24:28" ht="18.75">
      <c r="X111" s="134"/>
      <c r="Y111" s="136"/>
      <c r="Z111" s="136"/>
      <c r="AA111" s="135"/>
      <c r="AB111" s="135"/>
    </row>
    <row r="112" spans="24:28" ht="18.75">
      <c r="X112" s="134"/>
      <c r="Y112" s="136"/>
      <c r="Z112" s="136"/>
      <c r="AA112" s="135"/>
      <c r="AB112" s="135"/>
    </row>
  </sheetData>
  <sheetProtection/>
  <mergeCells count="1">
    <mergeCell ref="X3:X4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2007-11-06T02:06:48Z</cp:lastPrinted>
  <dcterms:created xsi:type="dcterms:W3CDTF">2000-08-22T07:25:37Z</dcterms:created>
  <dcterms:modified xsi:type="dcterms:W3CDTF">2024-06-11T03:43:27Z</dcterms:modified>
  <cp:category/>
  <cp:version/>
  <cp:contentType/>
  <cp:contentStatus/>
</cp:coreProperties>
</file>