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5970" windowHeight="6165" activeTab="0"/>
  </bookViews>
  <sheets>
    <sheet name="H41p56a" sheetId="1" r:id="rId1"/>
    <sheet name="P.56A" sheetId="2" r:id="rId2"/>
    <sheet name="Sheet3" sheetId="3" r:id="rId3"/>
  </sheets>
  <externalReferences>
    <externalReference r:id="rId6"/>
  </externalReferences>
  <definedNames>
    <definedName name="_xlnm.Print_Area" localSheetId="0">'H41p56a'!$A:$O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<sst xmlns="http://schemas.openxmlformats.org/spreadsheetml/2006/main" count="54" uniqueCount="29">
  <si>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</si>
  <si>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</si>
  <si>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</si>
  <si>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</si>
  <si>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</si>
  <si>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</si>
  <si>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</si>
  <si>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</si>
  <si>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</si>
  <si>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</si>
  <si>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</si>
  <si>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</si>
  <si>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</si>
  <si>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</si>
  <si>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</si>
  <si>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</si>
  <si>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</si>
  <si>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</si>
  <si>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</si>
  <si>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</si>
  <si>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</si>
  <si>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</si>
  <si>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</si>
  <si>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</si>
  <si>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</si>
  <si>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</si>
  <si>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</si>
  <si>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546   ตร.กม.</t>
  </si>
  <si>
    <t>ตลิ่งฝั่งซ้าย 415.730 ม.(ร.ท.ก.) ตลิ่งฝั่งขวา  415.768  ม.(ร.ท.ก.) ท้องน้ำ  ม.(ร.ท.ก.) ศูนย์เสาระดับน้ำ  408.300  ม.(รทก.)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</si>
</sst>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_)"/>
    <numFmt numFmtId="179" formatCode="0_);\(0\)"/>
    <numFmt numFmtId="180" formatCode="bbbb"/>
    <numFmt numFmtId="181" formatCode="#,##0_ ;\-#,##0\ "/>
    <numFmt numFmtId="182" formatCode="mmm\-yyyy"/>
    <numFmt numFmtId="183" formatCode="0.000"/>
    <numFmt numFmtId="184" formatCode="0.0000"/>
  </numFmts>
  <fonts count="5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6" fontId="9" fillId="0" borderId="11" xfId="0" applyNumberFormat="1" applyFont="1" applyBorder="1" applyAlignment="1">
      <alignment horizontal="centerContinuous"/>
    </xf>
    <xf numFmtId="176" fontId="9" fillId="0" borderId="12" xfId="0" applyNumberFormat="1" applyFont="1" applyBorder="1" applyAlignment="1">
      <alignment horizontal="centerContinuous"/>
    </xf>
    <xf numFmtId="176" fontId="9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76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6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9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7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76" fontId="9" fillId="0" borderId="1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176" fontId="9" fillId="0" borderId="17" xfId="0" applyNumberFormat="1" applyFont="1" applyBorder="1" applyAlignment="1">
      <alignment horizontal="right"/>
    </xf>
    <xf numFmtId="176" fontId="9" fillId="0" borderId="17" xfId="0" applyNumberFormat="1" applyFont="1" applyBorder="1" applyAlignment="1">
      <alignment horizontal="center"/>
    </xf>
    <xf numFmtId="176" fontId="9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177" fontId="7" fillId="0" borderId="27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 vertical="center"/>
    </xf>
    <xf numFmtId="2" fontId="7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16" xfId="0" applyFont="1" applyFill="1" applyBorder="1" applyAlignment="1">
      <alignment horizontal="center"/>
    </xf>
    <xf numFmtId="2" fontId="7" fillId="33" borderId="22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2" fontId="7" fillId="0" borderId="21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77" fontId="7" fillId="0" borderId="23" xfId="0" applyNumberFormat="1" applyFont="1" applyBorder="1" applyAlignment="1">
      <alignment horizontal="center"/>
    </xf>
    <xf numFmtId="177" fontId="7" fillId="0" borderId="27" xfId="0" applyNumberFormat="1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2" fontId="7" fillId="34" borderId="29" xfId="0" applyNumberFormat="1" applyFont="1" applyFill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0" fontId="7" fillId="34" borderId="30" xfId="0" applyFont="1" applyFill="1" applyBorder="1" applyAlignment="1">
      <alignment horizontal="center"/>
    </xf>
    <xf numFmtId="178" fontId="7" fillId="35" borderId="30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178" fontId="7" fillId="35" borderId="31" xfId="0" applyNumberFormat="1" applyFont="1" applyFill="1" applyBorder="1" applyAlignment="1">
      <alignment horizontal="center"/>
    </xf>
    <xf numFmtId="178" fontId="7" fillId="35" borderId="29" xfId="0" applyNumberFormat="1" applyFont="1" applyFill="1" applyBorder="1" applyAlignment="1">
      <alignment horizontal="center"/>
    </xf>
    <xf numFmtId="1" fontId="7" fillId="36" borderId="32" xfId="0" applyNumberFormat="1" applyFont="1" applyFill="1" applyBorder="1" applyAlignment="1" applyProtection="1">
      <alignment horizontal="center"/>
      <protection/>
    </xf>
    <xf numFmtId="2" fontId="7" fillId="34" borderId="32" xfId="0" applyNumberFormat="1" applyFont="1" applyFill="1" applyBorder="1" applyAlignment="1">
      <alignment horizontal="right"/>
    </xf>
    <xf numFmtId="2" fontId="7" fillId="35" borderId="32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1" fontId="7" fillId="36" borderId="29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178" fontId="7" fillId="35" borderId="32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2" fontId="7" fillId="34" borderId="19" xfId="0" applyNumberFormat="1" applyFont="1" applyFill="1" applyBorder="1" applyAlignment="1">
      <alignment horizontal="right"/>
    </xf>
    <xf numFmtId="2" fontId="7" fillId="35" borderId="19" xfId="0" applyNumberFormat="1" applyFont="1" applyFill="1" applyBorder="1" applyAlignment="1">
      <alignment horizontal="right"/>
    </xf>
    <xf numFmtId="0" fontId="7" fillId="34" borderId="19" xfId="0" applyFont="1" applyFill="1" applyBorder="1" applyAlignment="1">
      <alignment horizontal="center"/>
    </xf>
    <xf numFmtId="178" fontId="7" fillId="35" borderId="19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1" fontId="8" fillId="36" borderId="10" xfId="0" applyNumberFormat="1" applyFont="1" applyFill="1" applyBorder="1" applyAlignment="1">
      <alignment horizontal="center" vertical="center"/>
    </xf>
    <xf numFmtId="1" fontId="8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8797892"/>
        <c:axId val="5941898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65008782"/>
        <c:axId val="48208127"/>
      </c:lineChart>
      <c:catAx>
        <c:axId val="58797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418981"/>
        <c:crossesAt val="-0.8"/>
        <c:auto val="0"/>
        <c:lblOffset val="100"/>
        <c:tickLblSkip val="4"/>
        <c:noMultiLvlLbl val="0"/>
      </c:catAx>
      <c:valAx>
        <c:axId val="5941898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797892"/>
        <c:crossesAt val="1"/>
        <c:crossBetween val="midCat"/>
        <c:dispUnits/>
        <c:majorUnit val="0.1"/>
        <c:minorUnit val="0.02"/>
      </c:valAx>
      <c:catAx>
        <c:axId val="65008782"/>
        <c:scaling>
          <c:orientation val="minMax"/>
        </c:scaling>
        <c:axPos val="b"/>
        <c:delete val="1"/>
        <c:majorTickMark val="out"/>
        <c:minorTickMark val="none"/>
        <c:tickLblPos val="nextTo"/>
        <c:crossAx val="48208127"/>
        <c:crosses val="autoZero"/>
        <c:auto val="0"/>
        <c:lblOffset val="100"/>
        <c:tickLblSkip val="1"/>
        <c:noMultiLvlLbl val="0"/>
      </c:catAx>
      <c:valAx>
        <c:axId val="48208127"/>
        <c:scaling>
          <c:orientation val="minMax"/>
        </c:scaling>
        <c:axPos val="l"/>
        <c:delete val="1"/>
        <c:majorTickMark val="out"/>
        <c:minorTickMark val="none"/>
        <c:tickLblPos val="nextTo"/>
        <c:crossAx val="6500878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น้ำแม่งัด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P.56A 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8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2"/>
          <c:w val="0.838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'P.56A'!$X$5:$X$29</c:f>
              <c:numCache/>
            </c:numRef>
          </c:cat>
          <c:val>
            <c:numRef>
              <c:f>'P.56A'!$Y$5:$Y$29</c:f>
              <c:numCache/>
            </c:numRef>
          </c:val>
        </c:ser>
        <c:axId val="31219960"/>
        <c:axId val="12544185"/>
      </c:barChart>
      <c:catAx>
        <c:axId val="3121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2544185"/>
        <c:crosses val="autoZero"/>
        <c:auto val="1"/>
        <c:lblOffset val="100"/>
        <c:tickLblSkip val="1"/>
        <c:noMultiLvlLbl val="0"/>
      </c:catAx>
      <c:valAx>
        <c:axId val="1254418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121996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น้ำแม่งัด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P.56A 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9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2825"/>
          <c:w val="0.795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'P.56A'!$X$5:$X$29</c:f>
              <c:numCache/>
            </c:numRef>
          </c:cat>
          <c:val>
            <c:numRef>
              <c:f>'P.56A'!$Z$5:$Z$29</c:f>
              <c:numCache/>
            </c:numRef>
          </c:val>
        </c:ser>
        <c:axId val="45788802"/>
        <c:axId val="9446035"/>
      </c:barChart>
      <c:catAx>
        <c:axId val="45788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9446035"/>
        <c:crosses val="autoZero"/>
        <c:auto val="1"/>
        <c:lblOffset val="100"/>
        <c:tickLblSkip val="1"/>
        <c:noMultiLvlLbl val="0"/>
      </c:catAx>
      <c:valAx>
        <c:axId val="944603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5788802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8"/>
        <xdr:cNvGraphicFramePr/>
      </xdr:nvGraphicFramePr>
      <xdr:xfrm>
        <a:off x="10810875" y="18478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16">
      <selection activeCell="T37" sqref="T37"/>
    </sheetView>
  </sheetViews>
  <sheetFormatPr defaultColWidth="9.140625" defaultRowHeight="21.75"/>
  <cols>
    <col min="1" max="1" width="5.57421875" style="1" customWidth="1"/>
    <col min="2" max="2" width="6.421875" style="6" customWidth="1"/>
    <col min="3" max="3" width="7.57421875" style="6" customWidth="1"/>
    <col min="4" max="4" width="6.7109375" style="11" customWidth="1"/>
    <col min="5" max="5" width="6.28125" style="1" customWidth="1"/>
    <col min="6" max="6" width="7.140625" style="6" customWidth="1"/>
    <col min="7" max="7" width="6.7109375" style="11" customWidth="1"/>
    <col min="8" max="8" width="6.28125" style="6" customWidth="1"/>
    <col min="9" max="9" width="7.140625" style="6" customWidth="1"/>
    <col min="10" max="10" width="7.421875" style="11" customWidth="1"/>
    <col min="11" max="11" width="6.7109375" style="6" customWidth="1"/>
    <col min="12" max="12" width="7.140625" style="6" customWidth="1"/>
    <col min="13" max="13" width="7.57421875" style="11" customWidth="1"/>
    <col min="14" max="14" width="8.421875" style="1" customWidth="1"/>
    <col min="15" max="15" width="7.00390625" style="6" customWidth="1"/>
    <col min="16" max="16" width="5.8515625" style="6" customWidth="1"/>
    <col min="17" max="17" width="8.28125" style="1" customWidth="1"/>
    <col min="18" max="18" width="6.42187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18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27</v>
      </c>
      <c r="M3" s="16"/>
      <c r="N3" s="13"/>
      <c r="O3" s="13"/>
      <c r="AO3" s="19"/>
      <c r="AP3" s="20"/>
    </row>
    <row r="4" spans="1:42" ht="22.5" customHeight="1">
      <c r="A4" s="12" t="s">
        <v>28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408.3</v>
      </c>
      <c r="AO4" s="19"/>
      <c r="AP4" s="20"/>
    </row>
    <row r="5" spans="1:42" ht="18.75">
      <c r="A5" s="23"/>
      <c r="B5" s="24" t="s">
        <v>3</v>
      </c>
      <c r="C5" s="25"/>
      <c r="D5" s="26"/>
      <c r="E5" s="24"/>
      <c r="F5" s="24"/>
      <c r="G5" s="27"/>
      <c r="H5" s="27" t="s">
        <v>4</v>
      </c>
      <c r="I5" s="24"/>
      <c r="J5" s="26"/>
      <c r="K5" s="24"/>
      <c r="L5" s="24"/>
      <c r="M5" s="28"/>
      <c r="N5" s="29" t="s">
        <v>5</v>
      </c>
      <c r="O5" s="30"/>
      <c r="P5" s="31"/>
      <c r="AO5" s="19"/>
      <c r="AP5" s="20"/>
    </row>
    <row r="6" spans="1:42" ht="18.75">
      <c r="A6" s="32" t="s">
        <v>6</v>
      </c>
      <c r="B6" s="33" t="s">
        <v>7</v>
      </c>
      <c r="C6" s="34"/>
      <c r="D6" s="35"/>
      <c r="E6" s="33" t="s">
        <v>8</v>
      </c>
      <c r="F6" s="36"/>
      <c r="G6" s="35"/>
      <c r="H6" s="33" t="s">
        <v>7</v>
      </c>
      <c r="I6" s="36"/>
      <c r="J6" s="35"/>
      <c r="K6" s="33" t="s">
        <v>8</v>
      </c>
      <c r="L6" s="36"/>
      <c r="M6" s="37"/>
      <c r="N6" s="38" t="s">
        <v>1</v>
      </c>
      <c r="O6" s="39"/>
      <c r="P6" s="40"/>
      <c r="Q6" s="41"/>
      <c r="R6" s="41"/>
      <c r="AO6" s="19"/>
      <c r="AP6" s="42"/>
    </row>
    <row r="7" spans="1:42" s="6" customFormat="1" ht="18.75">
      <c r="A7" s="43" t="s">
        <v>9</v>
      </c>
      <c r="B7" s="44" t="s">
        <v>10</v>
      </c>
      <c r="C7" s="44" t="s">
        <v>11</v>
      </c>
      <c r="D7" s="45" t="s">
        <v>12</v>
      </c>
      <c r="E7" s="46" t="s">
        <v>10</v>
      </c>
      <c r="F7" s="44" t="s">
        <v>11</v>
      </c>
      <c r="G7" s="45" t="s">
        <v>12</v>
      </c>
      <c r="H7" s="44" t="s">
        <v>10</v>
      </c>
      <c r="I7" s="46" t="s">
        <v>11</v>
      </c>
      <c r="J7" s="45" t="s">
        <v>12</v>
      </c>
      <c r="K7" s="47" t="s">
        <v>10</v>
      </c>
      <c r="L7" s="47" t="s">
        <v>11</v>
      </c>
      <c r="M7" s="48" t="s">
        <v>12</v>
      </c>
      <c r="N7" s="47" t="s">
        <v>11</v>
      </c>
      <c r="O7" s="47" t="s">
        <v>13</v>
      </c>
      <c r="P7" s="49"/>
      <c r="AO7" s="19"/>
      <c r="AP7" s="20"/>
    </row>
    <row r="8" spans="1:42" ht="18.75">
      <c r="A8" s="50"/>
      <c r="B8" s="51" t="s">
        <v>14</v>
      </c>
      <c r="C8" s="39" t="s">
        <v>15</v>
      </c>
      <c r="D8" s="52"/>
      <c r="E8" s="51" t="s">
        <v>14</v>
      </c>
      <c r="F8" s="39" t="s">
        <v>15</v>
      </c>
      <c r="G8" s="52"/>
      <c r="H8" s="51" t="s">
        <v>14</v>
      </c>
      <c r="I8" s="39" t="s">
        <v>15</v>
      </c>
      <c r="J8" s="53"/>
      <c r="K8" s="51" t="s">
        <v>14</v>
      </c>
      <c r="L8" s="39" t="s">
        <v>15</v>
      </c>
      <c r="M8" s="54"/>
      <c r="N8" s="39" t="s">
        <v>16</v>
      </c>
      <c r="O8" s="51" t="s">
        <v>15</v>
      </c>
      <c r="P8" s="55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O8" s="19"/>
      <c r="AP8" s="20"/>
    </row>
    <row r="9" spans="1:42" ht="18" customHeight="1">
      <c r="A9" s="57">
        <v>2542</v>
      </c>
      <c r="B9" s="58">
        <f>$Q$4+Q9</f>
        <v>412.48</v>
      </c>
      <c r="C9" s="59">
        <v>61.94</v>
      </c>
      <c r="D9" s="60">
        <v>37116</v>
      </c>
      <c r="E9" s="61">
        <f>$Q$4+R9</f>
        <v>412.27000000000004</v>
      </c>
      <c r="F9" s="62">
        <v>55.01</v>
      </c>
      <c r="G9" s="63">
        <v>37116</v>
      </c>
      <c r="H9" s="58">
        <f>$Q$4+T9</f>
        <v>408.90000000000003</v>
      </c>
      <c r="I9" s="59">
        <v>0.2</v>
      </c>
      <c r="J9" s="60">
        <v>36982</v>
      </c>
      <c r="K9" s="61">
        <f>$Q$4+U9</f>
        <v>408.91</v>
      </c>
      <c r="L9" s="62">
        <v>0.23</v>
      </c>
      <c r="M9" s="63">
        <v>36983</v>
      </c>
      <c r="N9" s="58">
        <v>128.86</v>
      </c>
      <c r="O9" s="64">
        <v>4.08</v>
      </c>
      <c r="P9" s="55"/>
      <c r="Q9" s="1">
        <v>4.18</v>
      </c>
      <c r="R9" s="1">
        <v>3.97</v>
      </c>
      <c r="T9" s="6">
        <v>0.6</v>
      </c>
      <c r="U9" s="1">
        <v>0.61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19"/>
      <c r="AP9" s="20"/>
    </row>
    <row r="10" spans="1:42" ht="18" customHeight="1">
      <c r="A10" s="66">
        <v>2543</v>
      </c>
      <c r="B10" s="58">
        <f aca="true" t="shared" si="0" ref="B10:B16">$Q$4+Q10</f>
        <v>411</v>
      </c>
      <c r="C10" s="59">
        <v>24.1</v>
      </c>
      <c r="D10" s="60">
        <v>37112</v>
      </c>
      <c r="E10" s="67">
        <f aca="true" t="shared" si="1" ref="E10:E16">$Q$4+R10</f>
        <v>410.98</v>
      </c>
      <c r="F10" s="59">
        <v>23.76</v>
      </c>
      <c r="G10" s="68">
        <v>37112</v>
      </c>
      <c r="H10" s="58">
        <f aca="true" t="shared" si="2" ref="H10:H16">$Q$4+T10</f>
        <v>408.89</v>
      </c>
      <c r="I10" s="59">
        <v>0.18</v>
      </c>
      <c r="J10" s="60">
        <v>36948</v>
      </c>
      <c r="K10" s="67">
        <f aca="true" t="shared" si="3" ref="K10:K16">$Q$4+U10</f>
        <v>408.89</v>
      </c>
      <c r="L10" s="59">
        <v>0.18</v>
      </c>
      <c r="M10" s="68">
        <v>36948</v>
      </c>
      <c r="N10" s="58">
        <v>111.397</v>
      </c>
      <c r="O10" s="64">
        <v>3.53</v>
      </c>
      <c r="P10" s="55"/>
      <c r="Q10" s="6">
        <v>2.7</v>
      </c>
      <c r="R10" s="1">
        <v>2.68</v>
      </c>
      <c r="T10" s="1">
        <v>0.59</v>
      </c>
      <c r="U10" s="1">
        <v>0.59</v>
      </c>
      <c r="AO10" s="19"/>
      <c r="AP10" s="20"/>
    </row>
    <row r="11" spans="1:42" ht="18" customHeight="1">
      <c r="A11" s="66">
        <v>2544</v>
      </c>
      <c r="B11" s="58">
        <f t="shared" si="0"/>
        <v>412.5</v>
      </c>
      <c r="C11" s="59">
        <v>74.8</v>
      </c>
      <c r="D11" s="60">
        <v>37460</v>
      </c>
      <c r="E11" s="67">
        <f t="shared" si="1"/>
        <v>412.39</v>
      </c>
      <c r="F11" s="59">
        <v>65.94</v>
      </c>
      <c r="G11" s="68">
        <v>37472</v>
      </c>
      <c r="H11" s="58">
        <f t="shared" si="2"/>
        <v>408.82</v>
      </c>
      <c r="I11" s="59">
        <v>0.084</v>
      </c>
      <c r="J11" s="60">
        <v>37343</v>
      </c>
      <c r="K11" s="67">
        <f t="shared" si="3"/>
        <v>408.82</v>
      </c>
      <c r="L11" s="59">
        <v>0.08</v>
      </c>
      <c r="M11" s="68">
        <v>37342</v>
      </c>
      <c r="N11" s="58">
        <v>152.06</v>
      </c>
      <c r="O11" s="64">
        <v>4.82</v>
      </c>
      <c r="P11" s="55"/>
      <c r="Q11" s="6">
        <v>4.2</v>
      </c>
      <c r="R11" s="1">
        <v>4.09</v>
      </c>
      <c r="T11" s="1">
        <v>0.52</v>
      </c>
      <c r="U11" s="1">
        <v>0.52</v>
      </c>
      <c r="AO11" s="19"/>
      <c r="AP11" s="20"/>
    </row>
    <row r="12" spans="1:42" ht="18" customHeight="1">
      <c r="A12" s="66">
        <v>2545</v>
      </c>
      <c r="B12" s="58">
        <f t="shared" si="0"/>
        <v>412.53000000000003</v>
      </c>
      <c r="C12" s="59">
        <v>67.9</v>
      </c>
      <c r="D12" s="60">
        <v>37516</v>
      </c>
      <c r="E12" s="67">
        <f t="shared" si="1"/>
        <v>412.21000000000004</v>
      </c>
      <c r="F12" s="59">
        <v>58.3</v>
      </c>
      <c r="G12" s="68">
        <v>37564</v>
      </c>
      <c r="H12" s="58">
        <f t="shared" si="2"/>
        <v>408.78000000000003</v>
      </c>
      <c r="I12" s="59">
        <v>0.522</v>
      </c>
      <c r="J12" s="60">
        <v>37345</v>
      </c>
      <c r="K12" s="67">
        <f t="shared" si="3"/>
        <v>408.78000000000003</v>
      </c>
      <c r="L12" s="59">
        <v>0.23</v>
      </c>
      <c r="M12" s="68">
        <v>37344</v>
      </c>
      <c r="N12" s="69">
        <v>184.537</v>
      </c>
      <c r="O12" s="70">
        <f>+N12*0.0317097</f>
        <v>5.8516129089</v>
      </c>
      <c r="P12" s="55"/>
      <c r="Q12" s="1">
        <v>4.23</v>
      </c>
      <c r="R12" s="1">
        <v>3.91</v>
      </c>
      <c r="T12" s="1">
        <v>0.48</v>
      </c>
      <c r="U12" s="1">
        <v>0.48</v>
      </c>
      <c r="AO12" s="19"/>
      <c r="AP12" s="20"/>
    </row>
    <row r="13" spans="1:42" ht="18" customHeight="1">
      <c r="A13" s="66">
        <v>2546</v>
      </c>
      <c r="B13" s="58">
        <f t="shared" si="0"/>
        <v>412.91</v>
      </c>
      <c r="C13" s="59">
        <v>95.76</v>
      </c>
      <c r="D13" s="60">
        <v>38240</v>
      </c>
      <c r="E13" s="67">
        <f t="shared" si="1"/>
        <v>412.71000000000004</v>
      </c>
      <c r="F13" s="59">
        <v>85.28</v>
      </c>
      <c r="G13" s="68">
        <v>38241</v>
      </c>
      <c r="H13" s="58">
        <f t="shared" si="2"/>
        <v>408.67</v>
      </c>
      <c r="I13" s="59" t="s">
        <v>17</v>
      </c>
      <c r="J13" s="60">
        <v>236021</v>
      </c>
      <c r="K13" s="67">
        <f t="shared" si="3"/>
        <v>408.68</v>
      </c>
      <c r="L13" s="59">
        <v>0.14</v>
      </c>
      <c r="M13" s="68">
        <v>38060</v>
      </c>
      <c r="N13" s="58">
        <v>132.229</v>
      </c>
      <c r="O13" s="64">
        <v>4.18</v>
      </c>
      <c r="P13" s="55"/>
      <c r="Q13" s="6">
        <v>4.61</v>
      </c>
      <c r="R13" s="1">
        <v>4.41</v>
      </c>
      <c r="T13" s="1">
        <v>0.37</v>
      </c>
      <c r="U13" s="1">
        <v>0.38</v>
      </c>
      <c r="AO13" s="19"/>
      <c r="AP13" s="20"/>
    </row>
    <row r="14" spans="1:42" ht="18" customHeight="1">
      <c r="A14" s="66">
        <v>2547</v>
      </c>
      <c r="B14" s="58">
        <f t="shared" si="0"/>
        <v>413.33</v>
      </c>
      <c r="C14" s="59">
        <v>132.88</v>
      </c>
      <c r="D14" s="60">
        <v>38194</v>
      </c>
      <c r="E14" s="67">
        <f t="shared" si="1"/>
        <v>412.49</v>
      </c>
      <c r="F14" s="59">
        <v>88.1</v>
      </c>
      <c r="G14" s="68">
        <v>38194</v>
      </c>
      <c r="H14" s="58">
        <f t="shared" si="2"/>
        <v>408.62</v>
      </c>
      <c r="I14" s="59">
        <v>0.04</v>
      </c>
      <c r="J14" s="60">
        <v>236427</v>
      </c>
      <c r="K14" s="67">
        <f t="shared" si="3"/>
        <v>408.62</v>
      </c>
      <c r="L14" s="59">
        <v>0.04</v>
      </c>
      <c r="M14" s="68">
        <v>38101</v>
      </c>
      <c r="N14" s="58">
        <v>251.75</v>
      </c>
      <c r="O14" s="70">
        <f aca="true" t="shared" si="4" ref="O14:O33">+N14*0.0317097</f>
        <v>7.982916975</v>
      </c>
      <c r="P14" s="55"/>
      <c r="Q14" s="1">
        <v>5.029999999999973</v>
      </c>
      <c r="R14" s="1">
        <v>4.19</v>
      </c>
      <c r="T14" s="71">
        <v>0.32</v>
      </c>
      <c r="U14" s="1">
        <v>0.3199999999999932</v>
      </c>
      <c r="AO14" s="19"/>
      <c r="AP14" s="55"/>
    </row>
    <row r="15" spans="1:21" ht="18" customHeight="1">
      <c r="A15" s="72">
        <v>2548</v>
      </c>
      <c r="B15" s="58">
        <f t="shared" si="0"/>
        <v>415.78000000000003</v>
      </c>
      <c r="C15" s="73">
        <v>205.1</v>
      </c>
      <c r="D15" s="74">
        <v>38577</v>
      </c>
      <c r="E15" s="67">
        <f t="shared" si="1"/>
        <v>413.74</v>
      </c>
      <c r="F15" s="59">
        <v>118.6</v>
      </c>
      <c r="G15" s="68">
        <v>38623</v>
      </c>
      <c r="H15" s="58">
        <f t="shared" si="2"/>
        <v>408.81</v>
      </c>
      <c r="I15" s="59">
        <v>0.24</v>
      </c>
      <c r="J15" s="68">
        <v>236805</v>
      </c>
      <c r="K15" s="67">
        <f t="shared" si="3"/>
        <v>408.81</v>
      </c>
      <c r="L15" s="59">
        <v>0.24</v>
      </c>
      <c r="M15" s="68">
        <v>236805</v>
      </c>
      <c r="N15" s="58">
        <v>350.97235200000006</v>
      </c>
      <c r="O15" s="70">
        <f t="shared" si="4"/>
        <v>11.129227990214401</v>
      </c>
      <c r="P15" s="55"/>
      <c r="Q15" s="71">
        <v>7.48</v>
      </c>
      <c r="R15" s="6">
        <v>5.44</v>
      </c>
      <c r="T15" s="1">
        <v>0.51</v>
      </c>
      <c r="U15" s="1">
        <v>0.51</v>
      </c>
    </row>
    <row r="16" spans="1:21" ht="18" customHeight="1">
      <c r="A16" s="66">
        <v>2549</v>
      </c>
      <c r="B16" s="58">
        <f t="shared" si="0"/>
        <v>412.78000000000003</v>
      </c>
      <c r="C16" s="59">
        <v>60.95</v>
      </c>
      <c r="D16" s="60">
        <v>38999</v>
      </c>
      <c r="E16" s="67">
        <f t="shared" si="1"/>
        <v>412.37</v>
      </c>
      <c r="F16" s="59">
        <v>49.67</v>
      </c>
      <c r="G16" s="68">
        <v>38999</v>
      </c>
      <c r="H16" s="58">
        <f t="shared" si="2"/>
        <v>409.52000000000004</v>
      </c>
      <c r="I16" s="59">
        <v>1</v>
      </c>
      <c r="J16" s="68">
        <v>38818</v>
      </c>
      <c r="K16" s="67">
        <f t="shared" si="3"/>
        <v>409.52000000000004</v>
      </c>
      <c r="L16" s="59">
        <v>1</v>
      </c>
      <c r="M16" s="68">
        <v>38818</v>
      </c>
      <c r="N16" s="58">
        <v>170.764</v>
      </c>
      <c r="O16" s="70">
        <f t="shared" si="4"/>
        <v>5.4148752108</v>
      </c>
      <c r="P16" s="55"/>
      <c r="Q16" s="1">
        <v>4.48</v>
      </c>
      <c r="R16" s="1">
        <v>4.07</v>
      </c>
      <c r="T16" s="1">
        <v>1.22</v>
      </c>
      <c r="U16" s="1">
        <v>1.22</v>
      </c>
    </row>
    <row r="17" spans="1:20" ht="18" customHeight="1">
      <c r="A17" s="66">
        <v>2550</v>
      </c>
      <c r="B17" s="58">
        <v>412.47</v>
      </c>
      <c r="C17" s="59">
        <v>55.75</v>
      </c>
      <c r="D17" s="60">
        <v>38947</v>
      </c>
      <c r="E17" s="67">
        <v>411.89</v>
      </c>
      <c r="F17" s="59">
        <v>41.25</v>
      </c>
      <c r="G17" s="60">
        <v>38947</v>
      </c>
      <c r="H17" s="67">
        <v>409.5</v>
      </c>
      <c r="I17" s="59">
        <v>0.9</v>
      </c>
      <c r="J17" s="68">
        <v>39172</v>
      </c>
      <c r="K17" s="67">
        <v>409.5</v>
      </c>
      <c r="L17" s="59">
        <v>0.9</v>
      </c>
      <c r="M17" s="68">
        <v>38807</v>
      </c>
      <c r="N17" s="58">
        <v>161.58</v>
      </c>
      <c r="O17" s="70">
        <f t="shared" si="4"/>
        <v>5.123653326</v>
      </c>
      <c r="P17" s="55"/>
      <c r="Q17" s="6">
        <f aca="true" t="shared" si="5" ref="Q17:Q33">B17-$Q$4</f>
        <v>4.170000000000016</v>
      </c>
      <c r="R17" s="6">
        <f aca="true" t="shared" si="6" ref="R17:R33">H17-$Q$4</f>
        <v>1.1999999999999886</v>
      </c>
      <c r="T17" s="6">
        <f aca="true" t="shared" si="7" ref="T17:T33">H17-$Q$4</f>
        <v>1.1999999999999886</v>
      </c>
    </row>
    <row r="18" spans="1:20" ht="18" customHeight="1">
      <c r="A18" s="66">
        <v>2551</v>
      </c>
      <c r="B18" s="58">
        <v>412.39</v>
      </c>
      <c r="C18" s="59">
        <v>61.7</v>
      </c>
      <c r="D18" s="60">
        <v>38966</v>
      </c>
      <c r="E18" s="67">
        <v>411.93</v>
      </c>
      <c r="F18" s="59">
        <v>48.31</v>
      </c>
      <c r="G18" s="60">
        <v>38966</v>
      </c>
      <c r="H18" s="67">
        <v>409.4</v>
      </c>
      <c r="I18" s="59">
        <v>0.2</v>
      </c>
      <c r="J18" s="68">
        <v>39155</v>
      </c>
      <c r="K18" s="67">
        <v>409.4</v>
      </c>
      <c r="L18" s="59">
        <v>0.2</v>
      </c>
      <c r="M18" s="68">
        <v>38792</v>
      </c>
      <c r="N18" s="58">
        <v>167.22</v>
      </c>
      <c r="O18" s="64">
        <f t="shared" si="4"/>
        <v>5.302496034</v>
      </c>
      <c r="P18" s="55"/>
      <c r="Q18" s="6">
        <f t="shared" si="5"/>
        <v>4.089999999999975</v>
      </c>
      <c r="R18" s="6">
        <f t="shared" si="6"/>
        <v>1.099999999999966</v>
      </c>
      <c r="T18" s="6">
        <f t="shared" si="7"/>
        <v>1.099999999999966</v>
      </c>
    </row>
    <row r="19" spans="1:20" ht="18" customHeight="1">
      <c r="A19" s="66">
        <v>2552</v>
      </c>
      <c r="B19" s="75">
        <v>412.72</v>
      </c>
      <c r="C19" s="59">
        <v>80.82</v>
      </c>
      <c r="D19" s="60">
        <v>38937</v>
      </c>
      <c r="E19" s="76">
        <v>412.04</v>
      </c>
      <c r="F19" s="59">
        <v>59.2</v>
      </c>
      <c r="G19" s="68">
        <v>38937</v>
      </c>
      <c r="H19" s="75">
        <v>409.4</v>
      </c>
      <c r="I19" s="59">
        <v>0.1</v>
      </c>
      <c r="J19" s="68">
        <v>40271</v>
      </c>
      <c r="K19" s="76">
        <v>409.42</v>
      </c>
      <c r="L19" s="59">
        <v>0.2</v>
      </c>
      <c r="M19" s="68">
        <v>38778</v>
      </c>
      <c r="N19" s="58">
        <v>155.62</v>
      </c>
      <c r="O19" s="77">
        <f t="shared" si="4"/>
        <v>4.934663514</v>
      </c>
      <c r="P19" s="55"/>
      <c r="Q19" s="6">
        <f t="shared" si="5"/>
        <v>4.420000000000016</v>
      </c>
      <c r="R19" s="6">
        <f t="shared" si="6"/>
        <v>1.099999999999966</v>
      </c>
      <c r="T19" s="6">
        <f t="shared" si="7"/>
        <v>1.099999999999966</v>
      </c>
    </row>
    <row r="20" spans="1:20" ht="18" customHeight="1">
      <c r="A20" s="66">
        <v>2553</v>
      </c>
      <c r="B20" s="75">
        <v>412.35</v>
      </c>
      <c r="C20" s="59">
        <v>51</v>
      </c>
      <c r="D20" s="60">
        <v>38944</v>
      </c>
      <c r="E20" s="76">
        <v>412.26</v>
      </c>
      <c r="F20" s="59">
        <v>48.66</v>
      </c>
      <c r="G20" s="68">
        <v>38942</v>
      </c>
      <c r="H20" s="75">
        <v>409.3</v>
      </c>
      <c r="I20" s="59">
        <v>0.02</v>
      </c>
      <c r="J20" s="68">
        <v>40309</v>
      </c>
      <c r="K20" s="76">
        <v>409.3</v>
      </c>
      <c r="L20" s="59">
        <v>0.02</v>
      </c>
      <c r="M20" s="68">
        <v>40309</v>
      </c>
      <c r="N20" s="58">
        <v>179.1</v>
      </c>
      <c r="O20" s="77">
        <f t="shared" si="4"/>
        <v>5.67920727</v>
      </c>
      <c r="P20" s="55"/>
      <c r="Q20" s="6">
        <f t="shared" si="5"/>
        <v>4.050000000000011</v>
      </c>
      <c r="R20" s="6">
        <f t="shared" si="6"/>
        <v>1</v>
      </c>
      <c r="T20" s="6">
        <f t="shared" si="7"/>
        <v>1</v>
      </c>
    </row>
    <row r="21" spans="1:20" ht="18" customHeight="1">
      <c r="A21" s="66">
        <v>2554</v>
      </c>
      <c r="B21" s="75">
        <v>413.15</v>
      </c>
      <c r="C21" s="59">
        <v>79.25</v>
      </c>
      <c r="D21" s="60">
        <v>40756</v>
      </c>
      <c r="E21" s="76">
        <v>412.759</v>
      </c>
      <c r="F21" s="59">
        <v>67.16</v>
      </c>
      <c r="G21" s="68">
        <v>40756</v>
      </c>
      <c r="H21" s="75">
        <v>409.46</v>
      </c>
      <c r="I21" s="59">
        <v>0.96</v>
      </c>
      <c r="J21" s="68">
        <v>40650</v>
      </c>
      <c r="K21" s="76">
        <v>409.46</v>
      </c>
      <c r="L21" s="59">
        <v>0.96</v>
      </c>
      <c r="M21" s="68">
        <v>40650</v>
      </c>
      <c r="N21" s="58">
        <v>294.05</v>
      </c>
      <c r="O21" s="77">
        <f t="shared" si="4"/>
        <v>9.324237285</v>
      </c>
      <c r="P21" s="55"/>
      <c r="Q21" s="1">
        <f t="shared" si="5"/>
        <v>4.849999999999966</v>
      </c>
      <c r="R21" s="1">
        <f t="shared" si="6"/>
        <v>1.1599999999999682</v>
      </c>
      <c r="T21" s="1">
        <f t="shared" si="7"/>
        <v>1.1599999999999682</v>
      </c>
    </row>
    <row r="22" spans="1:20" ht="18" customHeight="1">
      <c r="A22" s="66">
        <v>2555</v>
      </c>
      <c r="B22" s="75">
        <v>412.44</v>
      </c>
      <c r="C22" s="59">
        <v>61.4</v>
      </c>
      <c r="D22" s="60">
        <v>41156</v>
      </c>
      <c r="E22" s="76">
        <v>411.59</v>
      </c>
      <c r="F22" s="59">
        <v>38.56</v>
      </c>
      <c r="G22" s="68">
        <v>41160</v>
      </c>
      <c r="H22" s="75">
        <v>409.2</v>
      </c>
      <c r="I22" s="59">
        <v>0.1</v>
      </c>
      <c r="J22" s="68">
        <v>40977</v>
      </c>
      <c r="K22" s="76">
        <v>409.202</v>
      </c>
      <c r="L22" s="59">
        <v>0.1</v>
      </c>
      <c r="M22" s="68">
        <v>40977</v>
      </c>
      <c r="N22" s="58">
        <v>96.26</v>
      </c>
      <c r="O22" s="77">
        <f t="shared" si="4"/>
        <v>3.0523757220000003</v>
      </c>
      <c r="P22" s="55"/>
      <c r="Q22" s="6">
        <f t="shared" si="5"/>
        <v>4.139999999999986</v>
      </c>
      <c r="R22" s="6">
        <f t="shared" si="6"/>
        <v>0.8999999999999773</v>
      </c>
      <c r="T22" s="6">
        <f t="shared" si="7"/>
        <v>0.8999999999999773</v>
      </c>
    </row>
    <row r="23" spans="1:20" ht="18" customHeight="1">
      <c r="A23" s="66">
        <v>2556</v>
      </c>
      <c r="B23" s="75">
        <v>413.32</v>
      </c>
      <c r="C23" s="59">
        <v>98.72</v>
      </c>
      <c r="D23" s="60">
        <v>41495</v>
      </c>
      <c r="E23" s="76">
        <v>412.3</v>
      </c>
      <c r="F23" s="59">
        <v>59.35</v>
      </c>
      <c r="G23" s="68">
        <v>41496</v>
      </c>
      <c r="H23" s="75">
        <v>408.8</v>
      </c>
      <c r="I23" s="59">
        <v>0.11</v>
      </c>
      <c r="J23" s="68">
        <v>41394</v>
      </c>
      <c r="K23" s="76">
        <v>408.8</v>
      </c>
      <c r="L23" s="59">
        <v>0.11</v>
      </c>
      <c r="M23" s="68">
        <v>41394</v>
      </c>
      <c r="N23" s="58">
        <v>135.06</v>
      </c>
      <c r="O23" s="77">
        <f t="shared" si="4"/>
        <v>4.282712082</v>
      </c>
      <c r="P23" s="55"/>
      <c r="Q23" s="1">
        <f t="shared" si="5"/>
        <v>5.019999999999982</v>
      </c>
      <c r="R23" s="6">
        <f t="shared" si="6"/>
        <v>0.5</v>
      </c>
      <c r="T23" s="6">
        <f t="shared" si="7"/>
        <v>0.5</v>
      </c>
    </row>
    <row r="24" spans="1:20" ht="18" customHeight="1">
      <c r="A24" s="66">
        <v>2557</v>
      </c>
      <c r="B24" s="75">
        <v>412.66</v>
      </c>
      <c r="C24" s="59">
        <v>90.4</v>
      </c>
      <c r="D24" s="60">
        <v>41885</v>
      </c>
      <c r="E24" s="76">
        <v>412.099</v>
      </c>
      <c r="F24" s="59">
        <v>69.9</v>
      </c>
      <c r="G24" s="68">
        <v>41871</v>
      </c>
      <c r="H24" s="75">
        <v>408.5</v>
      </c>
      <c r="I24" s="59">
        <v>0.1</v>
      </c>
      <c r="J24" s="68">
        <v>41719</v>
      </c>
      <c r="K24" s="76">
        <v>408.5</v>
      </c>
      <c r="L24" s="59">
        <v>0.1</v>
      </c>
      <c r="M24" s="68">
        <v>41719</v>
      </c>
      <c r="N24" s="58">
        <v>126.45</v>
      </c>
      <c r="O24" s="77">
        <f t="shared" si="4"/>
        <v>4.009691565</v>
      </c>
      <c r="P24" s="55"/>
      <c r="Q24" s="1">
        <f t="shared" si="5"/>
        <v>4.360000000000014</v>
      </c>
      <c r="R24" s="6">
        <f t="shared" si="6"/>
        <v>0.19999999999998863</v>
      </c>
      <c r="T24" s="6">
        <f t="shared" si="7"/>
        <v>0.19999999999998863</v>
      </c>
    </row>
    <row r="25" spans="1:20" ht="18" customHeight="1">
      <c r="A25" s="66">
        <v>2558</v>
      </c>
      <c r="B25" s="75">
        <v>410.11</v>
      </c>
      <c r="C25" s="59">
        <v>16.63</v>
      </c>
      <c r="D25" s="60">
        <v>42232</v>
      </c>
      <c r="E25" s="76">
        <v>409.995</v>
      </c>
      <c r="F25" s="59">
        <v>14.7</v>
      </c>
      <c r="G25" s="68">
        <v>42232</v>
      </c>
      <c r="H25" s="75">
        <v>408.52</v>
      </c>
      <c r="I25" s="59">
        <v>0.04</v>
      </c>
      <c r="J25" s="68">
        <v>42093</v>
      </c>
      <c r="K25" s="76">
        <v>408.52</v>
      </c>
      <c r="L25" s="59">
        <v>0.04</v>
      </c>
      <c r="M25" s="68">
        <v>42093</v>
      </c>
      <c r="N25" s="58">
        <v>48.26</v>
      </c>
      <c r="O25" s="77">
        <f t="shared" si="4"/>
        <v>1.530310122</v>
      </c>
      <c r="P25" s="55"/>
      <c r="Q25" s="1">
        <f t="shared" si="5"/>
        <v>1.8100000000000023</v>
      </c>
      <c r="R25" s="1">
        <f t="shared" si="6"/>
        <v>0.21999999999997044</v>
      </c>
      <c r="T25" s="1">
        <f t="shared" si="7"/>
        <v>0.21999999999997044</v>
      </c>
    </row>
    <row r="26" spans="1:20" ht="18" customHeight="1">
      <c r="A26" s="66">
        <v>2559</v>
      </c>
      <c r="B26" s="75">
        <v>410.75</v>
      </c>
      <c r="C26" s="59">
        <v>40.17</v>
      </c>
      <c r="D26" s="60">
        <v>42602</v>
      </c>
      <c r="E26" s="76">
        <v>410.449</v>
      </c>
      <c r="F26" s="59">
        <v>29.83</v>
      </c>
      <c r="G26" s="68">
        <v>42603</v>
      </c>
      <c r="H26" s="75">
        <v>408.49</v>
      </c>
      <c r="I26" s="59">
        <v>0.09</v>
      </c>
      <c r="J26" s="68">
        <v>42471</v>
      </c>
      <c r="K26" s="76">
        <v>408.49</v>
      </c>
      <c r="L26" s="59">
        <v>0.09</v>
      </c>
      <c r="M26" s="68">
        <v>42471</v>
      </c>
      <c r="N26" s="58">
        <v>93.8</v>
      </c>
      <c r="O26" s="77">
        <f t="shared" si="4"/>
        <v>2.97436986</v>
      </c>
      <c r="P26" s="55"/>
      <c r="Q26" s="1">
        <f t="shared" si="5"/>
        <v>2.4499999999999886</v>
      </c>
      <c r="R26" s="1">
        <f t="shared" si="6"/>
        <v>0.18999999999999773</v>
      </c>
      <c r="T26" s="1">
        <f t="shared" si="7"/>
        <v>0.18999999999999773</v>
      </c>
    </row>
    <row r="27" spans="1:20" ht="18" customHeight="1">
      <c r="A27" s="66">
        <v>2560</v>
      </c>
      <c r="B27" s="75">
        <v>411.68</v>
      </c>
      <c r="C27" s="59">
        <v>75.64</v>
      </c>
      <c r="D27" s="60">
        <v>42934</v>
      </c>
      <c r="E27" s="76">
        <v>411.453</v>
      </c>
      <c r="F27" s="59">
        <v>66.47</v>
      </c>
      <c r="G27" s="68">
        <v>42934</v>
      </c>
      <c r="H27" s="75">
        <v>408.62</v>
      </c>
      <c r="I27" s="59">
        <v>0.04</v>
      </c>
      <c r="J27" s="68">
        <v>42856</v>
      </c>
      <c r="K27" s="76">
        <v>408.62</v>
      </c>
      <c r="L27" s="59">
        <v>0.04</v>
      </c>
      <c r="M27" s="68">
        <v>42856</v>
      </c>
      <c r="N27" s="58">
        <v>139.05</v>
      </c>
      <c r="O27" s="77">
        <f t="shared" si="4"/>
        <v>4.4092337850000005</v>
      </c>
      <c r="P27" s="55"/>
      <c r="Q27" s="1">
        <f t="shared" si="5"/>
        <v>3.3799999999999955</v>
      </c>
      <c r="R27" s="1">
        <f t="shared" si="6"/>
        <v>0.3199999999999932</v>
      </c>
      <c r="T27" s="1">
        <f t="shared" si="7"/>
        <v>0.3199999999999932</v>
      </c>
    </row>
    <row r="28" spans="1:20" ht="18" customHeight="1">
      <c r="A28" s="66">
        <v>2561</v>
      </c>
      <c r="B28" s="75">
        <v>411.96</v>
      </c>
      <c r="C28" s="59">
        <v>76.76</v>
      </c>
      <c r="D28" s="60">
        <v>43330</v>
      </c>
      <c r="E28" s="76">
        <v>411.595</v>
      </c>
      <c r="F28" s="59">
        <v>64.7</v>
      </c>
      <c r="G28" s="68">
        <v>43330</v>
      </c>
      <c r="H28" s="75">
        <v>408.69</v>
      </c>
      <c r="I28" s="59">
        <v>0.36</v>
      </c>
      <c r="J28" s="68">
        <v>241518</v>
      </c>
      <c r="K28" s="76">
        <v>408.69</v>
      </c>
      <c r="L28" s="59">
        <v>0.36</v>
      </c>
      <c r="M28" s="68">
        <v>241518</v>
      </c>
      <c r="N28" s="58">
        <v>139.92</v>
      </c>
      <c r="O28" s="77">
        <f t="shared" si="4"/>
        <v>4.436821224</v>
      </c>
      <c r="P28" s="55"/>
      <c r="Q28" s="1">
        <f t="shared" si="5"/>
        <v>3.659999999999968</v>
      </c>
      <c r="R28" s="1">
        <f t="shared" si="6"/>
        <v>0.38999999999998636</v>
      </c>
      <c r="T28" s="1">
        <f t="shared" si="7"/>
        <v>0.38999999999998636</v>
      </c>
    </row>
    <row r="29" spans="1:20" ht="18" customHeight="1">
      <c r="A29" s="66">
        <v>2562</v>
      </c>
      <c r="B29" s="75">
        <v>411.13</v>
      </c>
      <c r="C29" s="59">
        <v>49.23</v>
      </c>
      <c r="D29" s="60">
        <v>43708</v>
      </c>
      <c r="E29" s="76">
        <v>410.702</v>
      </c>
      <c r="F29" s="59">
        <v>35.7</v>
      </c>
      <c r="G29" s="68">
        <v>43708</v>
      </c>
      <c r="H29" s="75">
        <v>408.69</v>
      </c>
      <c r="I29" s="59">
        <v>0.27</v>
      </c>
      <c r="J29" s="68">
        <v>242230</v>
      </c>
      <c r="K29" s="76">
        <v>408.69</v>
      </c>
      <c r="L29" s="59">
        <v>0.27</v>
      </c>
      <c r="M29" s="68">
        <v>242230</v>
      </c>
      <c r="N29" s="58">
        <v>58.56</v>
      </c>
      <c r="O29" s="77">
        <f t="shared" si="4"/>
        <v>1.856920032</v>
      </c>
      <c r="P29" s="55"/>
      <c r="Q29" s="1">
        <f t="shared" si="5"/>
        <v>2.829999999999984</v>
      </c>
      <c r="R29" s="1">
        <f t="shared" si="6"/>
        <v>0.38999999999998636</v>
      </c>
      <c r="T29" s="1">
        <f t="shared" si="7"/>
        <v>0.38999999999998636</v>
      </c>
    </row>
    <row r="30" spans="1:20" ht="18" customHeight="1">
      <c r="A30" s="66">
        <v>2563</v>
      </c>
      <c r="B30" s="75">
        <v>413.12</v>
      </c>
      <c r="C30" s="59">
        <v>106.06</v>
      </c>
      <c r="D30" s="60">
        <v>44046</v>
      </c>
      <c r="E30" s="76">
        <v>411.548</v>
      </c>
      <c r="F30" s="59">
        <v>59.2</v>
      </c>
      <c r="G30" s="68">
        <v>44047</v>
      </c>
      <c r="H30" s="75">
        <v>408.48</v>
      </c>
      <c r="I30" s="59">
        <v>0.04</v>
      </c>
      <c r="J30" s="68">
        <v>242538</v>
      </c>
      <c r="K30" s="76">
        <v>408.48</v>
      </c>
      <c r="L30" s="59">
        <v>0.04</v>
      </c>
      <c r="M30" s="68">
        <v>242538</v>
      </c>
      <c r="N30" s="58">
        <v>80.39</v>
      </c>
      <c r="O30" s="64">
        <f t="shared" si="4"/>
        <v>2.549142783</v>
      </c>
      <c r="P30" s="55"/>
      <c r="Q30" s="1">
        <f t="shared" si="5"/>
        <v>4.819999999999993</v>
      </c>
      <c r="R30" s="1">
        <f t="shared" si="6"/>
        <v>0.18000000000000682</v>
      </c>
      <c r="T30" s="1">
        <f t="shared" si="7"/>
        <v>0.18000000000000682</v>
      </c>
    </row>
    <row r="31" spans="1:20" ht="18" customHeight="1">
      <c r="A31" s="66">
        <v>2564</v>
      </c>
      <c r="B31" s="75">
        <v>411.2</v>
      </c>
      <c r="C31" s="59">
        <v>49</v>
      </c>
      <c r="D31" s="60">
        <v>44501</v>
      </c>
      <c r="E31" s="76">
        <v>410.63</v>
      </c>
      <c r="F31" s="59">
        <v>33.78</v>
      </c>
      <c r="G31" s="68">
        <v>44502</v>
      </c>
      <c r="H31" s="75">
        <v>408.78</v>
      </c>
      <c r="I31" s="59">
        <v>0.56</v>
      </c>
      <c r="J31" s="68">
        <v>242614</v>
      </c>
      <c r="K31" s="76">
        <v>408.78</v>
      </c>
      <c r="L31" s="59">
        <v>0.56</v>
      </c>
      <c r="M31" s="68">
        <v>242614</v>
      </c>
      <c r="N31" s="58">
        <v>69.37</v>
      </c>
      <c r="O31" s="64">
        <f t="shared" si="4"/>
        <v>2.199701889</v>
      </c>
      <c r="P31" s="55"/>
      <c r="Q31" s="6">
        <f t="shared" si="5"/>
        <v>2.8999999999999773</v>
      </c>
      <c r="R31" s="1">
        <f t="shared" si="6"/>
        <v>0.47999999999996135</v>
      </c>
      <c r="T31" s="1">
        <f t="shared" si="7"/>
        <v>0.47999999999996135</v>
      </c>
    </row>
    <row r="32" spans="1:20" ht="18" customHeight="1">
      <c r="A32" s="66">
        <v>2565</v>
      </c>
      <c r="B32" s="75">
        <v>411.5</v>
      </c>
      <c r="C32" s="59">
        <v>86.7</v>
      </c>
      <c r="D32" s="60">
        <v>44781</v>
      </c>
      <c r="E32" s="76">
        <v>411.443</v>
      </c>
      <c r="F32" s="59">
        <v>83.28</v>
      </c>
      <c r="G32" s="68">
        <v>44781</v>
      </c>
      <c r="H32" s="75">
        <v>408.8</v>
      </c>
      <c r="I32" s="59">
        <v>0.6</v>
      </c>
      <c r="J32" s="68">
        <v>242979</v>
      </c>
      <c r="K32" s="76">
        <v>408.8</v>
      </c>
      <c r="L32" s="59">
        <v>0.6</v>
      </c>
      <c r="M32" s="68">
        <v>242979</v>
      </c>
      <c r="N32" s="58">
        <v>221.01</v>
      </c>
      <c r="O32" s="64">
        <f t="shared" si="4"/>
        <v>7.0081607969999995</v>
      </c>
      <c r="P32" s="55"/>
      <c r="Q32" s="6">
        <f t="shared" si="5"/>
        <v>3.1999999999999886</v>
      </c>
      <c r="R32" s="6">
        <f t="shared" si="6"/>
        <v>0.5</v>
      </c>
      <c r="T32" s="6">
        <f t="shared" si="7"/>
        <v>0.5</v>
      </c>
    </row>
    <row r="33" spans="1:20" ht="18" customHeight="1">
      <c r="A33" s="66">
        <v>2566</v>
      </c>
      <c r="B33" s="75">
        <v>412</v>
      </c>
      <c r="C33" s="59">
        <v>87</v>
      </c>
      <c r="D33" s="60">
        <v>45182</v>
      </c>
      <c r="E33" s="76">
        <v>411.897</v>
      </c>
      <c r="F33" s="59">
        <v>83.25</v>
      </c>
      <c r="G33" s="68">
        <v>45182</v>
      </c>
      <c r="H33" s="75">
        <v>408.78</v>
      </c>
      <c r="I33" s="59">
        <v>0.4</v>
      </c>
      <c r="J33" s="68">
        <v>243690</v>
      </c>
      <c r="K33" s="76">
        <v>408.78</v>
      </c>
      <c r="L33" s="59">
        <v>0.4</v>
      </c>
      <c r="M33" s="68">
        <v>243690</v>
      </c>
      <c r="N33" s="58">
        <v>139.24</v>
      </c>
      <c r="O33" s="64">
        <f t="shared" si="4"/>
        <v>4.415258628</v>
      </c>
      <c r="P33" s="55"/>
      <c r="Q33" s="6">
        <f t="shared" si="5"/>
        <v>3.6999999999999886</v>
      </c>
      <c r="R33" s="6">
        <f t="shared" si="6"/>
        <v>0.47999999999996135</v>
      </c>
      <c r="T33" s="6">
        <f t="shared" si="7"/>
        <v>0.47999999999996135</v>
      </c>
    </row>
    <row r="34" spans="1:16" ht="18" customHeight="1">
      <c r="A34" s="79"/>
      <c r="B34" s="75"/>
      <c r="C34" s="78"/>
      <c r="D34" s="60"/>
      <c r="E34" s="76"/>
      <c r="F34" s="78"/>
      <c r="G34" s="68"/>
      <c r="H34" s="75"/>
      <c r="I34" s="78"/>
      <c r="J34" s="80"/>
      <c r="K34" s="76"/>
      <c r="L34" s="78"/>
      <c r="M34" s="81"/>
      <c r="N34" s="82"/>
      <c r="O34" s="77"/>
      <c r="P34" s="55"/>
    </row>
    <row r="35" spans="1:16" ht="18" customHeight="1">
      <c r="A35" s="79"/>
      <c r="B35" s="75"/>
      <c r="C35" s="78"/>
      <c r="D35" s="60"/>
      <c r="E35" s="76"/>
      <c r="F35" s="78"/>
      <c r="G35" s="68"/>
      <c r="H35" s="75"/>
      <c r="I35" s="78"/>
      <c r="J35" s="80"/>
      <c r="K35" s="76"/>
      <c r="L35" s="78"/>
      <c r="M35" s="81"/>
      <c r="N35" s="82"/>
      <c r="O35" s="77"/>
      <c r="P35" s="55"/>
    </row>
    <row r="36" spans="1:16" ht="18" customHeight="1">
      <c r="A36" s="116" t="s">
        <v>3</v>
      </c>
      <c r="B36" s="58">
        <f>MAX(B9:B35)</f>
        <v>415.78000000000003</v>
      </c>
      <c r="C36" s="59">
        <f>MAX(C9:C35)</f>
        <v>205.1</v>
      </c>
      <c r="D36" s="74">
        <v>236904</v>
      </c>
      <c r="E36" s="67">
        <f>MAX(E9:E35)</f>
        <v>413.74</v>
      </c>
      <c r="F36" s="59">
        <f>MAX(F9:F35)</f>
        <v>118.6</v>
      </c>
      <c r="G36" s="68">
        <v>236950</v>
      </c>
      <c r="H36" s="58">
        <f>MAX(H9:H35)</f>
        <v>409.52000000000004</v>
      </c>
      <c r="I36" s="59">
        <f>MAX(I14:I27,I9:I12)</f>
        <v>1</v>
      </c>
      <c r="J36" s="68">
        <v>237145</v>
      </c>
      <c r="K36" s="67">
        <f>MAX(K9:K35)</f>
        <v>409.52000000000004</v>
      </c>
      <c r="L36" s="59">
        <f>MAX(L9:L35)</f>
        <v>1</v>
      </c>
      <c r="M36" s="68">
        <v>237145</v>
      </c>
      <c r="N36" s="58">
        <f>MAX(N9:N35)</f>
        <v>350.97235200000006</v>
      </c>
      <c r="O36" s="64">
        <f>MAX(O9:O35)</f>
        <v>11.129227990214401</v>
      </c>
      <c r="P36" s="55"/>
    </row>
    <row r="37" spans="1:16" ht="18" customHeight="1">
      <c r="A37" s="116" t="s">
        <v>13</v>
      </c>
      <c r="B37" s="58">
        <f>AVERAGE(B9:B35)</f>
        <v>412.3304</v>
      </c>
      <c r="C37" s="59">
        <f>AVERAGE(C9:C35)</f>
        <v>75.58640000000003</v>
      </c>
      <c r="D37" s="115"/>
      <c r="E37" s="67">
        <f>AVERAGE(E9:E35)</f>
        <v>411.8295999999999</v>
      </c>
      <c r="F37" s="59">
        <f>AVERAGE(F9:F35)</f>
        <v>57.9184</v>
      </c>
      <c r="G37" s="68"/>
      <c r="H37" s="58">
        <f>AVERAGE(H9:H35)</f>
        <v>408.8968</v>
      </c>
      <c r="I37" s="59">
        <f>AVERAGE(I14:I35,I9:I12)</f>
        <v>0.29816666666666664</v>
      </c>
      <c r="J37" s="60"/>
      <c r="K37" s="67">
        <f>AVERAGE(K9:K35)</f>
        <v>408.89848</v>
      </c>
      <c r="L37" s="59">
        <f>AVERAGE(L9:L35)</f>
        <v>0.28519999999999995</v>
      </c>
      <c r="M37" s="68"/>
      <c r="N37" s="58">
        <f>AVERAGE(N9:N35)</f>
        <v>151.50037408</v>
      </c>
      <c r="O37" s="64">
        <f>AVERAGE(O9:O35)</f>
        <v>4.8031035601165755</v>
      </c>
      <c r="P37" s="55"/>
    </row>
    <row r="38" spans="1:16" ht="18" customHeight="1">
      <c r="A38" s="116" t="s">
        <v>4</v>
      </c>
      <c r="B38" s="58">
        <f>MIN(B9:B35)</f>
        <v>410.11</v>
      </c>
      <c r="C38" s="59">
        <f>MIN(C9:C35)</f>
        <v>16.63</v>
      </c>
      <c r="D38" s="117">
        <v>240559</v>
      </c>
      <c r="E38" s="67">
        <f>MIN(E9:E35)</f>
        <v>409.995</v>
      </c>
      <c r="F38" s="59">
        <f>MIN(F9:F35)</f>
        <v>14.7</v>
      </c>
      <c r="G38" s="68">
        <v>240559</v>
      </c>
      <c r="H38" s="58">
        <f>MIN(H9:H35)</f>
        <v>408.48</v>
      </c>
      <c r="I38" s="59">
        <f>MIN(I14:I35,I9:I12)</f>
        <v>0.02</v>
      </c>
      <c r="J38" s="68">
        <v>238636</v>
      </c>
      <c r="K38" s="67">
        <f>MIN(K9:K35)</f>
        <v>408.48</v>
      </c>
      <c r="L38" s="59">
        <f>MIN(L9:L35)</f>
        <v>0.02</v>
      </c>
      <c r="M38" s="68">
        <v>238636</v>
      </c>
      <c r="N38" s="58">
        <f>MIN(N9:N35)</f>
        <v>48.26</v>
      </c>
      <c r="O38" s="64">
        <f>MIN(O9:O35)</f>
        <v>1.530310122</v>
      </c>
      <c r="P38" s="55"/>
    </row>
    <row r="39" spans="1:16" ht="22.5" customHeight="1">
      <c r="A39" s="110" t="s">
        <v>26</v>
      </c>
      <c r="B39" s="109"/>
      <c r="C39" s="109"/>
      <c r="E39" s="109"/>
      <c r="F39" s="109"/>
      <c r="G39" s="111"/>
      <c r="H39" s="108"/>
      <c r="I39" s="109"/>
      <c r="J39" s="112"/>
      <c r="K39" s="109"/>
      <c r="L39" s="109"/>
      <c r="M39" s="112"/>
      <c r="N39" s="109"/>
      <c r="O39" s="109"/>
      <c r="P39" s="55"/>
    </row>
    <row r="40" spans="1:16" ht="22.5" customHeight="1">
      <c r="A40" s="65"/>
      <c r="B40" s="55"/>
      <c r="C40" s="55"/>
      <c r="D40" s="113"/>
      <c r="E40" s="55"/>
      <c r="F40" s="55"/>
      <c r="G40" s="113"/>
      <c r="H40" s="65"/>
      <c r="I40" s="55"/>
      <c r="J40" s="113"/>
      <c r="K40" s="55"/>
      <c r="L40" s="55"/>
      <c r="M40" s="114"/>
      <c r="N40" s="55"/>
      <c r="O40" s="55"/>
      <c r="P40" s="55"/>
    </row>
  </sheetData>
  <sheetProtection/>
  <printOptions/>
  <pageMargins left="0.69" right="0.11811023622047245" top="0.6299212598425197" bottom="0.196850393700787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40">
      <selection activeCell="AE53" sqref="AE53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1.28125" style="1" customWidth="1"/>
    <col min="26" max="26" width="12.57421875" style="1" customWidth="1"/>
    <col min="27" max="27" width="8.8515625" style="1" customWidth="1"/>
    <col min="28" max="28" width="12.28125" style="1" customWidth="1"/>
    <col min="29" max="29" width="6.57421875" style="1" customWidth="1"/>
    <col min="30" max="16384" width="9.140625" style="1" customWidth="1"/>
  </cols>
  <sheetData>
    <row r="2" spans="28:29" ht="18.75">
      <c r="AB2" s="1">
        <v>408.3</v>
      </c>
      <c r="AC2" s="5" t="s">
        <v>22</v>
      </c>
    </row>
    <row r="3" spans="24:28" ht="18.75">
      <c r="X3" s="118" t="s">
        <v>18</v>
      </c>
      <c r="Y3" s="83" t="s">
        <v>19</v>
      </c>
      <c r="Z3" s="84" t="s">
        <v>23</v>
      </c>
      <c r="AA3" s="83" t="s">
        <v>21</v>
      </c>
      <c r="AB3" s="84" t="s">
        <v>25</v>
      </c>
    </row>
    <row r="4" spans="24:28" ht="18.75">
      <c r="X4" s="119"/>
      <c r="Y4" s="85" t="s">
        <v>20</v>
      </c>
      <c r="Z4" s="86" t="s">
        <v>24</v>
      </c>
      <c r="AA4" s="85" t="s">
        <v>20</v>
      </c>
      <c r="AB4" s="86" t="s">
        <v>24</v>
      </c>
    </row>
    <row r="5" spans="24:28" ht="18.75">
      <c r="X5" s="87">
        <v>2542</v>
      </c>
      <c r="Y5" s="88">
        <v>4.18</v>
      </c>
      <c r="Z5" s="89">
        <v>61.94</v>
      </c>
      <c r="AA5" s="90"/>
      <c r="AB5" s="91"/>
    </row>
    <row r="6" spans="24:28" ht="18.75">
      <c r="X6" s="87">
        <v>2543</v>
      </c>
      <c r="Y6" s="88">
        <v>2.7</v>
      </c>
      <c r="Z6" s="89">
        <v>24.1</v>
      </c>
      <c r="AA6" s="92"/>
      <c r="AB6" s="93"/>
    </row>
    <row r="7" spans="24:28" ht="18.75">
      <c r="X7" s="87">
        <v>2544</v>
      </c>
      <c r="Y7" s="88">
        <v>4.2</v>
      </c>
      <c r="Z7" s="89">
        <v>74.8</v>
      </c>
      <c r="AA7" s="92"/>
      <c r="AB7" s="94"/>
    </row>
    <row r="8" spans="24:28" ht="18.75">
      <c r="X8" s="87">
        <v>2545</v>
      </c>
      <c r="Y8" s="88">
        <v>4.23</v>
      </c>
      <c r="Z8" s="89">
        <v>67.9</v>
      </c>
      <c r="AA8" s="92"/>
      <c r="AB8" s="94"/>
    </row>
    <row r="9" spans="24:28" ht="18.75">
      <c r="X9" s="87">
        <v>2546</v>
      </c>
      <c r="Y9" s="88">
        <v>4.61</v>
      </c>
      <c r="Z9" s="89">
        <v>95.76</v>
      </c>
      <c r="AA9" s="92"/>
      <c r="AB9" s="94"/>
    </row>
    <row r="10" spans="24:28" ht="18.75">
      <c r="X10" s="87">
        <v>2547</v>
      </c>
      <c r="Y10" s="88">
        <v>5.029999999999973</v>
      </c>
      <c r="Z10" s="89">
        <v>132.88</v>
      </c>
      <c r="AA10" s="92"/>
      <c r="AB10" s="94"/>
    </row>
    <row r="11" spans="24:28" ht="18.75">
      <c r="X11" s="87">
        <v>2548</v>
      </c>
      <c r="Y11" s="88">
        <v>7.48</v>
      </c>
      <c r="Z11" s="89">
        <v>205.1</v>
      </c>
      <c r="AA11" s="92"/>
      <c r="AB11" s="94"/>
    </row>
    <row r="12" spans="24:28" ht="18.75">
      <c r="X12" s="87">
        <v>2549</v>
      </c>
      <c r="Y12" s="88">
        <v>4.48</v>
      </c>
      <c r="Z12" s="89">
        <v>60.95</v>
      </c>
      <c r="AA12" s="92"/>
      <c r="AB12" s="94"/>
    </row>
    <row r="13" spans="24:28" ht="18.75">
      <c r="X13" s="87">
        <v>2550</v>
      </c>
      <c r="Y13" s="88">
        <v>4.170000000000016</v>
      </c>
      <c r="Z13" s="89">
        <v>55.75</v>
      </c>
      <c r="AA13" s="92"/>
      <c r="AB13" s="94"/>
    </row>
    <row r="14" spans="24:28" ht="18.75">
      <c r="X14" s="87">
        <v>2551</v>
      </c>
      <c r="Y14" s="88">
        <v>4.089999999999975</v>
      </c>
      <c r="Z14" s="89">
        <v>61.7</v>
      </c>
      <c r="AA14" s="92"/>
      <c r="AB14" s="94"/>
    </row>
    <row r="15" spans="24:28" ht="18.75">
      <c r="X15" s="87">
        <v>2552</v>
      </c>
      <c r="Y15" s="88">
        <v>4.42</v>
      </c>
      <c r="Z15" s="89">
        <v>80.82</v>
      </c>
      <c r="AA15" s="92"/>
      <c r="AB15" s="94"/>
    </row>
    <row r="16" spans="24:28" ht="18.75">
      <c r="X16" s="95">
        <v>2553</v>
      </c>
      <c r="Y16" s="96">
        <v>4.05</v>
      </c>
      <c r="Z16" s="97">
        <v>51</v>
      </c>
      <c r="AA16" s="92"/>
      <c r="AB16" s="94"/>
    </row>
    <row r="17" spans="24:28" ht="18.75">
      <c r="X17" s="87">
        <v>2554</v>
      </c>
      <c r="Y17" s="88">
        <v>4.85</v>
      </c>
      <c r="Z17" s="89">
        <v>79.25</v>
      </c>
      <c r="AA17" s="92"/>
      <c r="AB17" s="94"/>
    </row>
    <row r="18" spans="24:28" ht="18.75">
      <c r="X18" s="95">
        <v>2555</v>
      </c>
      <c r="Y18" s="98">
        <v>4.14</v>
      </c>
      <c r="Z18" s="89">
        <v>61.4</v>
      </c>
      <c r="AA18" s="92"/>
      <c r="AB18" s="94"/>
    </row>
    <row r="19" spans="24:28" ht="18.75">
      <c r="X19" s="87">
        <v>2556</v>
      </c>
      <c r="Y19" s="98">
        <v>5.02</v>
      </c>
      <c r="Z19" s="99">
        <v>98.72</v>
      </c>
      <c r="AA19" s="92"/>
      <c r="AB19" s="94"/>
    </row>
    <row r="20" spans="24:28" ht="18.75">
      <c r="X20" s="95">
        <v>2557</v>
      </c>
      <c r="Y20" s="98">
        <v>4.36</v>
      </c>
      <c r="Z20" s="99">
        <v>90.4</v>
      </c>
      <c r="AA20" s="92"/>
      <c r="AB20" s="94"/>
    </row>
    <row r="21" spans="24:28" ht="18.75">
      <c r="X21" s="87">
        <v>2558</v>
      </c>
      <c r="Y21" s="98">
        <v>1.81</v>
      </c>
      <c r="Z21" s="99">
        <v>16.63</v>
      </c>
      <c r="AA21" s="92"/>
      <c r="AB21" s="94"/>
    </row>
    <row r="22" spans="24:28" ht="18.75">
      <c r="X22" s="95">
        <v>2559</v>
      </c>
      <c r="Y22" s="98">
        <v>2.45</v>
      </c>
      <c r="Z22" s="99">
        <v>40.17</v>
      </c>
      <c r="AA22" s="92"/>
      <c r="AB22" s="94"/>
    </row>
    <row r="23" spans="24:28" ht="18.75">
      <c r="X23" s="87">
        <v>2560</v>
      </c>
      <c r="Y23" s="98">
        <v>3.38</v>
      </c>
      <c r="Z23" s="99">
        <v>75.64</v>
      </c>
      <c r="AA23" s="92"/>
      <c r="AB23" s="94"/>
    </row>
    <row r="24" spans="24:28" ht="18.75">
      <c r="X24" s="95">
        <v>2561</v>
      </c>
      <c r="Y24" s="98">
        <v>3.66</v>
      </c>
      <c r="Z24" s="99">
        <v>76.76</v>
      </c>
      <c r="AA24" s="92"/>
      <c r="AB24" s="94"/>
    </row>
    <row r="25" spans="24:28" ht="18.75">
      <c r="X25" s="87">
        <v>2562</v>
      </c>
      <c r="Y25" s="98">
        <v>2.83</v>
      </c>
      <c r="Z25" s="99">
        <v>49.23</v>
      </c>
      <c r="AA25" s="92"/>
      <c r="AB25" s="94"/>
    </row>
    <row r="26" spans="24:28" ht="18.75">
      <c r="X26" s="95">
        <v>2563</v>
      </c>
      <c r="Y26" s="98">
        <v>4.82</v>
      </c>
      <c r="Z26" s="99">
        <v>106.06</v>
      </c>
      <c r="AA26" s="92"/>
      <c r="AB26" s="94"/>
    </row>
    <row r="27" spans="24:28" ht="18.75">
      <c r="X27" s="87">
        <v>2564</v>
      </c>
      <c r="Y27" s="88">
        <v>2.9</v>
      </c>
      <c r="Z27" s="89">
        <v>49</v>
      </c>
      <c r="AA27" s="92"/>
      <c r="AB27" s="94"/>
    </row>
    <row r="28" spans="24:28" ht="18.75">
      <c r="X28" s="95">
        <v>2565</v>
      </c>
      <c r="Y28" s="88">
        <v>3.2</v>
      </c>
      <c r="Z28" s="89">
        <v>86.7</v>
      </c>
      <c r="AA28" s="92"/>
      <c r="AB28" s="94"/>
    </row>
    <row r="29" spans="24:28" ht="18.75">
      <c r="X29" s="87">
        <v>2566</v>
      </c>
      <c r="Y29" s="88">
        <v>3.7</v>
      </c>
      <c r="Z29" s="89">
        <v>87</v>
      </c>
      <c r="AA29" s="92"/>
      <c r="AB29" s="94"/>
    </row>
    <row r="30" spans="24:28" ht="18.75">
      <c r="X30" s="87"/>
      <c r="Y30" s="98"/>
      <c r="Z30" s="99"/>
      <c r="AA30" s="92"/>
      <c r="AB30" s="94"/>
    </row>
    <row r="31" spans="24:28" ht="18.75">
      <c r="X31" s="87"/>
      <c r="Y31" s="98"/>
      <c r="Z31" s="99"/>
      <c r="AA31" s="92"/>
      <c r="AB31" s="94"/>
    </row>
    <row r="32" spans="24:28" ht="18.75">
      <c r="X32" s="87"/>
      <c r="Y32" s="98"/>
      <c r="Z32" s="99"/>
      <c r="AA32" s="92"/>
      <c r="AB32" s="94"/>
    </row>
    <row r="33" spans="24:28" ht="18.75">
      <c r="X33" s="87"/>
      <c r="Y33" s="98"/>
      <c r="Z33" s="99"/>
      <c r="AA33" s="92"/>
      <c r="AB33" s="94"/>
    </row>
    <row r="34" spans="24:28" ht="18.75">
      <c r="X34" s="87"/>
      <c r="Y34" s="98"/>
      <c r="Z34" s="99"/>
      <c r="AA34" s="92"/>
      <c r="AB34" s="94"/>
    </row>
    <row r="35" spans="24:28" ht="18.75">
      <c r="X35" s="87"/>
      <c r="Y35" s="98"/>
      <c r="Z35" s="99"/>
      <c r="AA35" s="92"/>
      <c r="AB35" s="94"/>
    </row>
    <row r="36" spans="24:28" ht="18.75">
      <c r="X36" s="87"/>
      <c r="Y36" s="98"/>
      <c r="Z36" s="99"/>
      <c r="AA36" s="92"/>
      <c r="AB36" s="94"/>
    </row>
    <row r="37" spans="24:28" ht="18.75">
      <c r="X37" s="87"/>
      <c r="Y37" s="98"/>
      <c r="Z37" s="99"/>
      <c r="AA37" s="92"/>
      <c r="AB37" s="94"/>
    </row>
    <row r="38" spans="24:28" ht="18.75">
      <c r="X38" s="87"/>
      <c r="Y38" s="98"/>
      <c r="Z38" s="99"/>
      <c r="AA38" s="92"/>
      <c r="AB38" s="94"/>
    </row>
    <row r="39" spans="24:28" ht="18.75">
      <c r="X39" s="87"/>
      <c r="Y39" s="98"/>
      <c r="Z39" s="99"/>
      <c r="AA39" s="92"/>
      <c r="AB39" s="94"/>
    </row>
    <row r="40" spans="24:28" ht="18.75">
      <c r="X40" s="87"/>
      <c r="Y40" s="98"/>
      <c r="Z40" s="99"/>
      <c r="AA40" s="92"/>
      <c r="AB40" s="94"/>
    </row>
    <row r="41" spans="24:28" ht="18.75">
      <c r="X41" s="87"/>
      <c r="Y41" s="98"/>
      <c r="Z41" s="99"/>
      <c r="AA41" s="92"/>
      <c r="AB41" s="94"/>
    </row>
    <row r="42" spans="24:28" ht="18.75">
      <c r="X42" s="87"/>
      <c r="Y42" s="98"/>
      <c r="Z42" s="99"/>
      <c r="AA42" s="92"/>
      <c r="AB42" s="94"/>
    </row>
    <row r="43" spans="24:28" ht="18.75">
      <c r="X43" s="87"/>
      <c r="Y43" s="98"/>
      <c r="Z43" s="99"/>
      <c r="AA43" s="92"/>
      <c r="AB43" s="94"/>
    </row>
    <row r="44" spans="24:28" ht="18.75">
      <c r="X44" s="87"/>
      <c r="Y44" s="98"/>
      <c r="Z44" s="99"/>
      <c r="AA44" s="92"/>
      <c r="AB44" s="94"/>
    </row>
    <row r="45" spans="24:28" ht="18.75">
      <c r="X45" s="87"/>
      <c r="Y45" s="98"/>
      <c r="Z45" s="99"/>
      <c r="AA45" s="92"/>
      <c r="AB45" s="94"/>
    </row>
    <row r="46" spans="24:28" ht="18.75">
      <c r="X46" s="87"/>
      <c r="Y46" s="98"/>
      <c r="Z46" s="99"/>
      <c r="AA46" s="92"/>
      <c r="AB46" s="94"/>
    </row>
    <row r="47" spans="24:28" ht="18.75">
      <c r="X47" s="87"/>
      <c r="Y47" s="98"/>
      <c r="Z47" s="99"/>
      <c r="AA47" s="92"/>
      <c r="AB47" s="94"/>
    </row>
    <row r="48" spans="24:28" ht="18.75">
      <c r="X48" s="87"/>
      <c r="Y48" s="98"/>
      <c r="Z48" s="99"/>
      <c r="AA48" s="92"/>
      <c r="AB48" s="94"/>
    </row>
    <row r="49" spans="24:28" ht="18.75">
      <c r="X49" s="87"/>
      <c r="Y49" s="98"/>
      <c r="Z49" s="99"/>
      <c r="AA49" s="92"/>
      <c r="AB49" s="94"/>
    </row>
    <row r="50" spans="24:28" ht="18.75">
      <c r="X50" s="87"/>
      <c r="Y50" s="98"/>
      <c r="Z50" s="99"/>
      <c r="AA50" s="92"/>
      <c r="AB50" s="94"/>
    </row>
    <row r="51" spans="24:28" ht="18.75">
      <c r="X51" s="87"/>
      <c r="Y51" s="98"/>
      <c r="Z51" s="99"/>
      <c r="AA51" s="92"/>
      <c r="AB51" s="94"/>
    </row>
    <row r="52" spans="24:28" ht="18.75">
      <c r="X52" s="87"/>
      <c r="Y52" s="98"/>
      <c r="Z52" s="99"/>
      <c r="AA52" s="92"/>
      <c r="AB52" s="94"/>
    </row>
    <row r="53" spans="24:28" ht="18.75">
      <c r="X53" s="87"/>
      <c r="Y53" s="98"/>
      <c r="Z53" s="99"/>
      <c r="AA53" s="92"/>
      <c r="AB53" s="94"/>
    </row>
    <row r="54" spans="24:28" ht="18.75">
      <c r="X54" s="87"/>
      <c r="Y54" s="98"/>
      <c r="Z54" s="99"/>
      <c r="AA54" s="92"/>
      <c r="AB54" s="94"/>
    </row>
    <row r="55" spans="24:28" ht="18.75">
      <c r="X55" s="87"/>
      <c r="Y55" s="98"/>
      <c r="Z55" s="99"/>
      <c r="AA55" s="92"/>
      <c r="AB55" s="94"/>
    </row>
    <row r="56" spans="24:28" ht="18.75">
      <c r="X56" s="87"/>
      <c r="Y56" s="98"/>
      <c r="Z56" s="99"/>
      <c r="AA56" s="92"/>
      <c r="AB56" s="94"/>
    </row>
    <row r="57" spans="24:28" ht="18.75">
      <c r="X57" s="87"/>
      <c r="Y57" s="98"/>
      <c r="Z57" s="99"/>
      <c r="AA57" s="92"/>
      <c r="AB57" s="94"/>
    </row>
    <row r="58" spans="24:28" ht="18.75">
      <c r="X58" s="87"/>
      <c r="Y58" s="98"/>
      <c r="Z58" s="99"/>
      <c r="AA58" s="92"/>
      <c r="AB58" s="94"/>
    </row>
    <row r="59" spans="24:28" ht="18.75">
      <c r="X59" s="87"/>
      <c r="Y59" s="98"/>
      <c r="Z59" s="99"/>
      <c r="AA59" s="92"/>
      <c r="AB59" s="94"/>
    </row>
    <row r="60" spans="24:28" ht="18.75">
      <c r="X60" s="87"/>
      <c r="Y60" s="98"/>
      <c r="Z60" s="99"/>
      <c r="AA60" s="92"/>
      <c r="AB60" s="94"/>
    </row>
    <row r="61" spans="24:28" ht="18.75">
      <c r="X61" s="87"/>
      <c r="Y61" s="98"/>
      <c r="Z61" s="99"/>
      <c r="AA61" s="92"/>
      <c r="AB61" s="94"/>
    </row>
    <row r="62" spans="24:28" ht="18.75">
      <c r="X62" s="87"/>
      <c r="Y62" s="98"/>
      <c r="Z62" s="99"/>
      <c r="AA62" s="92"/>
      <c r="AB62" s="94"/>
    </row>
    <row r="63" spans="24:28" ht="18.75">
      <c r="X63" s="87"/>
      <c r="Y63" s="98"/>
      <c r="Z63" s="99"/>
      <c r="AA63" s="92"/>
      <c r="AB63" s="94"/>
    </row>
    <row r="64" spans="24:28" ht="18.75">
      <c r="X64" s="87"/>
      <c r="Y64" s="98"/>
      <c r="Z64" s="99"/>
      <c r="AA64" s="92"/>
      <c r="AB64" s="94"/>
    </row>
    <row r="65" spans="24:28" ht="18.75">
      <c r="X65" s="87"/>
      <c r="Y65" s="98"/>
      <c r="Z65" s="99"/>
      <c r="AA65" s="92"/>
      <c r="AB65" s="94"/>
    </row>
    <row r="66" spans="24:28" ht="18.75">
      <c r="X66" s="87"/>
      <c r="Y66" s="98"/>
      <c r="Z66" s="99"/>
      <c r="AA66" s="92"/>
      <c r="AB66" s="94"/>
    </row>
    <row r="67" spans="24:28" ht="18.75">
      <c r="X67" s="87"/>
      <c r="Y67" s="98"/>
      <c r="Z67" s="99"/>
      <c r="AA67" s="92"/>
      <c r="AB67" s="94"/>
    </row>
    <row r="68" spans="24:28" ht="18.75">
      <c r="X68" s="87"/>
      <c r="Y68" s="98"/>
      <c r="Z68" s="99"/>
      <c r="AA68" s="92"/>
      <c r="AB68" s="94"/>
    </row>
    <row r="69" spans="24:28" ht="18.75">
      <c r="X69" s="87"/>
      <c r="Y69" s="98"/>
      <c r="Z69" s="99"/>
      <c r="AA69" s="92"/>
      <c r="AB69" s="94"/>
    </row>
    <row r="70" spans="24:28" ht="18.75">
      <c r="X70" s="87"/>
      <c r="Y70" s="98"/>
      <c r="Z70" s="99"/>
      <c r="AA70" s="92"/>
      <c r="AB70" s="94"/>
    </row>
    <row r="71" spans="24:28" ht="18.75">
      <c r="X71" s="87"/>
      <c r="Y71" s="98"/>
      <c r="Z71" s="99"/>
      <c r="AA71" s="92"/>
      <c r="AB71" s="94"/>
    </row>
    <row r="72" spans="24:28" ht="18.75">
      <c r="X72" s="87"/>
      <c r="Y72" s="98"/>
      <c r="Z72" s="99"/>
      <c r="AA72" s="92"/>
      <c r="AB72" s="94"/>
    </row>
    <row r="73" spans="24:28" ht="18.75">
      <c r="X73" s="87"/>
      <c r="Y73" s="98"/>
      <c r="Z73" s="99"/>
      <c r="AA73" s="92"/>
      <c r="AB73" s="94"/>
    </row>
    <row r="74" spans="24:28" ht="18.75">
      <c r="X74" s="87"/>
      <c r="Y74" s="98"/>
      <c r="Z74" s="99"/>
      <c r="AA74" s="92"/>
      <c r="AB74" s="94"/>
    </row>
    <row r="75" spans="24:28" ht="18.75">
      <c r="X75" s="87"/>
      <c r="Y75" s="98"/>
      <c r="Z75" s="99"/>
      <c r="AA75" s="92"/>
      <c r="AB75" s="94"/>
    </row>
    <row r="76" spans="24:28" ht="18.75">
      <c r="X76" s="100"/>
      <c r="Y76" s="98"/>
      <c r="Z76" s="99"/>
      <c r="AA76" s="92"/>
      <c r="AB76" s="94"/>
    </row>
    <row r="77" spans="24:28" ht="18.75">
      <c r="X77" s="100"/>
      <c r="Y77" s="98"/>
      <c r="Z77" s="99"/>
      <c r="AA77" s="92"/>
      <c r="AB77" s="94"/>
    </row>
    <row r="78" spans="24:28" ht="18.75">
      <c r="X78" s="87"/>
      <c r="Y78" s="98"/>
      <c r="Z78" s="99"/>
      <c r="AA78" s="92"/>
      <c r="AB78" s="94"/>
    </row>
    <row r="79" spans="24:28" ht="18.75">
      <c r="X79" s="87"/>
      <c r="Y79" s="98"/>
      <c r="Z79" s="99"/>
      <c r="AA79" s="92"/>
      <c r="AB79" s="94"/>
    </row>
    <row r="80" spans="24:28" ht="18.75">
      <c r="X80" s="87"/>
      <c r="Y80" s="98"/>
      <c r="Z80" s="99"/>
      <c r="AA80" s="92"/>
      <c r="AB80" s="94"/>
    </row>
    <row r="81" spans="24:28" ht="18.75">
      <c r="X81" s="87"/>
      <c r="Y81" s="98"/>
      <c r="Z81" s="99"/>
      <c r="AA81" s="92"/>
      <c r="AB81" s="94"/>
    </row>
    <row r="82" spans="24:28" ht="18.75">
      <c r="X82" s="87"/>
      <c r="Y82" s="98"/>
      <c r="Z82" s="99"/>
      <c r="AA82" s="92"/>
      <c r="AB82" s="94"/>
    </row>
    <row r="83" spans="24:28" ht="18.75">
      <c r="X83" s="87"/>
      <c r="Y83" s="88"/>
      <c r="Z83" s="89"/>
      <c r="AA83" s="92"/>
      <c r="AB83" s="94"/>
    </row>
    <row r="84" spans="24:28" ht="18.75">
      <c r="X84" s="87"/>
      <c r="Y84" s="88"/>
      <c r="Z84" s="89"/>
      <c r="AA84" s="92"/>
      <c r="AB84" s="94"/>
    </row>
    <row r="85" spans="24:28" ht="18.75">
      <c r="X85" s="87"/>
      <c r="Y85" s="88"/>
      <c r="Z85" s="89"/>
      <c r="AA85" s="92"/>
      <c r="AB85" s="94"/>
    </row>
    <row r="86" spans="24:28" ht="18.75">
      <c r="X86" s="87"/>
      <c r="Y86" s="88"/>
      <c r="Z86" s="89"/>
      <c r="AA86" s="92"/>
      <c r="AB86" s="94"/>
    </row>
    <row r="87" spans="24:28" ht="18.75">
      <c r="X87" s="87"/>
      <c r="Y87" s="88"/>
      <c r="Z87" s="89"/>
      <c r="AA87" s="92"/>
      <c r="AB87" s="94"/>
    </row>
    <row r="88" spans="24:28" ht="18.75">
      <c r="X88" s="87"/>
      <c r="Y88" s="88"/>
      <c r="Z88" s="89"/>
      <c r="AA88" s="92"/>
      <c r="AB88" s="94"/>
    </row>
    <row r="89" spans="24:28" ht="18.75">
      <c r="X89" s="87"/>
      <c r="Y89" s="88"/>
      <c r="Z89" s="89"/>
      <c r="AA89" s="92"/>
      <c r="AB89" s="94"/>
    </row>
    <row r="90" spans="24:28" ht="18.75">
      <c r="X90" s="87"/>
      <c r="Y90" s="88"/>
      <c r="Z90" s="89"/>
      <c r="AA90" s="92"/>
      <c r="AB90" s="94"/>
    </row>
    <row r="91" spans="24:28" ht="18.75">
      <c r="X91" s="87"/>
      <c r="Y91" s="88"/>
      <c r="Z91" s="89"/>
      <c r="AA91" s="92"/>
      <c r="AB91" s="94"/>
    </row>
    <row r="92" spans="24:28" ht="18.75">
      <c r="X92" s="87"/>
      <c r="Y92" s="88"/>
      <c r="Z92" s="89"/>
      <c r="AA92" s="92"/>
      <c r="AB92" s="94"/>
    </row>
    <row r="93" spans="24:28" ht="18.75">
      <c r="X93" s="87"/>
      <c r="Y93" s="88"/>
      <c r="Z93" s="89"/>
      <c r="AA93" s="92"/>
      <c r="AB93" s="94"/>
    </row>
    <row r="94" spans="24:28" ht="18.75">
      <c r="X94" s="95"/>
      <c r="Y94" s="96"/>
      <c r="Z94" s="97"/>
      <c r="AA94" s="101"/>
      <c r="AB94" s="102"/>
    </row>
    <row r="95" spans="24:28" ht="18.75">
      <c r="X95" s="87"/>
      <c r="Y95" s="88"/>
      <c r="Z95" s="89"/>
      <c r="AA95" s="92"/>
      <c r="AB95" s="94"/>
    </row>
    <row r="96" spans="24:28" ht="18.75">
      <c r="X96" s="87"/>
      <c r="Y96" s="88"/>
      <c r="Z96" s="89"/>
      <c r="AA96" s="92"/>
      <c r="AB96" s="94"/>
    </row>
    <row r="97" spans="24:28" ht="18.75">
      <c r="X97" s="87"/>
      <c r="Y97" s="88"/>
      <c r="Z97" s="89"/>
      <c r="AA97" s="92"/>
      <c r="AB97" s="94"/>
    </row>
    <row r="98" spans="24:28" ht="18.75">
      <c r="X98" s="87"/>
      <c r="Y98" s="88"/>
      <c r="Z98" s="89"/>
      <c r="AA98" s="92"/>
      <c r="AB98" s="94"/>
    </row>
    <row r="99" spans="24:28" ht="18.75">
      <c r="X99" s="87"/>
      <c r="Y99" s="88"/>
      <c r="Z99" s="89"/>
      <c r="AA99" s="92"/>
      <c r="AB99" s="94"/>
    </row>
    <row r="100" spans="24:28" ht="18.75">
      <c r="X100" s="87"/>
      <c r="Y100" s="88"/>
      <c r="Z100" s="89"/>
      <c r="AA100" s="92"/>
      <c r="AB100" s="94"/>
    </row>
    <row r="101" spans="24:28" ht="18.75">
      <c r="X101" s="103"/>
      <c r="Y101" s="104"/>
      <c r="Z101" s="105"/>
      <c r="AA101" s="106"/>
      <c r="AB101" s="107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2007-11-06T04:13:46Z</cp:lastPrinted>
  <dcterms:created xsi:type="dcterms:W3CDTF">2000-08-23T06:36:40Z</dcterms:created>
  <dcterms:modified xsi:type="dcterms:W3CDTF">2024-05-24T03:27:12Z</dcterms:modified>
  <cp:category/>
  <cp:version/>
  <cp:contentType/>
  <cp:contentStatus/>
</cp:coreProperties>
</file>