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รอบปีน้ำสูงสุด P.1 (2)" sheetId="1" r:id="rId1"/>
    <sheet name="รอบปีน้ำสูงสุด P.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<sst xmlns="http://schemas.openxmlformats.org/spreadsheetml/2006/main" count="106" uniqueCount="27">
  <si>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</si>
  <si>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</si>
  <si>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</si>
  <si>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</si>
  <si>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</si>
  <si>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</si>
  <si>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</si>
  <si>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</si>
  <si>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</si>
  <si>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</si>
  <si>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</si>
  <si>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</si>
  <si>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</si>
  <si>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</si>
  <si>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</si>
  <si>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</si>
  <si>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</si>
  <si>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</si>
  <si>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</si>
  <si>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</si>
  <si>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</si>
  <si>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สถานี P.1</t>
  </si>
  <si>
    <t>สูตร</t>
  </si>
  <si>
    <t>การหาค่าปริมาณน้ำสูงสุด</t>
  </si>
  <si>
    <t>ปริมาณน้ำสูงสุดรายปี</t>
  </si>
  <si>
    <t>ลบ.ม/วิ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</si>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</sst>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0.000"/>
    <numFmt numFmtId="210" formatCode="bbbb"/>
    <numFmt numFmtId="211" formatCode="[$-409]d\-mmm;@"/>
  </numFmts>
  <fonts count="61">
    <font>
      <sz val="14"/>
      <name val="Cordia New"/>
      <family val="0"/>
    </font>
    <font>
      <sz val="14"/>
      <color indexed="10"/>
      <name val="Cordia New"/>
      <family val="2"/>
    </font>
    <font>
      <sz val="10"/>
      <name val="Cordia New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2"/>
      <color indexed="12"/>
      <name val="TH SarabunPSK"/>
      <family val="2"/>
    </font>
    <font>
      <sz val="13"/>
      <color indexed="12"/>
      <name val="TH SarabunPSK"/>
      <family val="2"/>
    </font>
    <font>
      <sz val="14"/>
      <name val="AngsanaUPC"/>
      <family val="0"/>
    </font>
    <font>
      <sz val="14"/>
      <color indexed="10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2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0" fontId="0" fillId="0" borderId="0" xfId="0" applyNumberFormat="1" applyAlignment="1" applyProtection="1">
      <alignment horizontal="center"/>
      <protection/>
    </xf>
    <xf numFmtId="206" fontId="2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0" fontId="3" fillId="0" borderId="0" xfId="0" applyNumberFormat="1" applyFont="1" applyAlignment="1" applyProtection="1">
      <alignment horizontal="center"/>
      <protection/>
    </xf>
    <xf numFmtId="200" fontId="3" fillId="0" borderId="0" xfId="0" applyNumberFormat="1" applyFont="1" applyAlignment="1" applyProtection="1">
      <alignment horizontal="left"/>
      <protection/>
    </xf>
    <xf numFmtId="201" fontId="3" fillId="0" borderId="0" xfId="0" applyNumberFormat="1" applyFont="1" applyAlignment="1" applyProtection="1">
      <alignment horizontal="center"/>
      <protection/>
    </xf>
    <xf numFmtId="20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205" fontId="3" fillId="0" borderId="0" xfId="0" applyNumberFormat="1" applyFont="1" applyAlignment="1" applyProtection="1">
      <alignment/>
      <protection/>
    </xf>
    <xf numFmtId="203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" fontId="5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202" fontId="7" fillId="0" borderId="15" xfId="0" applyNumberFormat="1" applyFont="1" applyFill="1" applyBorder="1" applyAlignment="1">
      <alignment/>
    </xf>
    <xf numFmtId="1" fontId="5" fillId="0" borderId="16" xfId="0" applyNumberFormat="1" applyFont="1" applyFill="1" applyBorder="1" applyAlignment="1">
      <alignment/>
    </xf>
    <xf numFmtId="202" fontId="7" fillId="0" borderId="17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06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5" fillId="0" borderId="16" xfId="0" applyNumberFormat="1" applyFont="1" applyFill="1" applyBorder="1" applyAlignment="1">
      <alignment horizontal="right"/>
    </xf>
    <xf numFmtId="202" fontId="7" fillId="0" borderId="17" xfId="0" applyNumberFormat="1" applyFont="1" applyFill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7" fillId="0" borderId="15" xfId="0" applyNumberFormat="1" applyFont="1" applyFill="1" applyBorder="1" applyAlignment="1">
      <alignment horizontal="right"/>
    </xf>
    <xf numFmtId="1" fontId="5" fillId="0" borderId="16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202" fontId="7" fillId="0" borderId="15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202" fontId="7" fillId="0" borderId="21" xfId="0" applyNumberFormat="1" applyFont="1" applyFill="1" applyBorder="1" applyAlignment="1">
      <alignment/>
    </xf>
    <xf numFmtId="202" fontId="7" fillId="0" borderId="17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1" fontId="5" fillId="0" borderId="20" xfId="0" applyNumberFormat="1" applyFont="1" applyFill="1" applyBorder="1" applyAlignment="1">
      <alignment/>
    </xf>
    <xf numFmtId="202" fontId="9" fillId="0" borderId="0" xfId="0" applyNumberFormat="1" applyFont="1" applyBorder="1" applyAlignment="1" applyProtection="1">
      <alignment/>
      <protection/>
    </xf>
    <xf numFmtId="1" fontId="5" fillId="0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" fontId="5" fillId="0" borderId="18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1" fontId="5" fillId="0" borderId="23" xfId="0" applyNumberFormat="1" applyFont="1" applyFill="1" applyBorder="1" applyAlignment="1">
      <alignment/>
    </xf>
    <xf numFmtId="202" fontId="7" fillId="0" borderId="24" xfId="0" applyNumberFormat="1" applyFont="1" applyFill="1" applyBorder="1" applyAlignment="1">
      <alignment/>
    </xf>
    <xf numFmtId="1" fontId="5" fillId="0" borderId="25" xfId="0" applyNumberFormat="1" applyFont="1" applyBorder="1" applyAlignment="1">
      <alignment/>
    </xf>
    <xf numFmtId="1" fontId="7" fillId="0" borderId="26" xfId="0" applyNumberFormat="1" applyFont="1" applyBorder="1" applyAlignment="1">
      <alignment/>
    </xf>
    <xf numFmtId="204" fontId="3" fillId="0" borderId="0" xfId="0" applyNumberFormat="1" applyFont="1" applyAlignment="1" applyProtection="1">
      <alignment/>
      <protection/>
    </xf>
    <xf numFmtId="1" fontId="3" fillId="0" borderId="0" xfId="0" applyNumberFormat="1" applyFont="1" applyBorder="1" applyAlignment="1">
      <alignment horizontal="right"/>
    </xf>
    <xf numFmtId="1" fontId="5" fillId="4" borderId="27" xfId="0" applyNumberFormat="1" applyFont="1" applyFill="1" applyBorder="1" applyAlignment="1">
      <alignment horizontal="center"/>
    </xf>
    <xf numFmtId="1" fontId="11" fillId="4" borderId="27" xfId="0" applyNumberFormat="1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1" fontId="7" fillId="4" borderId="2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205" fontId="3" fillId="0" borderId="0" xfId="0" applyNumberFormat="1" applyFont="1" applyAlignment="1">
      <alignment/>
    </xf>
    <xf numFmtId="0" fontId="16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201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202" fontId="3" fillId="0" borderId="0" xfId="0" applyNumberFormat="1" applyFont="1" applyBorder="1" applyAlignment="1" applyProtection="1">
      <alignment/>
      <protection/>
    </xf>
    <xf numFmtId="204" fontId="3" fillId="0" borderId="0" xfId="0" applyNumberFormat="1" applyFont="1" applyAlignment="1" applyProtection="1">
      <alignment horizontal="center"/>
      <protection/>
    </xf>
    <xf numFmtId="207" fontId="3" fillId="0" borderId="0" xfId="0" applyNumberFormat="1" applyFont="1" applyBorder="1" applyAlignment="1" applyProtection="1">
      <alignment/>
      <protection/>
    </xf>
    <xf numFmtId="202" fontId="3" fillId="0" borderId="0" xfId="0" applyNumberFormat="1" applyFont="1" applyBorder="1" applyAlignment="1" applyProtection="1">
      <alignment horizontal="right" vertical="justify"/>
      <protection/>
    </xf>
    <xf numFmtId="204" fontId="3" fillId="0" borderId="0" xfId="0" applyNumberFormat="1" applyFont="1" applyBorder="1" applyAlignment="1" applyProtection="1">
      <alignment/>
      <protection/>
    </xf>
    <xf numFmtId="206" fontId="3" fillId="0" borderId="0" xfId="0" applyNumberFormat="1" applyFont="1" applyAlignment="1" applyProtection="1">
      <alignment horizontal="left"/>
      <protection/>
    </xf>
    <xf numFmtId="206" fontId="3" fillId="0" borderId="0" xfId="0" applyNumberFormat="1" applyFont="1" applyAlignment="1" applyProtection="1">
      <alignment horizontal="center"/>
      <protection/>
    </xf>
    <xf numFmtId="206" fontId="17" fillId="0" borderId="0" xfId="0" applyNumberFormat="1" applyFont="1" applyAlignment="1" applyProtection="1">
      <alignment horizontal="center"/>
      <protection/>
    </xf>
    <xf numFmtId="202" fontId="3" fillId="0" borderId="0" xfId="0" applyNumberFormat="1" applyFont="1" applyFill="1" applyBorder="1" applyAlignment="1">
      <alignment/>
    </xf>
    <xf numFmtId="202" fontId="7" fillId="0" borderId="17" xfId="0" applyNumberFormat="1" applyFont="1" applyFill="1" applyBorder="1" applyAlignment="1">
      <alignment horizontal="right" vertical="center"/>
    </xf>
    <xf numFmtId="202" fontId="7" fillId="0" borderId="28" xfId="0" applyNumberFormat="1" applyFont="1" applyFill="1" applyBorder="1" applyAlignment="1">
      <alignment/>
    </xf>
    <xf numFmtId="202" fontId="7" fillId="0" borderId="28" xfId="0" applyNumberFormat="1" applyFont="1" applyBorder="1" applyAlignment="1">
      <alignment/>
    </xf>
    <xf numFmtId="202" fontId="7" fillId="0" borderId="29" xfId="0" applyNumberFormat="1" applyFont="1" applyBorder="1" applyAlignment="1">
      <alignment/>
    </xf>
    <xf numFmtId="202" fontId="7" fillId="0" borderId="30" xfId="0" applyNumberFormat="1" applyFont="1" applyBorder="1" applyAlignment="1">
      <alignment/>
    </xf>
    <xf numFmtId="202" fontId="7" fillId="0" borderId="31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/>
    </xf>
    <xf numFmtId="1" fontId="18" fillId="0" borderId="34" xfId="0" applyNumberFormat="1" applyFont="1" applyFill="1" applyBorder="1" applyAlignment="1">
      <alignment horizontal="center"/>
    </xf>
    <xf numFmtId="1" fontId="19" fillId="0" borderId="34" xfId="0" applyNumberFormat="1" applyFont="1" applyBorder="1" applyAlignment="1" applyProtection="1">
      <alignment/>
      <protection/>
    </xf>
    <xf numFmtId="1" fontId="19" fillId="0" borderId="13" xfId="0" applyNumberFormat="1" applyFont="1" applyBorder="1" applyAlignment="1" applyProtection="1">
      <alignment/>
      <protection/>
    </xf>
    <xf numFmtId="202" fontId="7" fillId="0" borderId="33" xfId="0" applyNumberFormat="1" applyFont="1" applyBorder="1" applyAlignment="1">
      <alignment horizontal="center"/>
    </xf>
    <xf numFmtId="202" fontId="7" fillId="0" borderId="33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/>
    </xf>
    <xf numFmtId="2" fontId="6" fillId="0" borderId="23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1" fontId="5" fillId="0" borderId="14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202" fontId="59" fillId="0" borderId="17" xfId="0" applyNumberFormat="1" applyFont="1" applyBorder="1" applyAlignment="1">
      <alignment horizontal="center"/>
    </xf>
    <xf numFmtId="202" fontId="60" fillId="0" borderId="17" xfId="0" applyNumberFormat="1" applyFont="1" applyBorder="1" applyAlignment="1">
      <alignment horizontal="center"/>
    </xf>
    <xf numFmtId="202" fontId="59" fillId="0" borderId="17" xfId="0" applyNumberFormat="1" applyFont="1" applyFill="1" applyBorder="1" applyAlignment="1">
      <alignment horizontal="center"/>
    </xf>
    <xf numFmtId="202" fontId="59" fillId="0" borderId="31" xfId="0" applyNumberFormat="1" applyFont="1" applyBorder="1" applyAlignment="1">
      <alignment horizontal="center"/>
    </xf>
    <xf numFmtId="1" fontId="19" fillId="0" borderId="22" xfId="0" applyNumberFormat="1" applyFont="1" applyBorder="1" applyAlignment="1" applyProtection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202" fontId="7" fillId="0" borderId="22" xfId="0" applyNumberFormat="1" applyFont="1" applyBorder="1" applyAlignment="1">
      <alignment/>
    </xf>
    <xf numFmtId="202" fontId="7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7" fillId="0" borderId="37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21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2" fontId="7" fillId="0" borderId="38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59" fillId="0" borderId="13" xfId="0" applyNumberFormat="1" applyFont="1" applyBorder="1" applyAlignment="1">
      <alignment horizontal="center"/>
    </xf>
    <xf numFmtId="2" fontId="59" fillId="0" borderId="17" xfId="0" applyNumberFormat="1" applyFont="1" applyBorder="1" applyAlignment="1">
      <alignment horizontal="center"/>
    </xf>
    <xf numFmtId="0" fontId="3" fillId="0" borderId="0" xfId="55" applyFont="1" applyBorder="1">
      <alignment/>
      <protection/>
    </xf>
    <xf numFmtId="2" fontId="59" fillId="0" borderId="39" xfId="55" applyNumberFormat="1" applyFont="1" applyBorder="1" applyAlignment="1">
      <alignment horizontal="center"/>
      <protection/>
    </xf>
    <xf numFmtId="0" fontId="4" fillId="4" borderId="2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2" fontId="5" fillId="4" borderId="22" xfId="0" applyNumberFormat="1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2" fontId="5" fillId="4" borderId="43" xfId="0" applyNumberFormat="1" applyFont="1" applyFill="1" applyBorder="1" applyAlignment="1">
      <alignment horizontal="center"/>
    </xf>
    <xf numFmtId="2" fontId="5" fillId="4" borderId="44" xfId="0" applyNumberFormat="1" applyFont="1" applyFill="1" applyBorder="1" applyAlignment="1">
      <alignment horizontal="center"/>
    </xf>
    <xf numFmtId="2" fontId="5" fillId="4" borderId="45" xfId="0" applyNumberFormat="1" applyFont="1" applyFill="1" applyBorder="1" applyAlignment="1">
      <alignment horizontal="center"/>
    </xf>
    <xf numFmtId="2" fontId="3" fillId="0" borderId="46" xfId="0" applyNumberFormat="1" applyFont="1" applyBorder="1" applyAlignment="1">
      <alignment horizontal="right"/>
    </xf>
    <xf numFmtId="2" fontId="59" fillId="0" borderId="46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14025"/>
          <c:w val="0.94175"/>
          <c:h val="0.834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 (2)'!$D$36:$O$36</c:f>
              <c:numCache/>
            </c:numRef>
          </c:xVal>
          <c:yVal>
            <c:numRef>
              <c:f>'รอบปีน้ำสูงสุด P.1 (2)'!$D$37:$O$37</c:f>
              <c:numCache/>
            </c:numRef>
          </c:yVal>
          <c:smooth val="0"/>
        </c:ser>
        <c:axId val="15081088"/>
        <c:axId val="1512065"/>
      </c:scatterChart>
      <c:valAx>
        <c:axId val="1508108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12065"/>
        <c:crossesAt val="10"/>
        <c:crossBetween val="midCat"/>
        <c:dispUnits/>
        <c:majorUnit val="10"/>
      </c:valAx>
      <c:valAx>
        <c:axId val="1512065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0810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24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9"/>
          <c:w val="0.95075"/>
          <c:h val="0.83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P.1'!$D$36:$O$36</c:f>
              <c:numCache/>
            </c:numRef>
          </c:xVal>
          <c:yVal>
            <c:numRef>
              <c:f>'รอบปีน้ำสูงสุด P.1'!$D$37:$O$37</c:f>
              <c:numCache/>
            </c:numRef>
          </c:yVal>
          <c:smooth val="0"/>
        </c:ser>
        <c:axId val="13608586"/>
        <c:axId val="55368411"/>
      </c:scatterChart>
      <c:valAx>
        <c:axId val="136085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368411"/>
        <c:crossesAt val="10"/>
        <c:crossBetween val="midCat"/>
        <c:dispUnits/>
        <c:majorUnit val="10"/>
      </c:valAx>
      <c:valAx>
        <c:axId val="55368411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5"/>
              <c:y val="0.0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608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16</xdr:col>
      <xdr:colOff>352425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962275" y="0"/>
        <a:ext cx="43815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114300</xdr:rowOff>
    </xdr:from>
    <xdr:to>
      <xdr:col>7</xdr:col>
      <xdr:colOff>219075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00400" y="1101090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371475</xdr:colOff>
      <xdr:row>41</xdr:row>
      <xdr:rowOff>180975</xdr:rowOff>
    </xdr:to>
    <xdr:sp>
      <xdr:nvSpPr>
        <xdr:cNvPr id="3" name="Oval 3"/>
        <xdr:cNvSpPr>
          <a:spLocks/>
        </xdr:cNvSpPr>
      </xdr:nvSpPr>
      <xdr:spPr>
        <a:xfrm>
          <a:off x="2743200" y="10896600"/>
          <a:ext cx="542925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0</xdr:rowOff>
    </xdr:from>
    <xdr:to>
      <xdr:col>15</xdr:col>
      <xdr:colOff>19050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066925" y="0"/>
        <a:ext cx="47148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171450</xdr:rowOff>
    </xdr:from>
    <xdr:to>
      <xdr:col>7</xdr:col>
      <xdr:colOff>219075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362325" y="110680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371475</xdr:colOff>
      <xdr:row>41</xdr:row>
      <xdr:rowOff>266700</xdr:rowOff>
    </xdr:to>
    <xdr:sp>
      <xdr:nvSpPr>
        <xdr:cNvPr id="3" name="Oval 3"/>
        <xdr:cNvSpPr>
          <a:spLocks/>
        </xdr:cNvSpPr>
      </xdr:nvSpPr>
      <xdr:spPr>
        <a:xfrm>
          <a:off x="2809875" y="10896600"/>
          <a:ext cx="638175" cy="5429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N114" sqref="N114"/>
    </sheetView>
  </sheetViews>
  <sheetFormatPr defaultColWidth="9.140625" defaultRowHeight="21.75"/>
  <cols>
    <col min="1" max="1" width="8.57421875" style="6" customWidth="1"/>
    <col min="2" max="2" width="6.7109375" style="7" customWidth="1"/>
    <col min="3" max="3" width="8.28125" style="7" customWidth="1"/>
    <col min="4" max="5" width="6.7109375" style="7" customWidth="1"/>
    <col min="6" max="6" width="6.7109375" style="6" customWidth="1"/>
    <col min="7" max="15" width="6.1406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54" t="s">
        <v>21</v>
      </c>
      <c r="B3" s="155"/>
      <c r="C3" s="155"/>
      <c r="D3" s="155"/>
      <c r="E3" s="155"/>
      <c r="F3" s="155"/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26</v>
      </c>
      <c r="V3" s="12">
        <f>COUNT(J41:J110)</f>
        <v>70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56" t="s">
        <v>24</v>
      </c>
      <c r="B4" s="157"/>
      <c r="C4" s="157"/>
      <c r="D4" s="157"/>
      <c r="E4" s="157"/>
      <c r="F4" s="157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AVERAGE(J41:J110)</f>
        <v>382.9135714285714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09" t="s">
        <v>1</v>
      </c>
      <c r="B5" s="110" t="s">
        <v>25</v>
      </c>
      <c r="C5" s="109" t="s">
        <v>1</v>
      </c>
      <c r="D5" s="110" t="s">
        <v>25</v>
      </c>
      <c r="E5" s="109" t="s">
        <v>1</v>
      </c>
      <c r="F5" s="110" t="s">
        <v>25</v>
      </c>
      <c r="K5" s="9" t="s">
        <v>0</v>
      </c>
      <c r="M5" s="14" t="s">
        <v>0</v>
      </c>
      <c r="T5" s="9" t="s">
        <v>7</v>
      </c>
      <c r="V5" s="15">
        <f>(VAR(J41:J110))</f>
        <v>27619.679124741207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108">
        <v>2497</v>
      </c>
      <c r="B6" s="137">
        <v>447</v>
      </c>
      <c r="C6" s="111">
        <v>2527</v>
      </c>
      <c r="D6" s="142">
        <v>313.4</v>
      </c>
      <c r="E6" s="16">
        <v>2557</v>
      </c>
      <c r="F6" s="150">
        <v>270</v>
      </c>
      <c r="K6" s="9" t="s">
        <v>8</v>
      </c>
      <c r="M6" s="14" t="s">
        <v>0</v>
      </c>
      <c r="T6" s="9" t="s">
        <v>9</v>
      </c>
      <c r="V6" s="15">
        <f>STDEV(J41:J110)</f>
        <v>166.1916939101988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138">
        <v>340</v>
      </c>
      <c r="C7" s="112">
        <v>2528</v>
      </c>
      <c r="D7" s="143">
        <v>332.8</v>
      </c>
      <c r="E7" s="123">
        <v>2558</v>
      </c>
      <c r="F7" s="151">
        <v>177</v>
      </c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138">
        <v>460</v>
      </c>
      <c r="C8" s="112">
        <v>2529</v>
      </c>
      <c r="D8" s="143">
        <v>334</v>
      </c>
      <c r="E8" s="123">
        <v>2559</v>
      </c>
      <c r="F8" s="151">
        <v>363.75</v>
      </c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138">
        <v>433</v>
      </c>
      <c r="C9" s="112">
        <v>2530</v>
      </c>
      <c r="D9" s="143">
        <v>589.5</v>
      </c>
      <c r="E9" s="123">
        <v>2560</v>
      </c>
      <c r="F9" s="151">
        <v>270</v>
      </c>
      <c r="U9" s="7" t="s">
        <v>17</v>
      </c>
      <c r="V9" s="26">
        <f>+B80</f>
        <v>0.55477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138">
        <v>384</v>
      </c>
      <c r="C10" s="112">
        <v>2531</v>
      </c>
      <c r="D10" s="143">
        <v>319.8</v>
      </c>
      <c r="E10" s="123">
        <v>2561</v>
      </c>
      <c r="F10" s="151">
        <v>329.75</v>
      </c>
      <c r="U10" s="7" t="s">
        <v>18</v>
      </c>
      <c r="V10" s="26">
        <f>+B81</f>
        <v>1.185353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138">
        <v>383</v>
      </c>
      <c r="C11" s="112">
        <v>2532</v>
      </c>
      <c r="D11" s="143">
        <v>227.8</v>
      </c>
      <c r="E11" s="123">
        <v>2562</v>
      </c>
      <c r="F11" s="151">
        <v>142</v>
      </c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138">
        <v>324</v>
      </c>
      <c r="C12" s="112">
        <v>2533</v>
      </c>
      <c r="D12" s="143">
        <v>149</v>
      </c>
      <c r="E12" s="123">
        <v>2563</v>
      </c>
      <c r="F12" s="151">
        <v>201.2</v>
      </c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138">
        <v>386</v>
      </c>
      <c r="C13" s="112">
        <v>2534</v>
      </c>
      <c r="D13" s="143">
        <v>191.5</v>
      </c>
      <c r="E13" s="123">
        <v>2564</v>
      </c>
      <c r="F13" s="151">
        <v>145.4</v>
      </c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138">
        <v>270</v>
      </c>
      <c r="C14" s="112">
        <v>2535</v>
      </c>
      <c r="D14" s="143">
        <v>177.8</v>
      </c>
      <c r="E14" s="123">
        <v>2565</v>
      </c>
      <c r="F14" s="151">
        <v>575.75</v>
      </c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138">
        <v>422</v>
      </c>
      <c r="C15" s="112">
        <v>2536</v>
      </c>
      <c r="D15" s="143">
        <v>168</v>
      </c>
      <c r="E15" s="123">
        <v>2566</v>
      </c>
      <c r="F15" s="153">
        <v>303.1</v>
      </c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138">
        <v>338</v>
      </c>
      <c r="C16" s="112">
        <v>2537</v>
      </c>
      <c r="D16" s="143">
        <v>525.4</v>
      </c>
      <c r="E16" s="124"/>
      <c r="F16" s="128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138">
        <v>437</v>
      </c>
      <c r="C17" s="112">
        <v>2538</v>
      </c>
      <c r="D17" s="143">
        <v>504.6</v>
      </c>
      <c r="E17" s="124"/>
      <c r="F17" s="128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138">
        <v>339</v>
      </c>
      <c r="C18" s="112">
        <v>2539</v>
      </c>
      <c r="D18" s="143">
        <v>364</v>
      </c>
      <c r="E18" s="124"/>
      <c r="F18" s="128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138">
        <v>485</v>
      </c>
      <c r="C19" s="112">
        <v>2540</v>
      </c>
      <c r="D19" s="143">
        <v>292.7</v>
      </c>
      <c r="E19" s="124"/>
      <c r="F19" s="128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138">
        <v>316</v>
      </c>
      <c r="C20" s="112">
        <v>2541</v>
      </c>
      <c r="D20" s="143">
        <v>152</v>
      </c>
      <c r="E20" s="124"/>
      <c r="F20" s="128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138">
        <v>452</v>
      </c>
      <c r="C21" s="112">
        <v>2542</v>
      </c>
      <c r="D21" s="143">
        <v>184</v>
      </c>
      <c r="E21" s="124"/>
      <c r="F21" s="128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138">
        <v>494</v>
      </c>
      <c r="C22" s="112">
        <v>2543</v>
      </c>
      <c r="D22" s="143">
        <v>154</v>
      </c>
      <c r="E22" s="124"/>
      <c r="F22" s="128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138">
        <v>582</v>
      </c>
      <c r="C23" s="112">
        <v>2544</v>
      </c>
      <c r="D23" s="143">
        <v>496</v>
      </c>
      <c r="E23" s="124"/>
      <c r="F23" s="128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138">
        <v>425</v>
      </c>
      <c r="C24" s="113">
        <v>2545</v>
      </c>
      <c r="D24" s="144">
        <v>384.1</v>
      </c>
      <c r="E24" s="124"/>
      <c r="F24" s="128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138">
        <v>726</v>
      </c>
      <c r="C25" s="114">
        <v>2546</v>
      </c>
      <c r="D25" s="143">
        <v>420</v>
      </c>
      <c r="E25" s="124"/>
      <c r="F25" s="128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138">
        <v>590</v>
      </c>
      <c r="C26" s="113">
        <v>2547</v>
      </c>
      <c r="D26" s="143">
        <v>467</v>
      </c>
      <c r="E26" s="124"/>
      <c r="F26" s="128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138">
        <v>699</v>
      </c>
      <c r="C27" s="115">
        <v>2548</v>
      </c>
      <c r="D27" s="145">
        <v>867.2</v>
      </c>
      <c r="E27" s="124"/>
      <c r="F27" s="128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138">
        <v>505</v>
      </c>
      <c r="C28" s="116">
        <v>2549</v>
      </c>
      <c r="D28" s="146">
        <v>577.3</v>
      </c>
      <c r="E28" s="124"/>
      <c r="F28" s="128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139">
        <v>662</v>
      </c>
      <c r="C29" s="117">
        <v>2550</v>
      </c>
      <c r="D29" s="146">
        <v>146.25</v>
      </c>
      <c r="E29" s="124"/>
      <c r="F29" s="128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140">
        <v>569</v>
      </c>
      <c r="C30" s="114">
        <v>2551</v>
      </c>
      <c r="D30" s="147">
        <v>202.55</v>
      </c>
      <c r="E30" s="124"/>
      <c r="F30" s="128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118">
        <v>2522</v>
      </c>
      <c r="B31" s="138">
        <v>461</v>
      </c>
      <c r="C31" s="116">
        <v>2552</v>
      </c>
      <c r="D31" s="147">
        <v>231</v>
      </c>
      <c r="E31" s="125"/>
      <c r="F31" s="12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119">
        <v>2523</v>
      </c>
      <c r="B32" s="140">
        <v>474</v>
      </c>
      <c r="C32" s="117">
        <v>2553</v>
      </c>
      <c r="D32" s="148">
        <v>442.2</v>
      </c>
      <c r="E32" s="118"/>
      <c r="F32" s="130"/>
      <c r="G32" s="132"/>
      <c r="H32" s="133"/>
      <c r="I32" s="133"/>
      <c r="J32" s="133"/>
      <c r="K32" s="133"/>
      <c r="L32" s="133"/>
      <c r="M32" s="133"/>
      <c r="N32" s="133"/>
      <c r="O32" s="133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118">
        <v>2524</v>
      </c>
      <c r="B33" s="138">
        <v>478</v>
      </c>
      <c r="C33" s="115">
        <v>2554</v>
      </c>
      <c r="D33" s="149">
        <v>816.8</v>
      </c>
      <c r="E33" s="126"/>
      <c r="F33" s="128"/>
      <c r="G33" s="134"/>
      <c r="H33" s="51"/>
      <c r="I33" s="135"/>
      <c r="J33" s="51"/>
      <c r="K33" s="51"/>
      <c r="L33" s="31"/>
      <c r="M33" s="31"/>
      <c r="N33" s="31"/>
      <c r="O33" s="31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119">
        <v>2525</v>
      </c>
      <c r="B34" s="140">
        <v>238</v>
      </c>
      <c r="C34" s="120">
        <v>2555</v>
      </c>
      <c r="D34" s="149">
        <v>227</v>
      </c>
      <c r="E34" s="20"/>
      <c r="F34" s="128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121">
        <v>2526</v>
      </c>
      <c r="B35" s="141">
        <v>406</v>
      </c>
      <c r="C35" s="122">
        <v>2556</v>
      </c>
      <c r="D35" s="165">
        <v>201.2</v>
      </c>
      <c r="E35" s="127"/>
      <c r="F35" s="131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21.75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21.75">
      <c r="A37" s="31"/>
      <c r="B37" s="59"/>
      <c r="C37" s="63" t="s">
        <v>2</v>
      </c>
      <c r="D37" s="63">
        <f aca="true" t="shared" si="1" ref="D37:O37">ROUND((((-LN(-LN(1-1/D36)))+$B$83*$B$84)/$B$83),2)</f>
        <v>356.52</v>
      </c>
      <c r="E37" s="63">
        <f t="shared" si="1"/>
        <v>431.7</v>
      </c>
      <c r="F37" s="63">
        <f t="shared" si="1"/>
        <v>479.81</v>
      </c>
      <c r="G37" s="63">
        <f t="shared" si="1"/>
        <v>515.43</v>
      </c>
      <c r="H37" s="63">
        <f t="shared" si="1"/>
        <v>543.76</v>
      </c>
      <c r="I37" s="63">
        <f t="shared" si="1"/>
        <v>620.64</v>
      </c>
      <c r="J37" s="63">
        <f t="shared" si="1"/>
        <v>721.57</v>
      </c>
      <c r="K37" s="63">
        <f t="shared" si="1"/>
        <v>753.58</v>
      </c>
      <c r="L37" s="63">
        <f t="shared" si="1"/>
        <v>852.2</v>
      </c>
      <c r="M37" s="63">
        <f t="shared" si="1"/>
        <v>950.09</v>
      </c>
      <c r="N37" s="63">
        <f t="shared" si="1"/>
        <v>1047.63</v>
      </c>
      <c r="O37" s="63">
        <f t="shared" si="1"/>
        <v>1176.31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4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21.75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21.75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21.75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L41" s="136"/>
      <c r="S41" s="31"/>
      <c r="Y41" s="11"/>
      <c r="Z41" s="11"/>
      <c r="AA41" s="11"/>
      <c r="AB41" s="11"/>
    </row>
    <row r="42" spans="1:28" ht="21.75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L42" s="136"/>
      <c r="S42" s="31"/>
      <c r="Y42" s="11"/>
      <c r="Z42" s="11"/>
      <c r="AA42" s="11"/>
      <c r="AB42" s="11"/>
    </row>
    <row r="43" spans="1:28" ht="21.75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L43" s="136"/>
      <c r="S43" s="31"/>
      <c r="Y43" s="11"/>
      <c r="Z43" s="11"/>
      <c r="AA43" s="11"/>
      <c r="AB43" s="11"/>
    </row>
    <row r="44" spans="1:28" ht="21.75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L44" s="136"/>
      <c r="S44" s="31"/>
      <c r="Y44" s="11"/>
      <c r="Z44" s="11"/>
      <c r="AA44" s="11"/>
      <c r="AB44" s="11"/>
    </row>
    <row r="45" spans="1:28" ht="21.75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L45" s="136"/>
      <c r="S45" s="31"/>
      <c r="Y45" s="11"/>
      <c r="Z45" s="11"/>
      <c r="AA45" s="11"/>
      <c r="AB45" s="11"/>
    </row>
    <row r="46" spans="1:28" ht="21.75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L46" s="136"/>
      <c r="S46" s="31"/>
      <c r="Y46" s="11"/>
      <c r="Z46" s="11"/>
      <c r="AA46" s="11"/>
      <c r="AB46" s="11"/>
    </row>
    <row r="47" spans="1:28" ht="21.75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L47" s="136"/>
      <c r="S47" s="31"/>
      <c r="Y47" s="11"/>
      <c r="Z47" s="11"/>
      <c r="AA47" s="11"/>
      <c r="AB47" s="11"/>
    </row>
    <row r="48" spans="1:28" ht="21.75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L48" s="136"/>
      <c r="S48" s="31"/>
      <c r="Y48" s="11"/>
      <c r="Z48" s="11"/>
      <c r="AA48" s="11"/>
      <c r="AB48" s="11"/>
    </row>
    <row r="49" spans="1:28" ht="21.75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L49" s="136"/>
      <c r="S49" s="31"/>
      <c r="Y49" s="11"/>
      <c r="Z49" s="11"/>
      <c r="AA49" s="11"/>
      <c r="AB49" s="11"/>
    </row>
    <row r="50" spans="1:28" ht="21.75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L50" s="136"/>
      <c r="S50" s="31"/>
      <c r="Y50" s="11"/>
      <c r="Z50" s="11"/>
      <c r="AA50" s="11"/>
      <c r="AB50" s="11"/>
    </row>
    <row r="51" spans="1:28" ht="21.75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L51" s="136"/>
      <c r="S51" s="31"/>
      <c r="Y51" s="11"/>
      <c r="Z51" s="11"/>
      <c r="AA51" s="11"/>
      <c r="AB51" s="11"/>
    </row>
    <row r="52" spans="1:28" ht="21.75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L52" s="136"/>
      <c r="S52" s="31"/>
      <c r="Y52" s="11"/>
      <c r="Z52" s="11"/>
      <c r="AA52" s="11"/>
      <c r="AB52" s="11"/>
    </row>
    <row r="53" spans="1:28" ht="21.75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L53" s="136"/>
      <c r="S53" s="31"/>
      <c r="Y53" s="11"/>
      <c r="Z53" s="11"/>
      <c r="AA53" s="11"/>
      <c r="AB53" s="11"/>
    </row>
    <row r="54" spans="1:28" ht="21.75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L54" s="136"/>
      <c r="S54" s="31"/>
      <c r="Y54" s="11"/>
      <c r="Z54" s="11"/>
      <c r="AA54" s="11"/>
      <c r="AB54" s="11"/>
    </row>
    <row r="55" spans="1:28" ht="21.75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L55" s="136"/>
      <c r="S55" s="31"/>
      <c r="Y55" s="11"/>
      <c r="Z55" s="11"/>
      <c r="AA55" s="11"/>
      <c r="AB55" s="11"/>
    </row>
    <row r="56" spans="2:23" ht="21.75">
      <c r="B56" s="6"/>
      <c r="C56" s="6"/>
      <c r="D56" s="6"/>
      <c r="E56" s="6"/>
      <c r="I56" s="31">
        <v>2512</v>
      </c>
      <c r="J56" s="30">
        <v>452</v>
      </c>
      <c r="K56" s="31"/>
      <c r="L56" s="136"/>
      <c r="S56" s="31"/>
      <c r="W56" s="9" t="s">
        <v>0</v>
      </c>
    </row>
    <row r="57" spans="2:26" ht="21.75">
      <c r="B57" s="6"/>
      <c r="C57" s="6"/>
      <c r="D57" s="6"/>
      <c r="E57" s="6"/>
      <c r="I57" s="31">
        <v>2513</v>
      </c>
      <c r="J57" s="30">
        <v>494</v>
      </c>
      <c r="K57" s="31"/>
      <c r="L57" s="136"/>
      <c r="S57" s="31"/>
      <c r="Y57" s="9" t="s">
        <v>0</v>
      </c>
      <c r="Z57" s="9" t="s">
        <v>12</v>
      </c>
    </row>
    <row r="58" spans="2:30" ht="21.75">
      <c r="B58" s="6"/>
      <c r="C58" s="6"/>
      <c r="D58" s="6"/>
      <c r="E58" s="6"/>
      <c r="I58" s="31">
        <v>2514</v>
      </c>
      <c r="J58" s="30">
        <v>582</v>
      </c>
      <c r="K58" s="31"/>
      <c r="L58" s="136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21.75">
      <c r="B59" s="6"/>
      <c r="C59" s="6"/>
      <c r="D59" s="6"/>
      <c r="E59" s="6"/>
      <c r="I59" s="31">
        <v>2515</v>
      </c>
      <c r="J59" s="30">
        <v>425</v>
      </c>
      <c r="K59" s="31"/>
      <c r="L59" s="136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21.75">
      <c r="B60" s="6"/>
      <c r="C60" s="6"/>
      <c r="D60" s="6"/>
      <c r="E60" s="6"/>
      <c r="I60" s="31">
        <v>2516</v>
      </c>
      <c r="J60" s="30">
        <v>726</v>
      </c>
      <c r="K60" s="31"/>
      <c r="L60" s="136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21.75">
      <c r="B61" s="6"/>
      <c r="C61" s="6"/>
      <c r="D61" s="6"/>
      <c r="E61" s="6"/>
      <c r="I61" s="31">
        <v>2517</v>
      </c>
      <c r="J61" s="30">
        <v>590</v>
      </c>
      <c r="K61" s="31"/>
      <c r="L61" s="136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21.75">
      <c r="B62" s="6"/>
      <c r="C62" s="6"/>
      <c r="D62" s="6"/>
      <c r="E62" s="6"/>
      <c r="I62" s="31">
        <v>2518</v>
      </c>
      <c r="J62" s="30">
        <v>699</v>
      </c>
      <c r="K62" s="31"/>
      <c r="L62" s="136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21.75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5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21.75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15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21.75">
      <c r="B65" s="6"/>
      <c r="C65" s="6"/>
      <c r="D65" s="6"/>
      <c r="E65" s="6"/>
      <c r="I65" s="31">
        <v>2521</v>
      </c>
      <c r="J65" s="30">
        <v>569</v>
      </c>
      <c r="K65" s="31"/>
      <c r="L65" s="136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21.75">
      <c r="B66" s="6"/>
      <c r="C66" s="6"/>
      <c r="D66" s="6"/>
      <c r="E66" s="6"/>
      <c r="I66" s="31">
        <v>2522</v>
      </c>
      <c r="J66" s="30">
        <v>461</v>
      </c>
      <c r="K66" s="31"/>
      <c r="L66" s="136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21.75">
      <c r="B67" s="6"/>
      <c r="C67" s="6"/>
      <c r="D67" s="6"/>
      <c r="E67" s="6"/>
      <c r="I67" s="31">
        <v>2523</v>
      </c>
      <c r="J67" s="30">
        <v>474</v>
      </c>
      <c r="K67" s="31"/>
      <c r="L67" s="136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21.75">
      <c r="B68" s="6"/>
      <c r="C68" s="6"/>
      <c r="D68" s="6"/>
      <c r="E68" s="6"/>
      <c r="I68" s="31">
        <v>2524</v>
      </c>
      <c r="J68" s="30">
        <v>478</v>
      </c>
      <c r="K68" s="31"/>
      <c r="L68" s="136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21.75">
      <c r="B69" s="6"/>
      <c r="C69" s="6"/>
      <c r="D69" s="6"/>
      <c r="E69" s="6"/>
      <c r="I69" s="31">
        <v>2525</v>
      </c>
      <c r="J69" s="30">
        <v>238</v>
      </c>
      <c r="K69" s="31"/>
      <c r="L69" s="136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21.75">
      <c r="B70" s="6"/>
      <c r="C70" s="6"/>
      <c r="D70" s="6"/>
      <c r="E70" s="6"/>
      <c r="I70" s="31">
        <v>2526</v>
      </c>
      <c r="J70" s="30">
        <v>406</v>
      </c>
      <c r="K70" s="31"/>
      <c r="L70" s="136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21.75">
      <c r="B71" s="6"/>
      <c r="C71" s="6"/>
      <c r="D71" s="6"/>
      <c r="E71" s="6"/>
      <c r="I71" s="31">
        <v>2527</v>
      </c>
      <c r="J71" s="31">
        <v>313.4</v>
      </c>
      <c r="K71" s="31"/>
      <c r="L71" s="136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21.75">
      <c r="B72" s="6"/>
      <c r="C72" s="6"/>
      <c r="D72" s="6"/>
      <c r="E72" s="6"/>
      <c r="I72" s="31">
        <v>2528</v>
      </c>
      <c r="J72" s="31">
        <v>332.8</v>
      </c>
      <c r="K72" s="31"/>
      <c r="L72" s="136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21.75">
      <c r="B73" s="6"/>
      <c r="C73" s="6"/>
      <c r="D73" s="6"/>
      <c r="E73" s="6"/>
      <c r="I73" s="31">
        <v>2529</v>
      </c>
      <c r="J73" s="31">
        <v>334</v>
      </c>
      <c r="K73" s="31"/>
      <c r="L73" s="136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21.75">
      <c r="B74" s="6"/>
      <c r="C74" s="6"/>
      <c r="D74" s="6"/>
      <c r="E74" s="6"/>
      <c r="I74" s="31">
        <v>2530</v>
      </c>
      <c r="J74" s="31">
        <v>589.5</v>
      </c>
      <c r="K74" s="31"/>
      <c r="L74" s="136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21.75">
      <c r="B75" s="6"/>
      <c r="C75" s="6"/>
      <c r="D75" s="6"/>
      <c r="E75" s="6"/>
      <c r="I75" s="31">
        <v>2531</v>
      </c>
      <c r="J75" s="31">
        <v>319.8</v>
      </c>
      <c r="K75" s="31"/>
      <c r="L75" s="136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21.75">
      <c r="B76" s="6"/>
      <c r="C76" s="6"/>
      <c r="D76" s="6"/>
      <c r="E76" s="6"/>
      <c r="I76" s="31">
        <v>2532</v>
      </c>
      <c r="J76" s="31">
        <v>227.8</v>
      </c>
      <c r="K76" s="31"/>
      <c r="L76" s="136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21.75">
      <c r="B77" s="6"/>
      <c r="C77" s="6"/>
      <c r="D77" s="6"/>
      <c r="E77" s="6"/>
      <c r="I77" s="31">
        <v>2533</v>
      </c>
      <c r="J77" s="30">
        <v>149</v>
      </c>
      <c r="K77" s="31"/>
      <c r="L77" s="136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21.75">
      <c r="A78" s="8">
        <f>ROUND(V3/5,0)</f>
        <v>14</v>
      </c>
      <c r="B78" s="6"/>
      <c r="C78" s="6"/>
      <c r="D78" s="6"/>
      <c r="E78" s="6"/>
      <c r="F78" s="6">
        <f>+A78+1</f>
        <v>15</v>
      </c>
      <c r="I78" s="31">
        <v>2534</v>
      </c>
      <c r="J78" s="31">
        <v>191.5</v>
      </c>
      <c r="K78" s="31"/>
      <c r="L78" s="136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21.75">
      <c r="A79" s="8">
        <f>V3-((A78-1)*5)</f>
        <v>5</v>
      </c>
      <c r="B79" s="6"/>
      <c r="C79" s="6"/>
      <c r="D79" s="6"/>
      <c r="E79" s="6"/>
      <c r="I79" s="31">
        <v>2535</v>
      </c>
      <c r="J79" s="31">
        <v>177.8</v>
      </c>
      <c r="K79" s="31"/>
      <c r="L79" s="136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21.75">
      <c r="A80" s="8" t="s">
        <v>13</v>
      </c>
      <c r="B80" s="86">
        <f>IF($A$79&gt;=6,VLOOKUP($F$78,$X$3:$AC$38,$A$79-4),VLOOKUP($A$78,$X$3:$AC$38,$A$79+1))</f>
        <v>0.55477</v>
      </c>
      <c r="C80" s="86"/>
      <c r="D80" s="86"/>
      <c r="E80" s="86"/>
      <c r="I80" s="31">
        <v>2536</v>
      </c>
      <c r="J80" s="30">
        <v>168</v>
      </c>
      <c r="K80" s="31"/>
      <c r="L80" s="136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21.75">
      <c r="A81" s="8" t="s">
        <v>14</v>
      </c>
      <c r="B81" s="86">
        <f>IF($A$79&gt;=6,VLOOKUP($F$78,$Y$58:$AD$97,$A$79-4),VLOOKUP($A$78,$Y$58:$AD$97,$A$79+1))</f>
        <v>1.185353</v>
      </c>
      <c r="C81" s="86"/>
      <c r="D81" s="86"/>
      <c r="E81" s="86"/>
      <c r="I81" s="31">
        <v>2537</v>
      </c>
      <c r="J81" s="31">
        <v>525.4</v>
      </c>
      <c r="K81" s="31"/>
      <c r="L81" s="136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21.75">
      <c r="B82" s="6"/>
      <c r="C82" s="6"/>
      <c r="D82" s="6"/>
      <c r="E82" s="6"/>
      <c r="I82" s="31">
        <v>2538</v>
      </c>
      <c r="J82" s="31">
        <v>504.6</v>
      </c>
      <c r="K82" s="31"/>
      <c r="L82" s="136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21.75">
      <c r="A83" s="8" t="s">
        <v>15</v>
      </c>
      <c r="B83" s="87">
        <f>B81/V6</f>
        <v>0.007132444300378226</v>
      </c>
      <c r="C83" s="87"/>
      <c r="D83" s="87"/>
      <c r="E83" s="87"/>
      <c r="I83" s="31">
        <v>2539</v>
      </c>
      <c r="J83" s="30">
        <v>364</v>
      </c>
      <c r="K83" s="31"/>
      <c r="L83" s="136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21.75">
      <c r="A84" s="8" t="s">
        <v>16</v>
      </c>
      <c r="B84" s="88">
        <f>V4-(B80/B83)</f>
        <v>305.1323821705521</v>
      </c>
      <c r="C84" s="87"/>
      <c r="D84" s="87"/>
      <c r="E84" s="87"/>
      <c r="I84" s="31">
        <v>2540</v>
      </c>
      <c r="J84" s="31">
        <v>292.7</v>
      </c>
      <c r="K84" s="31"/>
      <c r="L84" s="136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21.75">
      <c r="B85" s="6"/>
      <c r="C85" s="6"/>
      <c r="D85" s="6"/>
      <c r="E85" s="6"/>
      <c r="I85" s="31">
        <v>2541</v>
      </c>
      <c r="J85" s="30">
        <v>152</v>
      </c>
      <c r="K85" s="31"/>
      <c r="L85" s="136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21.75">
      <c r="B86" s="6"/>
      <c r="C86" s="6"/>
      <c r="D86" s="6"/>
      <c r="E86" s="6"/>
      <c r="I86" s="31">
        <v>2542</v>
      </c>
      <c r="J86" s="30">
        <v>184</v>
      </c>
      <c r="K86" s="31"/>
      <c r="L86" s="136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21.75">
      <c r="B87" s="6"/>
      <c r="C87" s="6"/>
      <c r="D87" s="6"/>
      <c r="E87" s="6"/>
      <c r="I87" s="31">
        <v>2543</v>
      </c>
      <c r="J87" s="30">
        <v>154</v>
      </c>
      <c r="K87" s="31"/>
      <c r="L87" s="136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21.75">
      <c r="B88" s="6"/>
      <c r="C88" s="6"/>
      <c r="D88" s="6"/>
      <c r="E88" s="6"/>
      <c r="I88" s="31">
        <v>2544</v>
      </c>
      <c r="J88" s="30">
        <v>496</v>
      </c>
      <c r="K88" s="31"/>
      <c r="L88" s="136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21.75">
      <c r="B89" s="6"/>
      <c r="C89" s="6"/>
      <c r="D89" s="6"/>
      <c r="E89" s="6"/>
      <c r="I89" s="31">
        <v>2545</v>
      </c>
      <c r="J89" s="31">
        <v>384.1</v>
      </c>
      <c r="K89" s="31"/>
      <c r="L89" s="136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21.75">
      <c r="B90" s="6"/>
      <c r="C90" s="6"/>
      <c r="D90" s="6"/>
      <c r="E90" s="6"/>
      <c r="I90" s="31">
        <v>2546</v>
      </c>
      <c r="J90" s="30">
        <v>420</v>
      </c>
      <c r="K90" s="31"/>
      <c r="L90" s="136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21.75">
      <c r="B91" s="6"/>
      <c r="C91" s="6"/>
      <c r="D91" s="6"/>
      <c r="E91" s="6"/>
      <c r="I91" s="31">
        <v>2547</v>
      </c>
      <c r="J91" s="89">
        <v>467</v>
      </c>
      <c r="K91" s="31"/>
      <c r="L91" s="136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21.75">
      <c r="B92" s="6"/>
      <c r="C92" s="6"/>
      <c r="D92" s="6"/>
      <c r="E92" s="6"/>
      <c r="I92" s="31">
        <v>2548</v>
      </c>
      <c r="J92" s="89">
        <v>867.2</v>
      </c>
      <c r="K92" s="31"/>
      <c r="L92" s="136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21.75">
      <c r="B93" s="6"/>
      <c r="C93" s="6"/>
      <c r="D93" s="6"/>
      <c r="E93" s="6"/>
      <c r="I93" s="78">
        <v>2549</v>
      </c>
      <c r="J93" s="89">
        <v>577.3</v>
      </c>
      <c r="K93" s="31"/>
      <c r="L93" s="136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21.75">
      <c r="B94" s="6"/>
      <c r="C94" s="6"/>
      <c r="D94" s="6"/>
      <c r="E94" s="6"/>
      <c r="I94" s="78">
        <v>2550</v>
      </c>
      <c r="J94" s="89">
        <v>146.25</v>
      </c>
      <c r="K94" s="31"/>
      <c r="L94" s="136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21.75">
      <c r="B95" s="6"/>
      <c r="C95" s="6"/>
      <c r="D95" s="6"/>
      <c r="E95" s="6"/>
      <c r="I95" s="31">
        <v>2551</v>
      </c>
      <c r="J95" s="31">
        <v>202.55</v>
      </c>
      <c r="K95" s="31"/>
      <c r="L95" s="136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21.75">
      <c r="B96" s="6"/>
      <c r="C96" s="6"/>
      <c r="D96" s="6"/>
      <c r="E96" s="6"/>
      <c r="I96" s="78">
        <v>2552</v>
      </c>
      <c r="J96" s="89">
        <v>231</v>
      </c>
      <c r="K96" s="31"/>
      <c r="L96" s="136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21.75">
      <c r="B97" s="6"/>
      <c r="C97" s="6"/>
      <c r="D97" s="6"/>
      <c r="E97" s="6"/>
      <c r="I97" s="78">
        <v>2553</v>
      </c>
      <c r="J97" s="78">
        <v>442.2</v>
      </c>
      <c r="K97" s="31"/>
      <c r="L97" s="136"/>
      <c r="Y97" s="11">
        <v>40</v>
      </c>
      <c r="Z97" s="11">
        <v>1.267948</v>
      </c>
      <c r="AA97" s="11">
        <v>1.268511</v>
      </c>
      <c r="AB97" s="11">
        <v>1.28255</v>
      </c>
    </row>
    <row r="98" spans="2:12" ht="21.75">
      <c r="B98" s="6"/>
      <c r="C98" s="6"/>
      <c r="D98" s="6"/>
      <c r="E98" s="6"/>
      <c r="I98" s="31">
        <v>2554</v>
      </c>
      <c r="J98" s="31">
        <v>816.8</v>
      </c>
      <c r="K98" s="31"/>
      <c r="L98" s="136"/>
    </row>
    <row r="99" spans="2:12" ht="21.75">
      <c r="B99" s="6"/>
      <c r="C99" s="6"/>
      <c r="D99" s="6"/>
      <c r="E99" s="6"/>
      <c r="I99" s="78">
        <v>2555</v>
      </c>
      <c r="J99" s="30">
        <v>227</v>
      </c>
      <c r="K99" s="31"/>
      <c r="L99" s="136"/>
    </row>
    <row r="100" spans="2:12" ht="21.75">
      <c r="B100" s="6"/>
      <c r="C100" s="6"/>
      <c r="D100" s="6"/>
      <c r="E100" s="6"/>
      <c r="I100" s="78">
        <v>2556</v>
      </c>
      <c r="J100" s="31">
        <v>345.2</v>
      </c>
      <c r="K100" s="31"/>
      <c r="L100" s="136"/>
    </row>
    <row r="101" spans="2:12" ht="21.75">
      <c r="B101" s="6"/>
      <c r="C101" s="6"/>
      <c r="D101" s="6"/>
      <c r="E101" s="6"/>
      <c r="I101" s="31">
        <v>2557</v>
      </c>
      <c r="J101" s="30">
        <v>270</v>
      </c>
      <c r="K101" s="31"/>
      <c r="L101" s="136"/>
    </row>
    <row r="102" spans="9:12" ht="21.75">
      <c r="I102" s="78">
        <v>2558</v>
      </c>
      <c r="J102" s="30">
        <v>177</v>
      </c>
      <c r="K102" s="31"/>
      <c r="L102" s="136"/>
    </row>
    <row r="103" spans="9:12" ht="21.75">
      <c r="I103" s="78">
        <v>2559</v>
      </c>
      <c r="J103" s="31">
        <v>363.75</v>
      </c>
      <c r="K103" s="31"/>
      <c r="L103" s="136"/>
    </row>
    <row r="104" spans="9:12" ht="21.75">
      <c r="I104" s="31">
        <v>2560</v>
      </c>
      <c r="J104" s="31">
        <v>270</v>
      </c>
      <c r="K104" s="31"/>
      <c r="L104" s="136"/>
    </row>
    <row r="105" spans="9:12" ht="21.75">
      <c r="I105" s="78">
        <v>2561</v>
      </c>
      <c r="J105" s="31">
        <v>329.75</v>
      </c>
      <c r="K105" s="31"/>
      <c r="L105" s="136"/>
    </row>
    <row r="106" spans="9:12" ht="21.75">
      <c r="I106" s="78">
        <v>2562</v>
      </c>
      <c r="J106" s="31">
        <v>142</v>
      </c>
      <c r="K106" s="31"/>
      <c r="L106" s="136"/>
    </row>
    <row r="107" spans="9:12" ht="21.75">
      <c r="I107" s="31">
        <v>2563</v>
      </c>
      <c r="J107" s="31">
        <v>201.2</v>
      </c>
      <c r="K107" s="31"/>
      <c r="L107" s="136"/>
    </row>
    <row r="108" spans="9:12" ht="21.75">
      <c r="I108" s="78">
        <v>2564</v>
      </c>
      <c r="J108" s="31">
        <v>145.4</v>
      </c>
      <c r="K108" s="31"/>
      <c r="L108" s="136"/>
    </row>
    <row r="109" spans="9:12" ht="21.75">
      <c r="I109" s="78">
        <v>2565</v>
      </c>
      <c r="J109" s="31">
        <v>575.75</v>
      </c>
      <c r="K109" s="31"/>
      <c r="L109" s="136"/>
    </row>
    <row r="110" spans="8:11" ht="21.75">
      <c r="H110" s="31"/>
      <c r="I110" s="152">
        <v>2566</v>
      </c>
      <c r="J110" s="164">
        <v>201.2</v>
      </c>
      <c r="K110" s="31"/>
    </row>
    <row r="111" spans="9:11" ht="21.75">
      <c r="I111" s="31"/>
      <c r="J111" s="31"/>
      <c r="K111" s="31"/>
    </row>
    <row r="112" spans="9:11" ht="21.75">
      <c r="I112" s="31"/>
      <c r="J112" s="31"/>
      <c r="K112" s="31"/>
    </row>
    <row r="113" spans="9:11" ht="21.75">
      <c r="I113" s="31"/>
      <c r="J113" s="31"/>
      <c r="K113" s="31"/>
    </row>
    <row r="114" spans="9:11" ht="21.75">
      <c r="I114" s="31"/>
      <c r="J114" s="31"/>
      <c r="K114" s="31"/>
    </row>
    <row r="115" spans="9:11" ht="21.75">
      <c r="I115" s="31"/>
      <c r="J115" s="31"/>
      <c r="K115" s="31"/>
    </row>
    <row r="116" spans="9:11" ht="21.75">
      <c r="I116" s="31"/>
      <c r="J116" s="31"/>
      <c r="K116" s="31"/>
    </row>
    <row r="117" spans="9:11" ht="21.75">
      <c r="I117" s="31"/>
      <c r="J117" s="31"/>
      <c r="K117" s="31"/>
    </row>
    <row r="118" spans="9:11" ht="21.75">
      <c r="I118" s="31"/>
      <c r="J118" s="31"/>
      <c r="K118" s="31"/>
    </row>
    <row r="119" spans="9:11" ht="21.75">
      <c r="I119" s="31"/>
      <c r="J119" s="31"/>
      <c r="K119" s="31"/>
    </row>
    <row r="120" spans="9:11" ht="21.75">
      <c r="I120" s="31"/>
      <c r="J120" s="31"/>
      <c r="K120" s="31"/>
    </row>
    <row r="121" spans="9:11" ht="21.75">
      <c r="I121" s="31"/>
      <c r="J121" s="31"/>
      <c r="K121" s="31"/>
    </row>
    <row r="122" spans="9:11" ht="21.75">
      <c r="I122" s="31"/>
      <c r="J122" s="31"/>
      <c r="K122" s="31"/>
    </row>
    <row r="123" spans="9:11" ht="21.75">
      <c r="I123" s="31"/>
      <c r="J123" s="31"/>
      <c r="K123" s="31"/>
    </row>
    <row r="124" spans="9:11" ht="21.75">
      <c r="I124" s="31"/>
      <c r="J124" s="31"/>
      <c r="K124" s="31"/>
    </row>
    <row r="125" spans="9:11" ht="21.75">
      <c r="I125" s="31"/>
      <c r="J125" s="31"/>
      <c r="K125" s="31"/>
    </row>
    <row r="126" spans="9:11" ht="21.75">
      <c r="I126" s="31"/>
      <c r="J126" s="31"/>
      <c r="K126" s="31"/>
    </row>
    <row r="127" spans="9:11" ht="21.75">
      <c r="I127" s="31"/>
      <c r="J127" s="31"/>
      <c r="K127" s="31"/>
    </row>
    <row r="128" spans="9:11" ht="21.75">
      <c r="I128" s="31"/>
      <c r="J128" s="31"/>
      <c r="K128" s="31"/>
    </row>
    <row r="129" spans="9:11" ht="21.75">
      <c r="I129" s="31"/>
      <c r="J129" s="31"/>
      <c r="K129" s="31"/>
    </row>
    <row r="130" spans="9:11" ht="21.75">
      <c r="I130" s="31"/>
      <c r="J130" s="31"/>
      <c r="K130" s="31"/>
    </row>
    <row r="131" spans="9:11" ht="21.75">
      <c r="I131" s="31"/>
      <c r="J131" s="31"/>
      <c r="K131" s="31"/>
    </row>
    <row r="132" spans="9:11" ht="21.75">
      <c r="I132" s="31"/>
      <c r="J132" s="31"/>
      <c r="K132" s="31"/>
    </row>
    <row r="133" spans="9:11" ht="21.75">
      <c r="I133" s="31"/>
      <c r="J133" s="31"/>
      <c r="K133" s="31"/>
    </row>
    <row r="134" spans="9:11" ht="21.75">
      <c r="I134" s="31"/>
      <c r="J134" s="31"/>
      <c r="K134" s="31"/>
    </row>
    <row r="135" spans="9:11" ht="21.75">
      <c r="I135" s="31"/>
      <c r="J135" s="31"/>
      <c r="K135" s="31"/>
    </row>
    <row r="136" spans="9:11" ht="21.75">
      <c r="I136" s="31"/>
      <c r="J136" s="31"/>
      <c r="K136" s="31"/>
    </row>
    <row r="137" spans="9:11" ht="21.75">
      <c r="I137" s="31"/>
      <c r="J137" s="31"/>
      <c r="K137" s="31"/>
    </row>
    <row r="138" spans="9:11" ht="21.75">
      <c r="I138" s="31"/>
      <c r="J138" s="31"/>
      <c r="K138" s="31"/>
    </row>
    <row r="139" spans="9:11" ht="21.75">
      <c r="I139" s="31"/>
      <c r="J139" s="31"/>
      <c r="K139" s="31"/>
    </row>
    <row r="140" spans="9:11" ht="21.75">
      <c r="I140" s="31"/>
      <c r="J140" s="31"/>
      <c r="K140" s="31"/>
    </row>
    <row r="141" spans="9:11" ht="21.75">
      <c r="I141" s="31"/>
      <c r="J141" s="31"/>
      <c r="K141" s="31"/>
    </row>
    <row r="142" spans="9:11" ht="21.75">
      <c r="I142" s="31"/>
      <c r="J142" s="31"/>
      <c r="K142" s="31"/>
    </row>
    <row r="143" spans="9:11" ht="21.75">
      <c r="I143" s="31"/>
      <c r="J143" s="31"/>
      <c r="K143" s="31"/>
    </row>
    <row r="144" spans="9:11" ht="21.75">
      <c r="I144" s="31"/>
      <c r="J144" s="31"/>
      <c r="K144" s="31"/>
    </row>
    <row r="145" spans="9:11" ht="21.75">
      <c r="I145" s="31"/>
      <c r="J145" s="31"/>
      <c r="K145" s="31"/>
    </row>
    <row r="146" spans="9:11" ht="21.75">
      <c r="I146" s="31"/>
      <c r="J146" s="31"/>
      <c r="K146" s="31"/>
    </row>
    <row r="147" spans="9:11" ht="21.75">
      <c r="I147" s="31"/>
      <c r="J147" s="31"/>
      <c r="K147" s="31"/>
    </row>
    <row r="148" spans="9:11" ht="21.75">
      <c r="I148" s="31"/>
      <c r="J148" s="31"/>
      <c r="K148" s="31"/>
    </row>
  </sheetData>
  <sheetProtection/>
  <mergeCells count="2">
    <mergeCell ref="A3:F3"/>
    <mergeCell ref="A4:F4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76">
      <selection activeCell="U14" sqref="U13:U14"/>
    </sheetView>
  </sheetViews>
  <sheetFormatPr defaultColWidth="9.140625" defaultRowHeight="21.75"/>
  <cols>
    <col min="1" max="1" width="5.8515625" style="6" customWidth="1"/>
    <col min="2" max="2" width="7.8515625" style="7" customWidth="1"/>
    <col min="3" max="3" width="8.140625" style="7" customWidth="1"/>
    <col min="4" max="4" width="8.00390625" style="7" customWidth="1"/>
    <col min="5" max="5" width="8.140625" style="7" customWidth="1"/>
    <col min="6" max="6" width="8.140625" style="6" customWidth="1"/>
    <col min="7" max="15" width="6.1406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58" t="s">
        <v>21</v>
      </c>
      <c r="B3" s="159"/>
      <c r="C3" s="159"/>
      <c r="D3" s="160"/>
      <c r="E3" s="8" t="s">
        <v>0</v>
      </c>
      <c r="F3" s="8" t="s">
        <v>0</v>
      </c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5</v>
      </c>
      <c r="V3" s="12">
        <f>COUNT(J41:J106)</f>
        <v>66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61" t="s">
        <v>24</v>
      </c>
      <c r="B4" s="162"/>
      <c r="C4" s="162"/>
      <c r="D4" s="163"/>
      <c r="E4" s="6"/>
      <c r="F4" s="7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AVERAGE(J41:J106)</f>
        <v>389.085606060606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6" t="s">
        <v>1</v>
      </c>
      <c r="B5" s="17" t="s">
        <v>20</v>
      </c>
      <c r="C5" s="18" t="s">
        <v>1</v>
      </c>
      <c r="D5" s="19" t="s">
        <v>20</v>
      </c>
      <c r="E5" s="6"/>
      <c r="F5" s="7"/>
      <c r="K5" s="9" t="s">
        <v>0</v>
      </c>
      <c r="M5" s="14" t="s">
        <v>0</v>
      </c>
      <c r="T5" s="9" t="s">
        <v>7</v>
      </c>
      <c r="V5" s="15">
        <f>(VAR(J41:J106))</f>
        <v>26821.747751165552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20">
        <v>2497</v>
      </c>
      <c r="B6" s="21">
        <v>447</v>
      </c>
      <c r="C6" s="22">
        <v>2527</v>
      </c>
      <c r="D6" s="23">
        <v>313.4</v>
      </c>
      <c r="E6" s="6"/>
      <c r="F6" s="7"/>
      <c r="K6" s="9" t="s">
        <v>8</v>
      </c>
      <c r="M6" s="14" t="s">
        <v>0</v>
      </c>
      <c r="T6" s="9" t="s">
        <v>9</v>
      </c>
      <c r="V6" s="15">
        <f>STDEV(J41:J106)</f>
        <v>163.77346473457033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21">
        <v>340</v>
      </c>
      <c r="C7" s="22">
        <v>2528</v>
      </c>
      <c r="D7" s="23">
        <v>332.8</v>
      </c>
      <c r="E7" s="6"/>
      <c r="F7" s="7"/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21">
        <v>460</v>
      </c>
      <c r="C8" s="22">
        <v>2529</v>
      </c>
      <c r="D8" s="23">
        <v>334</v>
      </c>
      <c r="E8" s="24"/>
      <c r="F8" s="24"/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21">
        <v>433</v>
      </c>
      <c r="C9" s="22">
        <v>2530</v>
      </c>
      <c r="D9" s="23">
        <v>589.5</v>
      </c>
      <c r="E9" s="25"/>
      <c r="F9" s="25"/>
      <c r="U9" s="7" t="s">
        <v>17</v>
      </c>
      <c r="V9" s="26">
        <f>+B80</f>
        <v>0.553776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21">
        <v>384</v>
      </c>
      <c r="C10" s="22">
        <v>2531</v>
      </c>
      <c r="D10" s="23">
        <v>319.8</v>
      </c>
      <c r="E10" s="27"/>
      <c r="F10" s="28"/>
      <c r="U10" s="7" t="s">
        <v>18</v>
      </c>
      <c r="V10" s="26">
        <f>+B81</f>
        <v>1.181392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21">
        <v>383</v>
      </c>
      <c r="C11" s="22">
        <v>2532</v>
      </c>
      <c r="D11" s="23">
        <v>227.8</v>
      </c>
      <c r="E11" s="29"/>
      <c r="F11" s="30"/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21">
        <v>324</v>
      </c>
      <c r="C12" s="22">
        <v>2533</v>
      </c>
      <c r="D12" s="23">
        <v>149</v>
      </c>
      <c r="E12" s="29"/>
      <c r="F12" s="30"/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21">
        <v>386</v>
      </c>
      <c r="C13" s="22">
        <v>2534</v>
      </c>
      <c r="D13" s="23">
        <v>191.5</v>
      </c>
      <c r="E13" s="29"/>
      <c r="F13" s="30"/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21">
        <v>270</v>
      </c>
      <c r="C14" s="22">
        <v>2535</v>
      </c>
      <c r="D14" s="23">
        <v>177.8</v>
      </c>
      <c r="E14" s="29"/>
      <c r="F14" s="30"/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21">
        <v>422</v>
      </c>
      <c r="C15" s="22">
        <v>2536</v>
      </c>
      <c r="D15" s="23">
        <v>168</v>
      </c>
      <c r="E15" s="29"/>
      <c r="F15" s="30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21">
        <v>338</v>
      </c>
      <c r="C16" s="32">
        <v>2537</v>
      </c>
      <c r="D16" s="33">
        <v>525.4</v>
      </c>
      <c r="E16" s="29"/>
      <c r="F16" s="30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21">
        <v>437</v>
      </c>
      <c r="C17" s="32">
        <v>2538</v>
      </c>
      <c r="D17" s="33">
        <v>504.6</v>
      </c>
      <c r="E17" s="29"/>
      <c r="F17" s="30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21">
        <v>339</v>
      </c>
      <c r="C18" s="22">
        <v>2539</v>
      </c>
      <c r="D18" s="23">
        <v>364</v>
      </c>
      <c r="E18" s="29"/>
      <c r="F18" s="34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21">
        <v>485</v>
      </c>
      <c r="C19" s="22">
        <v>2540</v>
      </c>
      <c r="D19" s="23">
        <v>292.7</v>
      </c>
      <c r="E19" s="29"/>
      <c r="F19" s="34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35">
        <v>316</v>
      </c>
      <c r="C20" s="22">
        <v>2541</v>
      </c>
      <c r="D20" s="23">
        <v>152</v>
      </c>
      <c r="E20" s="29"/>
      <c r="F20" s="34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35">
        <v>452</v>
      </c>
      <c r="C21" s="22">
        <v>2542</v>
      </c>
      <c r="D21" s="23">
        <v>184</v>
      </c>
      <c r="E21" s="29"/>
      <c r="F21" s="34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21">
        <v>494</v>
      </c>
      <c r="C22" s="32">
        <v>2543</v>
      </c>
      <c r="D22" s="33">
        <v>154</v>
      </c>
      <c r="E22" s="29"/>
      <c r="F22" s="34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21">
        <v>582</v>
      </c>
      <c r="C23" s="32">
        <v>2544</v>
      </c>
      <c r="D23" s="33">
        <v>496</v>
      </c>
      <c r="E23" s="29"/>
      <c r="F23" s="34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21">
        <v>425</v>
      </c>
      <c r="C24" s="36">
        <v>2545</v>
      </c>
      <c r="D24" s="90">
        <v>384.1</v>
      </c>
      <c r="E24" s="29"/>
      <c r="F24" s="34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21">
        <v>726</v>
      </c>
      <c r="C25" s="37">
        <v>2546</v>
      </c>
      <c r="D25" s="23">
        <v>420</v>
      </c>
      <c r="F25" s="7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21">
        <v>590</v>
      </c>
      <c r="C26" s="36">
        <v>2547</v>
      </c>
      <c r="D26" s="23">
        <v>467</v>
      </c>
      <c r="F26" s="7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35">
        <v>699</v>
      </c>
      <c r="C27" s="38">
        <v>2548</v>
      </c>
      <c r="D27" s="91">
        <v>867</v>
      </c>
      <c r="F27" s="7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35">
        <v>505</v>
      </c>
      <c r="C28" s="39">
        <v>2549</v>
      </c>
      <c r="D28" s="92">
        <v>577</v>
      </c>
      <c r="F28" s="7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40">
        <v>662</v>
      </c>
      <c r="C29" s="41">
        <v>2550</v>
      </c>
      <c r="D29" s="92">
        <v>146</v>
      </c>
      <c r="F29" s="7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43">
        <v>569</v>
      </c>
      <c r="C30" s="37">
        <v>2551</v>
      </c>
      <c r="D30" s="44">
        <v>202.55</v>
      </c>
      <c r="E30" s="6"/>
      <c r="F30" s="7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45">
        <v>2522</v>
      </c>
      <c r="B31" s="35">
        <v>461</v>
      </c>
      <c r="C31" s="39">
        <v>2552</v>
      </c>
      <c r="D31" s="44">
        <v>231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48">
        <v>2523</v>
      </c>
      <c r="B32" s="43">
        <v>474</v>
      </c>
      <c r="C32" s="41">
        <v>2553</v>
      </c>
      <c r="D32" s="93">
        <v>442.2</v>
      </c>
      <c r="E32" s="16" t="s">
        <v>1</v>
      </c>
      <c r="F32" s="99">
        <v>2557</v>
      </c>
      <c r="G32" s="100">
        <v>2558</v>
      </c>
      <c r="H32" s="100">
        <v>2559</v>
      </c>
      <c r="I32" s="100">
        <v>2560</v>
      </c>
      <c r="J32" s="100">
        <v>2561</v>
      </c>
      <c r="K32" s="100">
        <v>2562</v>
      </c>
      <c r="L32" s="100"/>
      <c r="M32" s="100"/>
      <c r="N32" s="100"/>
      <c r="O32" s="101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50">
        <v>2524</v>
      </c>
      <c r="B33" s="21">
        <v>478</v>
      </c>
      <c r="C33" s="38">
        <v>2554</v>
      </c>
      <c r="D33" s="94">
        <v>816.8</v>
      </c>
      <c r="E33" s="107" t="s">
        <v>20</v>
      </c>
      <c r="F33" s="102">
        <v>270</v>
      </c>
      <c r="G33" s="103">
        <v>177</v>
      </c>
      <c r="H33" s="104">
        <v>363.75</v>
      </c>
      <c r="I33" s="103">
        <v>270</v>
      </c>
      <c r="J33" s="104">
        <v>329.75</v>
      </c>
      <c r="K33" s="104">
        <v>142</v>
      </c>
      <c r="L33" s="97"/>
      <c r="M33" s="97"/>
      <c r="N33" s="97"/>
      <c r="O33" s="98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48">
        <v>2525</v>
      </c>
      <c r="B34" s="43">
        <v>238</v>
      </c>
      <c r="C34" s="52">
        <v>2555</v>
      </c>
      <c r="D34" s="94">
        <v>227</v>
      </c>
      <c r="E34" s="53"/>
      <c r="F34" s="51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54">
        <v>2526</v>
      </c>
      <c r="B35" s="55">
        <v>406</v>
      </c>
      <c r="C35" s="96">
        <v>2556</v>
      </c>
      <c r="D35" s="95">
        <v>345.2</v>
      </c>
      <c r="E35" s="56"/>
      <c r="F35" s="57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21.75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21.75">
      <c r="A37" s="31"/>
      <c r="B37" s="59"/>
      <c r="C37" s="63" t="s">
        <v>2</v>
      </c>
      <c r="D37" s="63">
        <f aca="true" t="shared" si="1" ref="D37:O37">ROUND((((-LN(-LN(1-1/D36)))+$B$83*$B$84)/$B$83),2)</f>
        <v>363.13</v>
      </c>
      <c r="E37" s="63">
        <f t="shared" si="1"/>
        <v>437.46</v>
      </c>
      <c r="F37" s="63">
        <f t="shared" si="1"/>
        <v>485.03</v>
      </c>
      <c r="G37" s="63">
        <f t="shared" si="1"/>
        <v>520.25</v>
      </c>
      <c r="H37" s="63">
        <f t="shared" si="1"/>
        <v>548.26</v>
      </c>
      <c r="I37" s="63">
        <f t="shared" si="1"/>
        <v>624.28</v>
      </c>
      <c r="J37" s="63">
        <f t="shared" si="1"/>
        <v>724.07</v>
      </c>
      <c r="K37" s="63">
        <f t="shared" si="1"/>
        <v>755.72</v>
      </c>
      <c r="L37" s="63">
        <f t="shared" si="1"/>
        <v>853.23</v>
      </c>
      <c r="M37" s="63">
        <f t="shared" si="1"/>
        <v>950.02</v>
      </c>
      <c r="N37" s="63">
        <f t="shared" si="1"/>
        <v>1046.46</v>
      </c>
      <c r="O37" s="63">
        <f t="shared" si="1"/>
        <v>1173.69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4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21.75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21.75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21.75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S41" s="31"/>
      <c r="Y41" s="11"/>
      <c r="Z41" s="11"/>
      <c r="AA41" s="11"/>
      <c r="AB41" s="11"/>
    </row>
    <row r="42" spans="1:28" ht="21.75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S42" s="31"/>
      <c r="Y42" s="11"/>
      <c r="Z42" s="11"/>
      <c r="AA42" s="11"/>
      <c r="AB42" s="11"/>
    </row>
    <row r="43" spans="1:28" ht="21.75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S43" s="31"/>
      <c r="Y43" s="11"/>
      <c r="Z43" s="11"/>
      <c r="AA43" s="11"/>
      <c r="AB43" s="11"/>
    </row>
    <row r="44" spans="1:28" ht="21.75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S44" s="31"/>
      <c r="Y44" s="11"/>
      <c r="Z44" s="11"/>
      <c r="AA44" s="11"/>
      <c r="AB44" s="11"/>
    </row>
    <row r="45" spans="1:28" ht="21.75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S45" s="31"/>
      <c r="Y45" s="11"/>
      <c r="Z45" s="11"/>
      <c r="AA45" s="11"/>
      <c r="AB45" s="11"/>
    </row>
    <row r="46" spans="1:28" ht="21.75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S46" s="31"/>
      <c r="Y46" s="11"/>
      <c r="Z46" s="11"/>
      <c r="AA46" s="11"/>
      <c r="AB46" s="11"/>
    </row>
    <row r="47" spans="1:28" ht="21.75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S47" s="31"/>
      <c r="Y47" s="11"/>
      <c r="Z47" s="11"/>
      <c r="AA47" s="11"/>
      <c r="AB47" s="11"/>
    </row>
    <row r="48" spans="1:28" ht="21.75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S48" s="31"/>
      <c r="Y48" s="11"/>
      <c r="Z48" s="11"/>
      <c r="AA48" s="11"/>
      <c r="AB48" s="11"/>
    </row>
    <row r="49" spans="1:28" ht="21.75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S49" s="31"/>
      <c r="Y49" s="11"/>
      <c r="Z49" s="11"/>
      <c r="AA49" s="11"/>
      <c r="AB49" s="11"/>
    </row>
    <row r="50" spans="1:28" ht="21.75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S50" s="31"/>
      <c r="Y50" s="11"/>
      <c r="Z50" s="11"/>
      <c r="AA50" s="11"/>
      <c r="AB50" s="11"/>
    </row>
    <row r="51" spans="1:28" ht="21.75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S51" s="31"/>
      <c r="Y51" s="11"/>
      <c r="Z51" s="11"/>
      <c r="AA51" s="11"/>
      <c r="AB51" s="11"/>
    </row>
    <row r="52" spans="1:28" ht="21.75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S52" s="31"/>
      <c r="Y52" s="11"/>
      <c r="Z52" s="11"/>
      <c r="AA52" s="11"/>
      <c r="AB52" s="11"/>
    </row>
    <row r="53" spans="1:28" ht="21.75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S53" s="31"/>
      <c r="Y53" s="11"/>
      <c r="Z53" s="11"/>
      <c r="AA53" s="11"/>
      <c r="AB53" s="11"/>
    </row>
    <row r="54" spans="1:28" ht="21.75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S54" s="31"/>
      <c r="Y54" s="11"/>
      <c r="Z54" s="11"/>
      <c r="AA54" s="11"/>
      <c r="AB54" s="11"/>
    </row>
    <row r="55" spans="1:28" ht="21.75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S55" s="31"/>
      <c r="Y55" s="11"/>
      <c r="Z55" s="11"/>
      <c r="AA55" s="11"/>
      <c r="AB55" s="11"/>
    </row>
    <row r="56" spans="2:23" ht="21.75">
      <c r="B56" s="6"/>
      <c r="C56" s="6"/>
      <c r="D56" s="6"/>
      <c r="E56" s="6"/>
      <c r="I56" s="31">
        <v>2512</v>
      </c>
      <c r="J56" s="30">
        <v>452</v>
      </c>
      <c r="K56" s="31"/>
      <c r="S56" s="31"/>
      <c r="W56" s="9" t="s">
        <v>0</v>
      </c>
    </row>
    <row r="57" spans="2:26" ht="21.75">
      <c r="B57" s="6"/>
      <c r="C57" s="6"/>
      <c r="D57" s="6"/>
      <c r="E57" s="6"/>
      <c r="I57" s="31">
        <v>2513</v>
      </c>
      <c r="J57" s="30">
        <v>494</v>
      </c>
      <c r="K57" s="31"/>
      <c r="S57" s="31"/>
      <c r="Y57" s="9" t="s">
        <v>0</v>
      </c>
      <c r="Z57" s="9" t="s">
        <v>12</v>
      </c>
    </row>
    <row r="58" spans="2:30" ht="21.75">
      <c r="B58" s="6"/>
      <c r="C58" s="6"/>
      <c r="D58" s="6"/>
      <c r="E58" s="6"/>
      <c r="I58" s="31">
        <v>2514</v>
      </c>
      <c r="J58" s="30">
        <v>582</v>
      </c>
      <c r="K58" s="31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21.75">
      <c r="B59" s="6"/>
      <c r="C59" s="6"/>
      <c r="D59" s="6"/>
      <c r="E59" s="6"/>
      <c r="I59" s="31">
        <v>2515</v>
      </c>
      <c r="J59" s="30">
        <v>425</v>
      </c>
      <c r="K59" s="31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21.75">
      <c r="B60" s="6"/>
      <c r="C60" s="6"/>
      <c r="D60" s="6"/>
      <c r="E60" s="6"/>
      <c r="I60" s="31">
        <v>2516</v>
      </c>
      <c r="J60" s="30">
        <v>726</v>
      </c>
      <c r="K60" s="31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21.75">
      <c r="B61" s="6"/>
      <c r="C61" s="6"/>
      <c r="D61" s="6"/>
      <c r="E61" s="6"/>
      <c r="I61" s="31">
        <v>2517</v>
      </c>
      <c r="J61" s="30">
        <v>590</v>
      </c>
      <c r="K61" s="31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21.75">
      <c r="B62" s="6"/>
      <c r="C62" s="6"/>
      <c r="D62" s="6"/>
      <c r="E62" s="6"/>
      <c r="I62" s="31">
        <v>2518</v>
      </c>
      <c r="J62" s="30">
        <v>699</v>
      </c>
      <c r="K62" s="31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21.75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2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21.75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58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21.75">
      <c r="B65" s="6"/>
      <c r="C65" s="6"/>
      <c r="D65" s="6"/>
      <c r="E65" s="6"/>
      <c r="I65" s="31">
        <v>2521</v>
      </c>
      <c r="J65" s="30">
        <v>569</v>
      </c>
      <c r="K65" s="31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21.75">
      <c r="B66" s="6"/>
      <c r="C66" s="6"/>
      <c r="D66" s="6"/>
      <c r="E66" s="6"/>
      <c r="I66" s="31">
        <v>2522</v>
      </c>
      <c r="J66" s="30">
        <v>461</v>
      </c>
      <c r="K66" s="31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21.75">
      <c r="B67" s="6"/>
      <c r="C67" s="6"/>
      <c r="D67" s="6"/>
      <c r="E67" s="6"/>
      <c r="I67" s="31">
        <v>2523</v>
      </c>
      <c r="J67" s="30">
        <v>474</v>
      </c>
      <c r="K67" s="31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21.75">
      <c r="B68" s="6"/>
      <c r="C68" s="6"/>
      <c r="D68" s="6"/>
      <c r="E68" s="6"/>
      <c r="I68" s="31">
        <v>2524</v>
      </c>
      <c r="J68" s="30">
        <v>478</v>
      </c>
      <c r="K68" s="31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21.75">
      <c r="B69" s="6"/>
      <c r="C69" s="6"/>
      <c r="D69" s="6"/>
      <c r="E69" s="6"/>
      <c r="I69" s="31">
        <v>2525</v>
      </c>
      <c r="J69" s="30">
        <v>238</v>
      </c>
      <c r="K69" s="31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21.75">
      <c r="B70" s="6"/>
      <c r="C70" s="6"/>
      <c r="D70" s="6"/>
      <c r="E70" s="6"/>
      <c r="I70" s="31">
        <v>2526</v>
      </c>
      <c r="J70" s="30">
        <v>406</v>
      </c>
      <c r="K70" s="31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21.75">
      <c r="B71" s="6"/>
      <c r="C71" s="6"/>
      <c r="D71" s="6"/>
      <c r="E71" s="6"/>
      <c r="I71" s="31">
        <v>2527</v>
      </c>
      <c r="J71" s="31">
        <v>313.4</v>
      </c>
      <c r="K71" s="31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21.75">
      <c r="B72" s="6"/>
      <c r="C72" s="6"/>
      <c r="D72" s="6"/>
      <c r="E72" s="6"/>
      <c r="I72" s="31">
        <v>2528</v>
      </c>
      <c r="J72" s="31">
        <v>332.8</v>
      </c>
      <c r="K72" s="31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21.75">
      <c r="B73" s="6"/>
      <c r="C73" s="6"/>
      <c r="D73" s="6"/>
      <c r="E73" s="6"/>
      <c r="I73" s="31">
        <v>2529</v>
      </c>
      <c r="J73" s="31">
        <v>334</v>
      </c>
      <c r="K73" s="31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21.75">
      <c r="B74" s="6"/>
      <c r="C74" s="6"/>
      <c r="D74" s="6"/>
      <c r="E74" s="6"/>
      <c r="I74" s="31">
        <v>2530</v>
      </c>
      <c r="J74" s="31">
        <v>589.5</v>
      </c>
      <c r="K74" s="31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21.75">
      <c r="B75" s="6"/>
      <c r="C75" s="6"/>
      <c r="D75" s="6"/>
      <c r="E75" s="6"/>
      <c r="I75" s="31">
        <v>2531</v>
      </c>
      <c r="J75" s="31">
        <v>319.8</v>
      </c>
      <c r="K75" s="31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21.75">
      <c r="B76" s="6"/>
      <c r="C76" s="6"/>
      <c r="D76" s="6"/>
      <c r="E76" s="6"/>
      <c r="I76" s="31">
        <v>2532</v>
      </c>
      <c r="J76" s="31">
        <v>227.8</v>
      </c>
      <c r="K76" s="31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21.75">
      <c r="B77" s="6"/>
      <c r="C77" s="6"/>
      <c r="D77" s="6"/>
      <c r="E77" s="6"/>
      <c r="I77" s="31">
        <v>2533</v>
      </c>
      <c r="J77" s="30">
        <v>149</v>
      </c>
      <c r="K77" s="31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21.75">
      <c r="A78" s="8">
        <f>ROUND(V3/5,0)</f>
        <v>13</v>
      </c>
      <c r="B78" s="6"/>
      <c r="C78" s="6"/>
      <c r="D78" s="6"/>
      <c r="E78" s="6"/>
      <c r="F78" s="6">
        <f>+A78+1</f>
        <v>14</v>
      </c>
      <c r="I78" s="31">
        <v>2534</v>
      </c>
      <c r="J78" s="31">
        <v>191.5</v>
      </c>
      <c r="K78" s="31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21.75">
      <c r="A79" s="8">
        <f>V3-((A78-1)*5)</f>
        <v>6</v>
      </c>
      <c r="B79" s="6"/>
      <c r="C79" s="6"/>
      <c r="D79" s="6"/>
      <c r="E79" s="6"/>
      <c r="I79" s="31">
        <v>2535</v>
      </c>
      <c r="J79" s="31">
        <v>177.8</v>
      </c>
      <c r="K79" s="31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21.75">
      <c r="A80" s="8" t="s">
        <v>13</v>
      </c>
      <c r="B80" s="86">
        <f>IF($A$79&gt;=6,VLOOKUP($F$78,$X$3:$AC$38,$A$79-4),VLOOKUP($A$78,$X$3:$AC$38,$A$79+1))</f>
        <v>0.553776</v>
      </c>
      <c r="C80" s="86"/>
      <c r="D80" s="86"/>
      <c r="E80" s="86"/>
      <c r="I80" s="31">
        <v>2536</v>
      </c>
      <c r="J80" s="30">
        <v>168</v>
      </c>
      <c r="K80" s="31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21.75">
      <c r="A81" s="8" t="s">
        <v>14</v>
      </c>
      <c r="B81" s="86">
        <f>IF($A$79&gt;=6,VLOOKUP($F$78,$Y$58:$AD$97,$A$79-4),VLOOKUP($A$78,$Y$58:$AD$97,$A$79+1))</f>
        <v>1.181392</v>
      </c>
      <c r="C81" s="86"/>
      <c r="D81" s="86"/>
      <c r="E81" s="86"/>
      <c r="I81" s="31">
        <v>2537</v>
      </c>
      <c r="J81" s="31">
        <v>525.4</v>
      </c>
      <c r="K81" s="31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21.75">
      <c r="B82" s="6"/>
      <c r="C82" s="6"/>
      <c r="D82" s="6"/>
      <c r="E82" s="6"/>
      <c r="I82" s="31">
        <v>2538</v>
      </c>
      <c r="J82" s="31">
        <v>504.6</v>
      </c>
      <c r="K82" s="31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21.75">
      <c r="A83" s="8" t="s">
        <v>15</v>
      </c>
      <c r="B83" s="87">
        <f>B81/V6</f>
        <v>0.007213573956652237</v>
      </c>
      <c r="C83" s="87"/>
      <c r="D83" s="87"/>
      <c r="E83" s="87"/>
      <c r="I83" s="31">
        <v>2539</v>
      </c>
      <c r="J83" s="30">
        <v>364</v>
      </c>
      <c r="K83" s="31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21.75">
      <c r="A84" s="8" t="s">
        <v>16</v>
      </c>
      <c r="B84" s="88">
        <f>V4-(B80/B83)</f>
        <v>312.3170024075836</v>
      </c>
      <c r="C84" s="87"/>
      <c r="D84" s="87"/>
      <c r="E84" s="87"/>
      <c r="I84" s="31">
        <v>2540</v>
      </c>
      <c r="J84" s="31">
        <v>292.7</v>
      </c>
      <c r="K84" s="31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21.75">
      <c r="B85" s="6"/>
      <c r="C85" s="6"/>
      <c r="D85" s="6"/>
      <c r="E85" s="6"/>
      <c r="I85" s="31">
        <v>2541</v>
      </c>
      <c r="J85" s="30">
        <v>152</v>
      </c>
      <c r="K85" s="31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21.75">
      <c r="B86" s="6"/>
      <c r="C86" s="6"/>
      <c r="D86" s="6"/>
      <c r="E86" s="6"/>
      <c r="I86" s="31">
        <v>2542</v>
      </c>
      <c r="J86" s="30">
        <v>184</v>
      </c>
      <c r="K86" s="31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21.75">
      <c r="B87" s="6"/>
      <c r="C87" s="6"/>
      <c r="D87" s="6"/>
      <c r="E87" s="6"/>
      <c r="I87" s="31">
        <v>2543</v>
      </c>
      <c r="J87" s="30">
        <v>154</v>
      </c>
      <c r="K87" s="31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21.75">
      <c r="B88" s="6"/>
      <c r="C88" s="6"/>
      <c r="D88" s="6"/>
      <c r="E88" s="6"/>
      <c r="I88" s="31">
        <v>2544</v>
      </c>
      <c r="J88" s="30">
        <v>496</v>
      </c>
      <c r="K88" s="31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21.75">
      <c r="B89" s="6"/>
      <c r="C89" s="6"/>
      <c r="D89" s="6"/>
      <c r="E89" s="6"/>
      <c r="I89" s="31">
        <v>2545</v>
      </c>
      <c r="J89" s="31">
        <v>384.1</v>
      </c>
      <c r="K89" s="31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21.75">
      <c r="B90" s="6"/>
      <c r="C90" s="6"/>
      <c r="D90" s="6"/>
      <c r="E90" s="6"/>
      <c r="I90" s="31">
        <v>2546</v>
      </c>
      <c r="J90" s="30">
        <v>420</v>
      </c>
      <c r="K90" s="31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21.75">
      <c r="B91" s="6"/>
      <c r="C91" s="6"/>
      <c r="D91" s="6"/>
      <c r="E91" s="6"/>
      <c r="I91" s="31">
        <v>2547</v>
      </c>
      <c r="J91" s="89">
        <v>467</v>
      </c>
      <c r="K91" s="31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21.75">
      <c r="B92" s="6"/>
      <c r="C92" s="6"/>
      <c r="D92" s="6"/>
      <c r="E92" s="6"/>
      <c r="I92" s="31">
        <v>2548</v>
      </c>
      <c r="J92" s="89">
        <v>867</v>
      </c>
      <c r="K92" s="31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21.75">
      <c r="B93" s="6"/>
      <c r="C93" s="6"/>
      <c r="D93" s="6"/>
      <c r="E93" s="6"/>
      <c r="I93" s="78">
        <v>2549</v>
      </c>
      <c r="J93" s="89">
        <v>577</v>
      </c>
      <c r="K93" s="31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21.75">
      <c r="B94" s="6"/>
      <c r="C94" s="6"/>
      <c r="D94" s="6"/>
      <c r="E94" s="6"/>
      <c r="I94" s="78">
        <v>2550</v>
      </c>
      <c r="J94" s="89">
        <v>146</v>
      </c>
      <c r="K94" s="31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21.75">
      <c r="B95" s="6"/>
      <c r="C95" s="6"/>
      <c r="D95" s="6"/>
      <c r="E95" s="6"/>
      <c r="I95" s="31">
        <v>2551</v>
      </c>
      <c r="J95" s="31">
        <v>202.55</v>
      </c>
      <c r="K95" s="31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21.75">
      <c r="B96" s="6"/>
      <c r="C96" s="6"/>
      <c r="D96" s="6"/>
      <c r="E96" s="6"/>
      <c r="I96" s="78">
        <v>2552</v>
      </c>
      <c r="J96" s="89">
        <v>231</v>
      </c>
      <c r="K96" s="31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21.75">
      <c r="B97" s="6"/>
      <c r="C97" s="6"/>
      <c r="D97" s="6"/>
      <c r="E97" s="6"/>
      <c r="I97" s="78">
        <v>2553</v>
      </c>
      <c r="J97" s="78">
        <v>442.2</v>
      </c>
      <c r="K97" s="31"/>
      <c r="Y97" s="11">
        <v>40</v>
      </c>
      <c r="Z97" s="11">
        <v>1.267948</v>
      </c>
      <c r="AA97" s="11">
        <v>1.268511</v>
      </c>
      <c r="AB97" s="11">
        <v>1.28255</v>
      </c>
    </row>
    <row r="98" spans="2:11" ht="21.75">
      <c r="B98" s="6"/>
      <c r="C98" s="6"/>
      <c r="D98" s="6"/>
      <c r="E98" s="6"/>
      <c r="I98" s="31">
        <v>2554</v>
      </c>
      <c r="J98" s="31">
        <v>816.8</v>
      </c>
      <c r="K98" s="31"/>
    </row>
    <row r="99" spans="2:11" ht="21.75">
      <c r="B99" s="6"/>
      <c r="C99" s="6"/>
      <c r="D99" s="6"/>
      <c r="E99" s="6"/>
      <c r="I99" s="78">
        <v>2555</v>
      </c>
      <c r="J99" s="30">
        <v>227</v>
      </c>
      <c r="K99" s="31"/>
    </row>
    <row r="100" spans="2:11" ht="21.75">
      <c r="B100" s="6"/>
      <c r="C100" s="6"/>
      <c r="D100" s="6"/>
      <c r="E100" s="6"/>
      <c r="I100" s="78">
        <v>2556</v>
      </c>
      <c r="J100" s="31">
        <v>345.2</v>
      </c>
      <c r="K100" s="31"/>
    </row>
    <row r="101" spans="2:11" ht="21.75">
      <c r="B101" s="6"/>
      <c r="C101" s="6"/>
      <c r="D101" s="6"/>
      <c r="E101" s="6"/>
      <c r="I101" s="31">
        <v>2557</v>
      </c>
      <c r="J101" s="30">
        <v>270</v>
      </c>
      <c r="K101" s="31"/>
    </row>
    <row r="102" spans="9:11" ht="21.75">
      <c r="I102" s="78">
        <v>2558</v>
      </c>
      <c r="J102" s="30">
        <v>177</v>
      </c>
      <c r="K102" s="31"/>
    </row>
    <row r="103" spans="9:11" ht="21.75">
      <c r="I103" s="78">
        <v>2559</v>
      </c>
      <c r="J103" s="31">
        <v>363.75</v>
      </c>
      <c r="K103" s="31"/>
    </row>
    <row r="104" spans="9:11" ht="21.75">
      <c r="I104" s="31">
        <v>2560</v>
      </c>
      <c r="J104" s="31">
        <v>270</v>
      </c>
      <c r="K104" s="31"/>
    </row>
    <row r="105" spans="9:11" ht="21.75">
      <c r="I105" s="78">
        <v>2561</v>
      </c>
      <c r="J105" s="31">
        <v>329.75</v>
      </c>
      <c r="K105" s="31"/>
    </row>
    <row r="106" spans="9:11" ht="21.75">
      <c r="I106" s="78">
        <v>2562</v>
      </c>
      <c r="J106" s="31">
        <v>142</v>
      </c>
      <c r="K106" s="31"/>
    </row>
    <row r="107" spans="9:11" ht="21.75">
      <c r="I107" s="31"/>
      <c r="J107" s="31"/>
      <c r="K107" s="31"/>
    </row>
    <row r="108" spans="9:11" ht="21.75">
      <c r="I108" s="31"/>
      <c r="J108" s="31"/>
      <c r="K108" s="31"/>
    </row>
    <row r="109" spans="9:11" ht="21.75">
      <c r="I109" s="31"/>
      <c r="J109" s="31"/>
      <c r="K109" s="31"/>
    </row>
    <row r="110" spans="9:11" ht="21.75">
      <c r="I110" s="31"/>
      <c r="J110" s="31"/>
      <c r="K110" s="31"/>
    </row>
    <row r="111" spans="9:11" ht="21.75">
      <c r="I111" s="31"/>
      <c r="J111" s="31"/>
      <c r="K111" s="31"/>
    </row>
    <row r="112" spans="9:11" ht="21.75">
      <c r="I112" s="31"/>
      <c r="J112" s="31"/>
      <c r="K112" s="31"/>
    </row>
    <row r="113" spans="9:11" ht="21.75">
      <c r="I113" s="31"/>
      <c r="J113" s="31"/>
      <c r="K113" s="31"/>
    </row>
    <row r="114" spans="9:11" ht="21.75">
      <c r="I114" s="31"/>
      <c r="J114" s="31"/>
      <c r="K114" s="31"/>
    </row>
    <row r="115" spans="9:11" ht="21.75">
      <c r="I115" s="31"/>
      <c r="J115" s="31"/>
      <c r="K115" s="31"/>
    </row>
    <row r="116" spans="9:11" ht="21.75">
      <c r="I116" s="31"/>
      <c r="J116" s="31"/>
      <c r="K116" s="31"/>
    </row>
    <row r="117" spans="9:11" ht="21.75">
      <c r="I117" s="31"/>
      <c r="J117" s="31"/>
      <c r="K117" s="31"/>
    </row>
    <row r="118" spans="9:11" ht="21.75">
      <c r="I118" s="31"/>
      <c r="J118" s="31"/>
      <c r="K118" s="31"/>
    </row>
    <row r="119" spans="9:11" ht="21.75">
      <c r="I119" s="31"/>
      <c r="J119" s="31"/>
      <c r="K119" s="31"/>
    </row>
    <row r="120" spans="9:11" ht="21.75">
      <c r="I120" s="31"/>
      <c r="J120" s="31"/>
      <c r="K120" s="31"/>
    </row>
    <row r="121" spans="9:11" ht="21.75">
      <c r="I121" s="31"/>
      <c r="J121" s="31"/>
      <c r="K121" s="31"/>
    </row>
    <row r="122" spans="9:11" ht="21.75">
      <c r="I122" s="31"/>
      <c r="J122" s="31"/>
      <c r="K122" s="31"/>
    </row>
    <row r="123" spans="9:11" ht="21.75">
      <c r="I123" s="31"/>
      <c r="J123" s="31"/>
      <c r="K123" s="31"/>
    </row>
    <row r="124" spans="9:11" ht="21.75">
      <c r="I124" s="31"/>
      <c r="J124" s="31"/>
      <c r="K124" s="31"/>
    </row>
    <row r="125" spans="9:11" ht="21.75">
      <c r="I125" s="31"/>
      <c r="J125" s="31"/>
      <c r="K125" s="31"/>
    </row>
    <row r="126" spans="9:11" ht="21.75">
      <c r="I126" s="31"/>
      <c r="J126" s="31"/>
      <c r="K126" s="31"/>
    </row>
    <row r="127" spans="9:11" ht="21.75">
      <c r="I127" s="31"/>
      <c r="J127" s="31"/>
      <c r="K127" s="31"/>
    </row>
    <row r="128" spans="9:11" ht="21.75">
      <c r="I128" s="31"/>
      <c r="J128" s="31"/>
      <c r="K128" s="31"/>
    </row>
    <row r="129" spans="9:11" ht="21.75">
      <c r="I129" s="31"/>
      <c r="J129" s="31"/>
      <c r="K129" s="31"/>
    </row>
    <row r="130" spans="9:11" ht="21.75">
      <c r="I130" s="31"/>
      <c r="J130" s="31"/>
      <c r="K130" s="31"/>
    </row>
    <row r="131" spans="9:11" ht="21.75">
      <c r="I131" s="31"/>
      <c r="J131" s="31"/>
      <c r="K131" s="31"/>
    </row>
    <row r="132" spans="9:11" ht="21.75">
      <c r="I132" s="31"/>
      <c r="J132" s="31"/>
      <c r="K132" s="31"/>
    </row>
    <row r="133" spans="9:11" ht="21.75">
      <c r="I133" s="31"/>
      <c r="J133" s="31"/>
      <c r="K133" s="31"/>
    </row>
    <row r="134" spans="9:11" ht="21.75">
      <c r="I134" s="31"/>
      <c r="J134" s="31"/>
      <c r="K134" s="31"/>
    </row>
    <row r="135" spans="9:11" ht="21.75">
      <c r="I135" s="31"/>
      <c r="J135" s="31"/>
      <c r="K135" s="31"/>
    </row>
    <row r="136" spans="9:11" ht="21.75">
      <c r="I136" s="31"/>
      <c r="J136" s="31"/>
      <c r="K136" s="31"/>
    </row>
    <row r="137" spans="9:11" ht="21.75">
      <c r="I137" s="31"/>
      <c r="J137" s="31"/>
      <c r="K137" s="31"/>
    </row>
    <row r="138" spans="9:11" ht="21.75">
      <c r="I138" s="31"/>
      <c r="J138" s="31"/>
      <c r="K138" s="31"/>
    </row>
    <row r="139" spans="9:11" ht="21.75">
      <c r="I139" s="31"/>
      <c r="J139" s="31"/>
      <c r="K139" s="31"/>
    </row>
    <row r="140" spans="9:11" ht="21.75">
      <c r="I140" s="31"/>
      <c r="J140" s="31"/>
      <c r="K140" s="31"/>
    </row>
    <row r="141" spans="9:11" ht="21.75">
      <c r="I141" s="31"/>
      <c r="J141" s="31"/>
      <c r="K141" s="31"/>
    </row>
    <row r="142" spans="9:11" ht="21.75">
      <c r="I142" s="31"/>
      <c r="J142" s="31"/>
      <c r="K142" s="31"/>
    </row>
    <row r="143" spans="9:11" ht="21.75">
      <c r="I143" s="31"/>
      <c r="J143" s="31"/>
      <c r="K143" s="31"/>
    </row>
    <row r="144" spans="9:11" ht="21.75">
      <c r="I144" s="31"/>
      <c r="J144" s="31"/>
      <c r="K144" s="31"/>
    </row>
    <row r="145" spans="9:11" ht="21.75">
      <c r="I145" s="31"/>
      <c r="J145" s="31"/>
      <c r="K145" s="31"/>
    </row>
    <row r="146" spans="9:11" ht="21.75">
      <c r="I146" s="31"/>
      <c r="J146" s="31"/>
      <c r="K146" s="31"/>
    </row>
    <row r="147" spans="9:11" ht="21.75">
      <c r="I147" s="31"/>
      <c r="J147" s="31"/>
      <c r="K147" s="31"/>
    </row>
    <row r="148" spans="9:11" ht="21.75">
      <c r="I148" s="31"/>
      <c r="J148" s="31"/>
      <c r="K148" s="3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84"/>
  <sheetViews>
    <sheetView zoomScalePageLayoutView="0" workbookViewId="0" topLeftCell="A1">
      <selection activeCell="L11" sqref="L11"/>
    </sheetView>
  </sheetViews>
  <sheetFormatPr defaultColWidth="9.140625" defaultRowHeight="21.75"/>
  <sheetData>
    <row r="2" spans="2:3" ht="21.75">
      <c r="B2" s="105"/>
      <c r="C2" s="105"/>
    </row>
    <row r="3" spans="2:3" ht="21.75">
      <c r="B3" s="105"/>
      <c r="C3" s="106"/>
    </row>
    <row r="4" spans="2:3" ht="21.75">
      <c r="B4" s="105"/>
      <c r="C4" s="106"/>
    </row>
    <row r="5" spans="2:3" ht="21.75">
      <c r="B5" s="105"/>
      <c r="C5" s="106"/>
    </row>
    <row r="6" spans="2:3" ht="21.75">
      <c r="B6" s="105"/>
      <c r="C6" s="106"/>
    </row>
    <row r="7" spans="2:3" ht="21.75">
      <c r="B7" s="105"/>
      <c r="C7" s="106"/>
    </row>
    <row r="8" spans="2:3" ht="21.75">
      <c r="B8" s="105"/>
      <c r="C8" s="106"/>
    </row>
    <row r="9" spans="2:3" ht="21.75">
      <c r="B9" s="105"/>
      <c r="C9" s="106"/>
    </row>
    <row r="10" spans="2:3" ht="21.75">
      <c r="B10" s="105"/>
      <c r="C10" s="106"/>
    </row>
    <row r="11" spans="2:3" ht="21.75">
      <c r="B11" s="105"/>
      <c r="C11" s="106"/>
    </row>
    <row r="12" spans="2:3" ht="21.75">
      <c r="B12" s="105"/>
      <c r="C12" s="106"/>
    </row>
    <row r="78" spans="1:2" ht="21.75">
      <c r="A78" s="4">
        <f>ROUND(V3/5,0)</f>
        <v>0</v>
      </c>
      <c r="B78" s="1"/>
    </row>
    <row r="79" spans="1:2" ht="21.75">
      <c r="A79" s="4">
        <f>V3-((A78-1)*5)</f>
        <v>5</v>
      </c>
      <c r="B79" s="1"/>
    </row>
    <row r="80" spans="1:2" ht="21.75">
      <c r="A80" s="4" t="s">
        <v>13</v>
      </c>
      <c r="B80" s="2">
        <v>0.551128</v>
      </c>
    </row>
    <row r="81" spans="1:2" ht="21.75">
      <c r="A81" s="4" t="s">
        <v>14</v>
      </c>
      <c r="B81" s="2">
        <v>1.17088</v>
      </c>
    </row>
    <row r="82" spans="1:2" ht="21.75">
      <c r="A82" s="1"/>
      <c r="B82" s="1"/>
    </row>
    <row r="83" spans="1:2" ht="21.75">
      <c r="A83" s="4" t="s">
        <v>15</v>
      </c>
      <c r="B83" s="3">
        <v>0.007436669174080361</v>
      </c>
    </row>
    <row r="84" spans="1:2" ht="21.75">
      <c r="A84" s="4" t="s">
        <v>16</v>
      </c>
      <c r="B84" s="5">
        <v>324.8053899799259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2021-07-28T06:26:42Z</cp:lastPrinted>
  <dcterms:created xsi:type="dcterms:W3CDTF">2001-08-27T04:05:15Z</dcterms:created>
  <dcterms:modified xsi:type="dcterms:W3CDTF">2024-06-24T04:29:57Z</dcterms:modified>
  <cp:category/>
  <cp:version/>
  <cp:contentType/>
  <cp:contentStatus/>
</cp:coreProperties>
</file>