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<sst xmlns="http://schemas.openxmlformats.org/spreadsheetml/2006/main" count="38" uniqueCount="23">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</sst>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175"/>
          <c:w val="0.861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N.75'!$C$5:$C$23</c:f>
              <c:numCache>
                <c:ptCount val="18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</c:numCache>
            </c:numRef>
          </c:val>
        </c:ser>
        <c:axId val="36359617"/>
        <c:axId val="14564866"/>
      </c:barChart>
      <c:lineChart>
        <c:grouping val="standard"/>
        <c:varyColors val="0"/>
        <c:ser>
          <c:idx val="1"/>
          <c:order val="1"/>
          <c:tx>
            <c:v>ค่าเฉลี่ย (2549 - 2566 )อยู่ระหว่างค่า+-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N.75'!$E$5:$E$22</c:f>
              <c:numCache>
                <c:ptCount val="18"/>
                <c:pt idx="0">
                  <c:v>2041.1169768888892</c:v>
                </c:pt>
                <c:pt idx="1">
                  <c:v>2041.1169768888892</c:v>
                </c:pt>
                <c:pt idx="2">
                  <c:v>2041.1169768888892</c:v>
                </c:pt>
                <c:pt idx="3">
                  <c:v>2041.1169768888892</c:v>
                </c:pt>
                <c:pt idx="4">
                  <c:v>2041.1169768888892</c:v>
                </c:pt>
                <c:pt idx="5">
                  <c:v>2041.1169768888892</c:v>
                </c:pt>
                <c:pt idx="6">
                  <c:v>2041.1169768888892</c:v>
                </c:pt>
                <c:pt idx="7">
                  <c:v>2041.1169768888892</c:v>
                </c:pt>
                <c:pt idx="8">
                  <c:v>2041.1169768888892</c:v>
                </c:pt>
                <c:pt idx="9">
                  <c:v>2041.1169768888892</c:v>
                </c:pt>
                <c:pt idx="10">
                  <c:v>2041.1169768888892</c:v>
                </c:pt>
                <c:pt idx="11">
                  <c:v>2041.1169768888892</c:v>
                </c:pt>
                <c:pt idx="12">
                  <c:v>2041.1169768888892</c:v>
                </c:pt>
                <c:pt idx="13">
                  <c:v>2041.1169768888892</c:v>
                </c:pt>
                <c:pt idx="14">
                  <c:v>2041.1169768888892</c:v>
                </c:pt>
                <c:pt idx="15">
                  <c:v>2041.1169768888892</c:v>
                </c:pt>
                <c:pt idx="16">
                  <c:v>2041.1169768888892</c:v>
                </c:pt>
                <c:pt idx="17">
                  <c:v>2041.1169768888892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N.75'!$H$5:$H$22</c:f>
              <c:numCache>
                <c:ptCount val="18"/>
                <c:pt idx="0">
                  <c:v>2645.7870915402195</c:v>
                </c:pt>
                <c:pt idx="1">
                  <c:v>2645.7870915402195</c:v>
                </c:pt>
                <c:pt idx="2">
                  <c:v>2645.7870915402195</c:v>
                </c:pt>
                <c:pt idx="3">
                  <c:v>2645.7870915402195</c:v>
                </c:pt>
                <c:pt idx="4">
                  <c:v>2645.7870915402195</c:v>
                </c:pt>
                <c:pt idx="5">
                  <c:v>2645.7870915402195</c:v>
                </c:pt>
                <c:pt idx="6">
                  <c:v>2645.7870915402195</c:v>
                </c:pt>
                <c:pt idx="7">
                  <c:v>2645.7870915402195</c:v>
                </c:pt>
                <c:pt idx="8">
                  <c:v>2645.7870915402195</c:v>
                </c:pt>
                <c:pt idx="9">
                  <c:v>2645.7870915402195</c:v>
                </c:pt>
                <c:pt idx="10">
                  <c:v>2645.7870915402195</c:v>
                </c:pt>
                <c:pt idx="11">
                  <c:v>2645.7870915402195</c:v>
                </c:pt>
                <c:pt idx="12">
                  <c:v>2645.7870915402195</c:v>
                </c:pt>
                <c:pt idx="13">
                  <c:v>2645.7870915402195</c:v>
                </c:pt>
                <c:pt idx="14">
                  <c:v>2645.7870915402195</c:v>
                </c:pt>
                <c:pt idx="15">
                  <c:v>2645.7870915402195</c:v>
                </c:pt>
                <c:pt idx="16">
                  <c:v>2645.7870915402195</c:v>
                </c:pt>
                <c:pt idx="17">
                  <c:v>2645.7870915402195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N.75'!$F$5:$F$22</c:f>
              <c:numCache>
                <c:ptCount val="18"/>
                <c:pt idx="0">
                  <c:v>1436.446862237559</c:v>
                </c:pt>
                <c:pt idx="1">
                  <c:v>1436.446862237559</c:v>
                </c:pt>
                <c:pt idx="2">
                  <c:v>1436.446862237559</c:v>
                </c:pt>
                <c:pt idx="3">
                  <c:v>1436.446862237559</c:v>
                </c:pt>
                <c:pt idx="4">
                  <c:v>1436.446862237559</c:v>
                </c:pt>
                <c:pt idx="5">
                  <c:v>1436.446862237559</c:v>
                </c:pt>
                <c:pt idx="6">
                  <c:v>1436.446862237559</c:v>
                </c:pt>
                <c:pt idx="7">
                  <c:v>1436.446862237559</c:v>
                </c:pt>
                <c:pt idx="8">
                  <c:v>1436.446862237559</c:v>
                </c:pt>
                <c:pt idx="9">
                  <c:v>1436.446862237559</c:v>
                </c:pt>
                <c:pt idx="10">
                  <c:v>1436.446862237559</c:v>
                </c:pt>
                <c:pt idx="11">
                  <c:v>1436.446862237559</c:v>
                </c:pt>
                <c:pt idx="12">
                  <c:v>1436.446862237559</c:v>
                </c:pt>
                <c:pt idx="13">
                  <c:v>1436.446862237559</c:v>
                </c:pt>
                <c:pt idx="14">
                  <c:v>1436.446862237559</c:v>
                </c:pt>
                <c:pt idx="15">
                  <c:v>1436.446862237559</c:v>
                </c:pt>
                <c:pt idx="16">
                  <c:v>1436.446862237559</c:v>
                </c:pt>
                <c:pt idx="17">
                  <c:v>1436.446862237559</c:v>
                </c:pt>
              </c:numCache>
            </c:numRef>
          </c:val>
          <c:smooth val="0"/>
        </c:ser>
        <c:axId val="36359617"/>
        <c:axId val="14564866"/>
      </c:lineChart>
      <c:catAx>
        <c:axId val="3635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564866"/>
        <c:crossesAt val="0"/>
        <c:auto val="1"/>
        <c:lblOffset val="100"/>
        <c:tickLblSkip val="1"/>
        <c:noMultiLvlLbl val="0"/>
      </c:catAx>
      <c:valAx>
        <c:axId val="1456486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3596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7975"/>
          <c:w val="0.989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56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N.75'!$C$5:$C$23</c:f>
              <c:numCache>
                <c:ptCount val="18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(2549 - 2566 )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N.75'!$E$5:$E$22</c:f>
              <c:numCache>
                <c:ptCount val="18"/>
                <c:pt idx="0">
                  <c:v>2041.1169768888892</c:v>
                </c:pt>
                <c:pt idx="1">
                  <c:v>2041.1169768888892</c:v>
                </c:pt>
                <c:pt idx="2">
                  <c:v>2041.1169768888892</c:v>
                </c:pt>
                <c:pt idx="3">
                  <c:v>2041.1169768888892</c:v>
                </c:pt>
                <c:pt idx="4">
                  <c:v>2041.1169768888892</c:v>
                </c:pt>
                <c:pt idx="5">
                  <c:v>2041.1169768888892</c:v>
                </c:pt>
                <c:pt idx="6">
                  <c:v>2041.1169768888892</c:v>
                </c:pt>
                <c:pt idx="7">
                  <c:v>2041.1169768888892</c:v>
                </c:pt>
                <c:pt idx="8">
                  <c:v>2041.1169768888892</c:v>
                </c:pt>
                <c:pt idx="9">
                  <c:v>2041.1169768888892</c:v>
                </c:pt>
                <c:pt idx="10">
                  <c:v>2041.1169768888892</c:v>
                </c:pt>
                <c:pt idx="11">
                  <c:v>2041.1169768888892</c:v>
                </c:pt>
                <c:pt idx="12">
                  <c:v>2041.1169768888892</c:v>
                </c:pt>
                <c:pt idx="13">
                  <c:v>2041.1169768888892</c:v>
                </c:pt>
                <c:pt idx="14">
                  <c:v>2041.1169768888892</c:v>
                </c:pt>
                <c:pt idx="15">
                  <c:v>2041.1169768888892</c:v>
                </c:pt>
                <c:pt idx="16">
                  <c:v>2041.1169768888892</c:v>
                </c:pt>
                <c:pt idx="17">
                  <c:v>2041.1169768888892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N.75'!$D$5:$D$23</c:f>
              <c:numCache>
                <c:ptCount val="18"/>
                <c:pt idx="17">
                  <c:v>1760.0967359999986</c:v>
                </c:pt>
              </c:numCache>
            </c:numRef>
          </c:val>
          <c:smooth val="0"/>
        </c:ser>
        <c:marker val="1"/>
        <c:axId val="7192195"/>
        <c:axId val="64839492"/>
      </c:lineChart>
      <c:catAx>
        <c:axId val="719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839492"/>
        <c:crossesAt val="0"/>
        <c:auto val="1"/>
        <c:lblOffset val="100"/>
        <c:tickLblSkip val="1"/>
        <c:noMultiLvlLbl val="0"/>
      </c:catAx>
      <c:valAx>
        <c:axId val="648394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1921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0.507</cdr:y>
    </cdr:from>
    <cdr:to>
      <cdr:x>0.60075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31242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0.60325</cdr:x>
      <cdr:y>0.43225</cdr:y>
    </cdr:from>
    <cdr:to>
      <cdr:x>0.74475</cdr:x>
      <cdr:y>0.46325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667000"/>
          <a:ext cx="13335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2,646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</cdr:x>
      <cdr:y>0.578</cdr:y>
    </cdr:from>
    <cdr:to>
      <cdr:x>0.46325</cdr:x>
      <cdr:y>0.61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5623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0.3945</cdr:y>
    </cdr:from>
    <cdr:to>
      <cdr:x>0.233</cdr:x>
      <cdr:y>0.50425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428875"/>
          <a:ext cx="247650" cy="676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56">
        <v>2395.19</v>
      </c>
      <c r="D5" s="57"/>
      <c r="E5" s="58">
        <f aca="true" t="shared" si="0" ref="E5:E22">$C$33</f>
        <v>2041.1169768888892</v>
      </c>
      <c r="F5" s="59">
        <f aca="true" t="shared" si="1" ref="F5:F22">+$C$36</f>
        <v>1436.446862237559</v>
      </c>
      <c r="G5" s="60">
        <f aca="true" t="shared" si="2" ref="G5:G22">$C$34</f>
        <v>604.6701146513304</v>
      </c>
      <c r="H5" s="61">
        <f aca="true" t="shared" si="3" ref="H5:H22">+$C$37</f>
        <v>2645.7870915402195</v>
      </c>
      <c r="I5" s="2">
        <v>1</v>
      </c>
    </row>
    <row r="6" spans="2:9" ht="11.25">
      <c r="B6" s="22">
        <v>2550</v>
      </c>
      <c r="C6" s="62">
        <v>1764.93</v>
      </c>
      <c r="D6" s="57"/>
      <c r="E6" s="63">
        <f t="shared" si="0"/>
        <v>2041.1169768888892</v>
      </c>
      <c r="F6" s="64">
        <f t="shared" si="1"/>
        <v>1436.446862237559</v>
      </c>
      <c r="G6" s="65">
        <f t="shared" si="2"/>
        <v>604.6701146513304</v>
      </c>
      <c r="H6" s="66">
        <f t="shared" si="3"/>
        <v>2645.7870915402195</v>
      </c>
      <c r="I6" s="2">
        <f>I5+1</f>
        <v>2</v>
      </c>
    </row>
    <row r="7" spans="2:9" ht="11.25">
      <c r="B7" s="22">
        <v>2551</v>
      </c>
      <c r="C7" s="62">
        <v>3048.23</v>
      </c>
      <c r="D7" s="57"/>
      <c r="E7" s="63">
        <f t="shared" si="0"/>
        <v>2041.1169768888892</v>
      </c>
      <c r="F7" s="64">
        <f t="shared" si="1"/>
        <v>1436.446862237559</v>
      </c>
      <c r="G7" s="65">
        <f t="shared" si="2"/>
        <v>604.6701146513304</v>
      </c>
      <c r="H7" s="66">
        <f t="shared" si="3"/>
        <v>2645.7870915402195</v>
      </c>
      <c r="I7" s="2">
        <f aca="true" t="shared" si="4" ref="I7:I22">I6+1</f>
        <v>3</v>
      </c>
    </row>
    <row r="8" spans="2:9" ht="11.25">
      <c r="B8" s="22">
        <v>2552</v>
      </c>
      <c r="C8" s="62">
        <v>1721.32</v>
      </c>
      <c r="D8" s="57"/>
      <c r="E8" s="63">
        <f t="shared" si="0"/>
        <v>2041.1169768888892</v>
      </c>
      <c r="F8" s="64">
        <f t="shared" si="1"/>
        <v>1436.446862237559</v>
      </c>
      <c r="G8" s="65">
        <f t="shared" si="2"/>
        <v>604.6701146513304</v>
      </c>
      <c r="H8" s="66">
        <f t="shared" si="3"/>
        <v>2645.7870915402195</v>
      </c>
      <c r="I8" s="2">
        <f t="shared" si="4"/>
        <v>4</v>
      </c>
    </row>
    <row r="9" spans="2:9" ht="11.25">
      <c r="B9" s="22">
        <v>2553</v>
      </c>
      <c r="C9" s="62">
        <v>2273.6894399999996</v>
      </c>
      <c r="D9" s="57"/>
      <c r="E9" s="63">
        <f t="shared" si="0"/>
        <v>2041.1169768888892</v>
      </c>
      <c r="F9" s="64">
        <f t="shared" si="1"/>
        <v>1436.446862237559</v>
      </c>
      <c r="G9" s="65">
        <f t="shared" si="2"/>
        <v>604.6701146513304</v>
      </c>
      <c r="H9" s="66">
        <f t="shared" si="3"/>
        <v>2645.7870915402195</v>
      </c>
      <c r="I9" s="2">
        <f t="shared" si="4"/>
        <v>5</v>
      </c>
    </row>
    <row r="10" spans="2:9" ht="11.25">
      <c r="B10" s="22">
        <v>2554</v>
      </c>
      <c r="C10" s="62">
        <v>3711.4416000000006</v>
      </c>
      <c r="D10" s="57"/>
      <c r="E10" s="63">
        <f t="shared" si="0"/>
        <v>2041.1169768888892</v>
      </c>
      <c r="F10" s="64">
        <f t="shared" si="1"/>
        <v>1436.446862237559</v>
      </c>
      <c r="G10" s="65">
        <f t="shared" si="2"/>
        <v>604.6701146513304</v>
      </c>
      <c r="H10" s="66">
        <f t="shared" si="3"/>
        <v>2645.7870915402195</v>
      </c>
      <c r="I10" s="2">
        <f t="shared" si="4"/>
        <v>6</v>
      </c>
    </row>
    <row r="11" spans="2:9" ht="11.25">
      <c r="B11" s="22">
        <v>2555</v>
      </c>
      <c r="C11" s="62">
        <v>1884.89</v>
      </c>
      <c r="D11" s="57"/>
      <c r="E11" s="63">
        <f t="shared" si="0"/>
        <v>2041.1169768888892</v>
      </c>
      <c r="F11" s="64">
        <f t="shared" si="1"/>
        <v>1436.446862237559</v>
      </c>
      <c r="G11" s="65">
        <f t="shared" si="2"/>
        <v>604.6701146513304</v>
      </c>
      <c r="H11" s="66">
        <f t="shared" si="3"/>
        <v>2645.7870915402195</v>
      </c>
      <c r="I11" s="2">
        <f t="shared" si="4"/>
        <v>7</v>
      </c>
    </row>
    <row r="12" spans="2:9" ht="11.25">
      <c r="B12" s="22">
        <v>2556</v>
      </c>
      <c r="C12" s="62">
        <v>1603.11</v>
      </c>
      <c r="D12" s="57"/>
      <c r="E12" s="63">
        <f t="shared" si="0"/>
        <v>2041.1169768888892</v>
      </c>
      <c r="F12" s="64">
        <f t="shared" si="1"/>
        <v>1436.446862237559</v>
      </c>
      <c r="G12" s="65">
        <f t="shared" si="2"/>
        <v>604.6701146513304</v>
      </c>
      <c r="H12" s="66">
        <f t="shared" si="3"/>
        <v>2645.7870915402195</v>
      </c>
      <c r="I12" s="2">
        <f t="shared" si="4"/>
        <v>8</v>
      </c>
    </row>
    <row r="13" spans="2:9" ht="11.25">
      <c r="B13" s="22">
        <v>2557</v>
      </c>
      <c r="C13" s="62">
        <v>1794.14</v>
      </c>
      <c r="D13" s="57"/>
      <c r="E13" s="63">
        <f t="shared" si="0"/>
        <v>2041.1169768888892</v>
      </c>
      <c r="F13" s="64">
        <f t="shared" si="1"/>
        <v>1436.446862237559</v>
      </c>
      <c r="G13" s="65">
        <f t="shared" si="2"/>
        <v>604.6701146513304</v>
      </c>
      <c r="H13" s="66">
        <f t="shared" si="3"/>
        <v>2645.7870915402195</v>
      </c>
      <c r="I13" s="2">
        <f t="shared" si="4"/>
        <v>9</v>
      </c>
    </row>
    <row r="14" spans="2:9" ht="11.25">
      <c r="B14" s="22">
        <v>2558</v>
      </c>
      <c r="C14" s="62">
        <v>1599.012576</v>
      </c>
      <c r="D14" s="57"/>
      <c r="E14" s="63">
        <f t="shared" si="0"/>
        <v>2041.1169768888892</v>
      </c>
      <c r="F14" s="64">
        <f t="shared" si="1"/>
        <v>1436.446862237559</v>
      </c>
      <c r="G14" s="65">
        <f t="shared" si="2"/>
        <v>604.6701146513304</v>
      </c>
      <c r="H14" s="66">
        <f t="shared" si="3"/>
        <v>2645.7870915402195</v>
      </c>
      <c r="I14" s="2">
        <f t="shared" si="4"/>
        <v>10</v>
      </c>
    </row>
    <row r="15" spans="2:9" ht="11.25">
      <c r="B15" s="22">
        <v>2559</v>
      </c>
      <c r="C15" s="62">
        <v>2395.640448</v>
      </c>
      <c r="D15" s="57"/>
      <c r="E15" s="63">
        <f t="shared" si="0"/>
        <v>2041.1169768888892</v>
      </c>
      <c r="F15" s="64">
        <f t="shared" si="1"/>
        <v>1436.446862237559</v>
      </c>
      <c r="G15" s="65">
        <f t="shared" si="2"/>
        <v>604.6701146513304</v>
      </c>
      <c r="H15" s="66">
        <f t="shared" si="3"/>
        <v>2645.7870915402195</v>
      </c>
      <c r="I15" s="2">
        <f t="shared" si="4"/>
        <v>11</v>
      </c>
    </row>
    <row r="16" spans="2:9" ht="11.25">
      <c r="B16" s="22">
        <v>2560</v>
      </c>
      <c r="C16" s="62">
        <v>2107.6</v>
      </c>
      <c r="D16" s="57"/>
      <c r="E16" s="63">
        <f t="shared" si="0"/>
        <v>2041.1169768888892</v>
      </c>
      <c r="F16" s="64">
        <f t="shared" si="1"/>
        <v>1436.446862237559</v>
      </c>
      <c r="G16" s="65">
        <f t="shared" si="2"/>
        <v>604.6701146513304</v>
      </c>
      <c r="H16" s="66">
        <f t="shared" si="3"/>
        <v>2645.7870915402195</v>
      </c>
      <c r="I16" s="2">
        <f t="shared" si="4"/>
        <v>12</v>
      </c>
    </row>
    <row r="17" spans="2:9" ht="11.25">
      <c r="B17" s="22">
        <v>2561</v>
      </c>
      <c r="C17" s="62">
        <v>2506.8</v>
      </c>
      <c r="D17" s="57"/>
      <c r="E17" s="63">
        <f t="shared" si="0"/>
        <v>2041.1169768888892</v>
      </c>
      <c r="F17" s="64">
        <f t="shared" si="1"/>
        <v>1436.446862237559</v>
      </c>
      <c r="G17" s="65">
        <f t="shared" si="2"/>
        <v>604.6701146513304</v>
      </c>
      <c r="H17" s="66">
        <f t="shared" si="3"/>
        <v>2645.7870915402195</v>
      </c>
      <c r="I17" s="2">
        <f t="shared" si="4"/>
        <v>13</v>
      </c>
    </row>
    <row r="18" spans="2:9" ht="11.25">
      <c r="B18" s="22">
        <v>2562</v>
      </c>
      <c r="C18" s="62">
        <v>1425.2</v>
      </c>
      <c r="D18" s="57"/>
      <c r="E18" s="63">
        <f t="shared" si="0"/>
        <v>2041.1169768888892</v>
      </c>
      <c r="F18" s="64">
        <f t="shared" si="1"/>
        <v>1436.446862237559</v>
      </c>
      <c r="G18" s="65">
        <f t="shared" si="2"/>
        <v>604.6701146513304</v>
      </c>
      <c r="H18" s="66">
        <f t="shared" si="3"/>
        <v>2645.7870915402195</v>
      </c>
      <c r="I18" s="2">
        <f t="shared" si="4"/>
        <v>14</v>
      </c>
    </row>
    <row r="19" spans="2:9" ht="11.25">
      <c r="B19" s="22">
        <v>2563</v>
      </c>
      <c r="C19" s="62">
        <v>1818.1</v>
      </c>
      <c r="D19" s="73"/>
      <c r="E19" s="63">
        <f t="shared" si="0"/>
        <v>2041.1169768888892</v>
      </c>
      <c r="F19" s="64">
        <f t="shared" si="1"/>
        <v>1436.446862237559</v>
      </c>
      <c r="G19" s="65">
        <f t="shared" si="2"/>
        <v>604.6701146513304</v>
      </c>
      <c r="H19" s="66">
        <f t="shared" si="3"/>
        <v>2645.7870915402195</v>
      </c>
      <c r="I19" s="2">
        <f t="shared" si="4"/>
        <v>15</v>
      </c>
    </row>
    <row r="20" spans="2:9" ht="11.25">
      <c r="B20" s="22">
        <v>2564</v>
      </c>
      <c r="C20" s="62">
        <v>1288.3916160000003</v>
      </c>
      <c r="D20" s="73"/>
      <c r="E20" s="63">
        <f t="shared" si="0"/>
        <v>2041.1169768888892</v>
      </c>
      <c r="F20" s="64">
        <f t="shared" si="1"/>
        <v>1436.446862237559</v>
      </c>
      <c r="G20" s="65">
        <f t="shared" si="2"/>
        <v>604.6701146513304</v>
      </c>
      <c r="H20" s="66">
        <f t="shared" si="3"/>
        <v>2645.7870915402195</v>
      </c>
      <c r="I20" s="2">
        <f t="shared" si="4"/>
        <v>16</v>
      </c>
    </row>
    <row r="21" spans="2:14" ht="11.25">
      <c r="B21" s="22">
        <v>2565</v>
      </c>
      <c r="C21" s="62">
        <v>1642.3231680000001</v>
      </c>
      <c r="D21" s="57"/>
      <c r="E21" s="63">
        <f t="shared" si="0"/>
        <v>2041.1169768888892</v>
      </c>
      <c r="F21" s="64">
        <f t="shared" si="1"/>
        <v>1436.446862237559</v>
      </c>
      <c r="G21" s="65">
        <f t="shared" si="2"/>
        <v>604.6701146513304</v>
      </c>
      <c r="H21" s="66">
        <f t="shared" si="3"/>
        <v>2645.7870915402195</v>
      </c>
      <c r="I21" s="2">
        <f t="shared" si="4"/>
        <v>17</v>
      </c>
      <c r="K21" s="80" t="str">
        <f>'[1]std. - N.1'!$K$54:$N$54</f>
        <v>ปี 2566 ปริมาณน้ำสะสม 1 เม.ย.66 - 31 มี.ค.66</v>
      </c>
      <c r="L21" s="80"/>
      <c r="M21" s="80"/>
      <c r="N21" s="80"/>
    </row>
    <row r="22" spans="2:9" ht="11.25">
      <c r="B22" s="74">
        <v>2566</v>
      </c>
      <c r="C22" s="75">
        <v>1760.0967359999986</v>
      </c>
      <c r="D22" s="76">
        <f>C22</f>
        <v>1760.0967359999986</v>
      </c>
      <c r="E22" s="63">
        <f t="shared" si="0"/>
        <v>2041.1169768888892</v>
      </c>
      <c r="F22" s="64">
        <f t="shared" si="1"/>
        <v>1436.446862237559</v>
      </c>
      <c r="G22" s="65">
        <f t="shared" si="2"/>
        <v>604.6701146513304</v>
      </c>
      <c r="H22" s="66">
        <f t="shared" si="3"/>
        <v>2645.7870915402195</v>
      </c>
      <c r="I22" s="2">
        <f t="shared" si="4"/>
        <v>18</v>
      </c>
    </row>
    <row r="23" spans="2:8" ht="11.25" hidden="1">
      <c r="B23" s="74">
        <v>2567</v>
      </c>
      <c r="C23" s="75">
        <v>11.683008000000001</v>
      </c>
      <c r="D23" s="76">
        <f>C23</f>
        <v>11.683008000000001</v>
      </c>
      <c r="E23" s="63"/>
      <c r="F23" s="64"/>
      <c r="G23" s="65"/>
      <c r="H23" s="66"/>
    </row>
    <row r="24" spans="2:8" ht="11.25">
      <c r="B24" s="22"/>
      <c r="C24" s="67"/>
      <c r="D24" s="57"/>
      <c r="E24" s="63"/>
      <c r="F24" s="64"/>
      <c r="G24" s="65"/>
      <c r="H24" s="66"/>
    </row>
    <row r="25" spans="2:8" ht="11.25">
      <c r="B25" s="22"/>
      <c r="C25" s="67"/>
      <c r="D25" s="57"/>
      <c r="E25" s="63"/>
      <c r="F25" s="64"/>
      <c r="G25" s="65"/>
      <c r="H25" s="66"/>
    </row>
    <row r="26" spans="2:8" ht="11.25">
      <c r="B26" s="22"/>
      <c r="C26" s="67"/>
      <c r="D26" s="57"/>
      <c r="E26" s="63"/>
      <c r="F26" s="64"/>
      <c r="G26" s="65"/>
      <c r="H26" s="66"/>
    </row>
    <row r="27" spans="2:14" ht="11.25">
      <c r="B27" s="22"/>
      <c r="C27" s="67"/>
      <c r="D27" s="57"/>
      <c r="E27" s="63"/>
      <c r="F27" s="64"/>
      <c r="G27" s="65"/>
      <c r="H27" s="66"/>
      <c r="J27" s="23"/>
      <c r="K27" s="23"/>
      <c r="L27" s="23"/>
      <c r="M27" s="23"/>
      <c r="N27" s="23"/>
    </row>
    <row r="28" spans="2:14" ht="11.25">
      <c r="B28" s="22"/>
      <c r="C28" s="67"/>
      <c r="D28" s="57"/>
      <c r="E28" s="68"/>
      <c r="F28" s="69"/>
      <c r="G28" s="70"/>
      <c r="H28" s="71"/>
      <c r="J28" s="25"/>
      <c r="K28" s="25"/>
      <c r="L28" s="25"/>
      <c r="M28" s="25"/>
      <c r="N28" s="23"/>
    </row>
    <row r="29" spans="2:14" ht="11.25">
      <c r="B29" s="24"/>
      <c r="C29" s="72"/>
      <c r="D29" s="57"/>
      <c r="E29" s="68"/>
      <c r="F29" s="69"/>
      <c r="G29" s="70"/>
      <c r="H29" s="71"/>
      <c r="J29" s="25"/>
      <c r="K29" s="25"/>
      <c r="L29" s="25"/>
      <c r="M29" s="25"/>
      <c r="N29" s="23"/>
    </row>
    <row r="30" spans="2:13" ht="11.25">
      <c r="B30" s="29"/>
      <c r="C30" s="30"/>
      <c r="D30" s="21"/>
      <c r="E30" s="31"/>
      <c r="F30" s="31"/>
      <c r="G30" s="31"/>
      <c r="H30" s="31"/>
      <c r="J30" s="26"/>
      <c r="K30" s="27"/>
      <c r="L30" s="26"/>
      <c r="M30" s="28"/>
    </row>
    <row r="31" spans="2:13" ht="11.25">
      <c r="B31" s="29"/>
      <c r="C31" s="30"/>
      <c r="D31" s="21"/>
      <c r="E31" s="31"/>
      <c r="F31" s="31"/>
      <c r="G31" s="31"/>
      <c r="H31" s="31"/>
      <c r="J31" s="26"/>
      <c r="K31" s="27"/>
      <c r="L31" s="26"/>
      <c r="M31" s="28"/>
    </row>
    <row r="32" spans="1:17" ht="16.5" customHeight="1">
      <c r="A32" s="23"/>
      <c r="B32" s="32"/>
      <c r="C32" s="33"/>
      <c r="D32" s="23"/>
      <c r="E32" s="23"/>
      <c r="F32" s="23"/>
      <c r="G32" s="23"/>
      <c r="H32" s="23"/>
      <c r="I32" s="23"/>
      <c r="J32" s="23"/>
      <c r="K32" s="23"/>
      <c r="Q32" s="30"/>
    </row>
    <row r="33" spans="1:11" ht="15.75" customHeight="1">
      <c r="A33" s="23"/>
      <c r="B33" s="34" t="s">
        <v>8</v>
      </c>
      <c r="C33" s="53">
        <f>AVERAGE(C5:C22)</f>
        <v>2041.1169768888892</v>
      </c>
      <c r="D33" s="35"/>
      <c r="E33" s="32"/>
      <c r="F33" s="32"/>
      <c r="G33" s="23"/>
      <c r="H33" s="36" t="s">
        <v>8</v>
      </c>
      <c r="I33" s="37" t="s">
        <v>20</v>
      </c>
      <c r="J33" s="38"/>
      <c r="K33" s="39"/>
    </row>
    <row r="34" spans="1:11" ht="15.75" customHeight="1">
      <c r="A34" s="23"/>
      <c r="B34" s="40" t="s">
        <v>10</v>
      </c>
      <c r="C34" s="54">
        <f>STDEV(C5:C22)</f>
        <v>604.6701146513304</v>
      </c>
      <c r="D34" s="35"/>
      <c r="E34" s="32"/>
      <c r="F34" s="32"/>
      <c r="G34" s="23"/>
      <c r="H34" s="42" t="s">
        <v>10</v>
      </c>
      <c r="I34" s="43" t="s">
        <v>12</v>
      </c>
      <c r="J34" s="44"/>
      <c r="K34" s="45"/>
    </row>
    <row r="35" spans="1:15" ht="15.75" customHeight="1">
      <c r="A35" s="32"/>
      <c r="B35" s="40" t="s">
        <v>13</v>
      </c>
      <c r="C35" s="41">
        <f>C34/C33</f>
        <v>0.29624471380027445</v>
      </c>
      <c r="D35" s="35"/>
      <c r="E35" s="46">
        <f>C35*100</f>
        <v>29.624471380027444</v>
      </c>
      <c r="F35" s="32" t="s">
        <v>2</v>
      </c>
      <c r="G35" s="23"/>
      <c r="H35" s="42" t="s">
        <v>13</v>
      </c>
      <c r="I35" s="43" t="s">
        <v>14</v>
      </c>
      <c r="J35" s="44"/>
      <c r="K35" s="45"/>
      <c r="M35" s="52" t="s">
        <v>19</v>
      </c>
      <c r="N35" s="2">
        <f>C40-C41-C42</f>
        <v>14</v>
      </c>
      <c r="O35" s="2" t="s">
        <v>0</v>
      </c>
    </row>
    <row r="36" spans="1:15" ht="15.75" customHeight="1">
      <c r="A36" s="32"/>
      <c r="B36" s="40" t="s">
        <v>9</v>
      </c>
      <c r="C36" s="54">
        <f>C33-C34</f>
        <v>1436.446862237559</v>
      </c>
      <c r="D36" s="35"/>
      <c r="E36" s="32"/>
      <c r="F36" s="32"/>
      <c r="G36" s="23"/>
      <c r="H36" s="42" t="s">
        <v>9</v>
      </c>
      <c r="I36" s="43" t="s">
        <v>15</v>
      </c>
      <c r="J36" s="44"/>
      <c r="K36" s="45"/>
      <c r="M36" s="52" t="s">
        <v>18</v>
      </c>
      <c r="N36" s="2">
        <f>C41</f>
        <v>2</v>
      </c>
      <c r="O36" s="2" t="s">
        <v>0</v>
      </c>
    </row>
    <row r="37" spans="1:15" ht="15.75" customHeight="1">
      <c r="A37" s="32"/>
      <c r="B37" s="47" t="s">
        <v>11</v>
      </c>
      <c r="C37" s="55">
        <f>C33+C34</f>
        <v>2645.7870915402195</v>
      </c>
      <c r="D37" s="35"/>
      <c r="E37" s="32"/>
      <c r="F37" s="32"/>
      <c r="G37" s="23"/>
      <c r="H37" s="48" t="s">
        <v>11</v>
      </c>
      <c r="I37" s="49" t="s">
        <v>16</v>
      </c>
      <c r="J37" s="50"/>
      <c r="K37" s="51"/>
      <c r="M37" s="52" t="s">
        <v>17</v>
      </c>
      <c r="N37" s="2">
        <f>C42</f>
        <v>2</v>
      </c>
      <c r="O37" s="2" t="s">
        <v>0</v>
      </c>
    </row>
    <row r="38" spans="1:6" ht="17.25" customHeight="1">
      <c r="A38" s="29"/>
      <c r="C38" s="29"/>
      <c r="D38" s="29"/>
      <c r="E38" s="29"/>
      <c r="F38" s="29"/>
    </row>
    <row r="39" spans="1:3" ht="11.25">
      <c r="A39" s="29"/>
      <c r="C39" s="29"/>
    </row>
    <row r="40" spans="1:3" ht="11.25">
      <c r="A40" s="29"/>
      <c r="C40" s="2">
        <f>MAX(I5:I29)</f>
        <v>18</v>
      </c>
    </row>
    <row r="41" ht="11.25">
      <c r="C41" s="2">
        <f>COUNTIF(C5:C20,"&gt;2750")</f>
        <v>2</v>
      </c>
    </row>
    <row r="42" ht="11.25">
      <c r="C42" s="2">
        <f>COUNTIF(C5:C20,"&lt;1523")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2024-05-29T02:56:58Z</dcterms:modified>
  <cp:category/>
  <cp:version/>
  <cp:contentType/>
  <cp:contentStatus/>
</cp:coreProperties>
</file>