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N.13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<sst xmlns="http://schemas.openxmlformats.org/spreadsheetml/2006/main" count="38" uniqueCount="23">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</sst>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1.8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อ.เวียงสา จ.น่าน</a:t>
            </a:r>
          </a:p>
        </c:rich>
      </c:tx>
      <c:layout>
        <c:manualLayout>
          <c:xMode val="factor"/>
          <c:yMode val="factor"/>
          <c:x val="0.02675"/>
          <c:y val="-0.011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725"/>
          <c:y val="0.21325"/>
          <c:w val="0.86025"/>
          <c:h val="0.63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N.13A'!$B$5:$B$41</c:f>
              <c:numCache>
                <c:ptCount val="37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  <c:pt idx="33">
                  <c:v>2564</c:v>
                </c:pt>
                <c:pt idx="34">
                  <c:v>2565</c:v>
                </c:pt>
                <c:pt idx="35">
                  <c:v>2566</c:v>
                </c:pt>
                <c:pt idx="36">
                  <c:v>2567</c:v>
                </c:pt>
              </c:numCache>
            </c:numRef>
          </c:cat>
          <c:val>
            <c:numRef>
              <c:f>'std. - N.13A'!$C$5:$C$41</c:f>
              <c:numCache>
                <c:ptCount val="37"/>
                <c:pt idx="0">
                  <c:v>4683.96</c:v>
                </c:pt>
                <c:pt idx="1">
                  <c:v>3345.76</c:v>
                </c:pt>
                <c:pt idx="2">
                  <c:v>3732.51</c:v>
                </c:pt>
                <c:pt idx="3">
                  <c:v>3533.3</c:v>
                </c:pt>
                <c:pt idx="4">
                  <c:v>2976.7</c:v>
                </c:pt>
                <c:pt idx="5">
                  <c:v>3542.3</c:v>
                </c:pt>
                <c:pt idx="6">
                  <c:v>9582</c:v>
                </c:pt>
                <c:pt idx="7">
                  <c:v>11328.83</c:v>
                </c:pt>
                <c:pt idx="8">
                  <c:v>7442.5</c:v>
                </c:pt>
                <c:pt idx="9">
                  <c:v>6351.15</c:v>
                </c:pt>
                <c:pt idx="10">
                  <c:v>4388.89</c:v>
                </c:pt>
                <c:pt idx="11">
                  <c:v>8939.3</c:v>
                </c:pt>
                <c:pt idx="12">
                  <c:v>8416.79</c:v>
                </c:pt>
                <c:pt idx="13">
                  <c:v>11232.79</c:v>
                </c:pt>
                <c:pt idx="14">
                  <c:v>11403.6</c:v>
                </c:pt>
                <c:pt idx="15">
                  <c:v>7050.33</c:v>
                </c:pt>
                <c:pt idx="16">
                  <c:v>8728.01</c:v>
                </c:pt>
                <c:pt idx="17">
                  <c:v>8075.376</c:v>
                </c:pt>
                <c:pt idx="18">
                  <c:v>8386.33</c:v>
                </c:pt>
                <c:pt idx="19">
                  <c:v>6048.8</c:v>
                </c:pt>
                <c:pt idx="20">
                  <c:v>7658.04</c:v>
                </c:pt>
                <c:pt idx="21">
                  <c:v>2386.21</c:v>
                </c:pt>
                <c:pt idx="22">
                  <c:v>8302.233024000001</c:v>
                </c:pt>
                <c:pt idx="23">
                  <c:v>13829.814720000002</c:v>
                </c:pt>
                <c:pt idx="24">
                  <c:v>5257.108224</c:v>
                </c:pt>
                <c:pt idx="25">
                  <c:v>5143.830912</c:v>
                </c:pt>
                <c:pt idx="26">
                  <c:v>5067.3</c:v>
                </c:pt>
                <c:pt idx="27">
                  <c:v>3875.6577600000005</c:v>
                </c:pt>
                <c:pt idx="28">
                  <c:v>6189.466175999998</c:v>
                </c:pt>
                <c:pt idx="29">
                  <c:v>6326.4</c:v>
                </c:pt>
                <c:pt idx="30">
                  <c:v>9289.6</c:v>
                </c:pt>
                <c:pt idx="31">
                  <c:v>5084</c:v>
                </c:pt>
                <c:pt idx="32">
                  <c:v>4663.7</c:v>
                </c:pt>
                <c:pt idx="33">
                  <c:v>3195.6703199999997</c:v>
                </c:pt>
                <c:pt idx="34">
                  <c:v>5675.538672</c:v>
                </c:pt>
                <c:pt idx="35">
                  <c:v>5030.331983999998</c:v>
                </c:pt>
                <c:pt idx="36">
                  <c:v>35.212320000000005</c:v>
                </c:pt>
              </c:numCache>
            </c:numRef>
          </c:val>
        </c:ser>
        <c:axId val="5909818"/>
        <c:axId val="53188363"/>
      </c:barChart>
      <c:lineChart>
        <c:grouping val="standard"/>
        <c:varyColors val="0"/>
        <c:ser>
          <c:idx val="1"/>
          <c:order val="1"/>
          <c:tx>
            <c:v>ค่าเฉลี่ย (2531 - 2566 )อยู่ระหว่างค่า+- SD 22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N.13A'!$B$5:$B$40</c:f>
              <c:numCache>
                <c:ptCount val="36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  <c:pt idx="33">
                  <c:v>2564</c:v>
                </c:pt>
                <c:pt idx="34">
                  <c:v>2565</c:v>
                </c:pt>
                <c:pt idx="35">
                  <c:v>2566</c:v>
                </c:pt>
              </c:numCache>
            </c:numRef>
          </c:cat>
          <c:val>
            <c:numRef>
              <c:f>'std. - N.13A'!$E$5:$E$40</c:f>
              <c:numCache>
                <c:ptCount val="36"/>
                <c:pt idx="0">
                  <c:v>6560.114660888888</c:v>
                </c:pt>
                <c:pt idx="1">
                  <c:v>6560.114660888888</c:v>
                </c:pt>
                <c:pt idx="2">
                  <c:v>6560.114660888888</c:v>
                </c:pt>
                <c:pt idx="3">
                  <c:v>6560.114660888888</c:v>
                </c:pt>
                <c:pt idx="4">
                  <c:v>6560.114660888888</c:v>
                </c:pt>
                <c:pt idx="5">
                  <c:v>6560.114660888888</c:v>
                </c:pt>
                <c:pt idx="6">
                  <c:v>6560.114660888888</c:v>
                </c:pt>
                <c:pt idx="7">
                  <c:v>6560.114660888888</c:v>
                </c:pt>
                <c:pt idx="8">
                  <c:v>6560.114660888888</c:v>
                </c:pt>
                <c:pt idx="9">
                  <c:v>6560.114660888888</c:v>
                </c:pt>
                <c:pt idx="10">
                  <c:v>6560.114660888888</c:v>
                </c:pt>
                <c:pt idx="11">
                  <c:v>6560.114660888888</c:v>
                </c:pt>
                <c:pt idx="12">
                  <c:v>6560.114660888888</c:v>
                </c:pt>
                <c:pt idx="13">
                  <c:v>6560.114660888888</c:v>
                </c:pt>
                <c:pt idx="14">
                  <c:v>6560.114660888888</c:v>
                </c:pt>
                <c:pt idx="15">
                  <c:v>6560.114660888888</c:v>
                </c:pt>
                <c:pt idx="16">
                  <c:v>6560.114660888888</c:v>
                </c:pt>
                <c:pt idx="17">
                  <c:v>6560.114660888888</c:v>
                </c:pt>
                <c:pt idx="18">
                  <c:v>6560.114660888888</c:v>
                </c:pt>
                <c:pt idx="19">
                  <c:v>6560.114660888888</c:v>
                </c:pt>
                <c:pt idx="20">
                  <c:v>6560.114660888888</c:v>
                </c:pt>
                <c:pt idx="21">
                  <c:v>6560.114660888888</c:v>
                </c:pt>
                <c:pt idx="22">
                  <c:v>6560.114660888888</c:v>
                </c:pt>
                <c:pt idx="23">
                  <c:v>6560.114660888888</c:v>
                </c:pt>
                <c:pt idx="24">
                  <c:v>6560.114660888888</c:v>
                </c:pt>
                <c:pt idx="25">
                  <c:v>6560.114660888888</c:v>
                </c:pt>
                <c:pt idx="26">
                  <c:v>6560.114660888888</c:v>
                </c:pt>
                <c:pt idx="27">
                  <c:v>6560.114660888888</c:v>
                </c:pt>
                <c:pt idx="28">
                  <c:v>6560.114660888888</c:v>
                </c:pt>
                <c:pt idx="29">
                  <c:v>6560.114660888888</c:v>
                </c:pt>
                <c:pt idx="30">
                  <c:v>6560.114660888888</c:v>
                </c:pt>
                <c:pt idx="31">
                  <c:v>6560.114660888888</c:v>
                </c:pt>
                <c:pt idx="32">
                  <c:v>6560.114660888888</c:v>
                </c:pt>
                <c:pt idx="33">
                  <c:v>6560.114660888888</c:v>
                </c:pt>
                <c:pt idx="34">
                  <c:v>6560.114660888888</c:v>
                </c:pt>
                <c:pt idx="35">
                  <c:v>6560.114660888888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N.13A'!$B$5:$B$40</c:f>
              <c:numCache>
                <c:ptCount val="36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  <c:pt idx="33">
                  <c:v>2564</c:v>
                </c:pt>
                <c:pt idx="34">
                  <c:v>2565</c:v>
                </c:pt>
                <c:pt idx="35">
                  <c:v>2566</c:v>
                </c:pt>
              </c:numCache>
            </c:numRef>
          </c:cat>
          <c:val>
            <c:numRef>
              <c:f>'std. - N.13A'!$H$5:$H$40</c:f>
              <c:numCache>
                <c:ptCount val="36"/>
                <c:pt idx="0">
                  <c:v>9343.268619277547</c:v>
                </c:pt>
                <c:pt idx="1">
                  <c:v>9343.268619277547</c:v>
                </c:pt>
                <c:pt idx="2">
                  <c:v>9343.268619277547</c:v>
                </c:pt>
                <c:pt idx="3">
                  <c:v>9343.268619277547</c:v>
                </c:pt>
                <c:pt idx="4">
                  <c:v>9343.268619277547</c:v>
                </c:pt>
                <c:pt idx="5">
                  <c:v>9343.268619277547</c:v>
                </c:pt>
                <c:pt idx="6">
                  <c:v>9343.268619277547</c:v>
                </c:pt>
                <c:pt idx="7">
                  <c:v>9343.268619277547</c:v>
                </c:pt>
                <c:pt idx="8">
                  <c:v>9343.268619277547</c:v>
                </c:pt>
                <c:pt idx="9">
                  <c:v>9343.268619277547</c:v>
                </c:pt>
                <c:pt idx="10">
                  <c:v>9343.268619277547</c:v>
                </c:pt>
                <c:pt idx="11">
                  <c:v>9343.268619277547</c:v>
                </c:pt>
                <c:pt idx="12">
                  <c:v>9343.268619277547</c:v>
                </c:pt>
                <c:pt idx="13">
                  <c:v>9343.268619277547</c:v>
                </c:pt>
                <c:pt idx="14">
                  <c:v>9343.268619277547</c:v>
                </c:pt>
                <c:pt idx="15">
                  <c:v>9343.268619277547</c:v>
                </c:pt>
                <c:pt idx="16">
                  <c:v>9343.268619277547</c:v>
                </c:pt>
                <c:pt idx="17">
                  <c:v>9343.268619277547</c:v>
                </c:pt>
                <c:pt idx="18">
                  <c:v>9343.268619277547</c:v>
                </c:pt>
                <c:pt idx="19">
                  <c:v>9343.268619277547</c:v>
                </c:pt>
                <c:pt idx="20">
                  <c:v>9343.268619277547</c:v>
                </c:pt>
                <c:pt idx="21">
                  <c:v>9343.268619277547</c:v>
                </c:pt>
                <c:pt idx="22">
                  <c:v>9343.268619277547</c:v>
                </c:pt>
                <c:pt idx="23">
                  <c:v>9343.268619277547</c:v>
                </c:pt>
                <c:pt idx="24">
                  <c:v>9343.268619277547</c:v>
                </c:pt>
                <c:pt idx="25">
                  <c:v>9343.268619277547</c:v>
                </c:pt>
                <c:pt idx="26">
                  <c:v>9343.268619277547</c:v>
                </c:pt>
                <c:pt idx="27">
                  <c:v>9343.268619277547</c:v>
                </c:pt>
                <c:pt idx="28">
                  <c:v>9343.268619277547</c:v>
                </c:pt>
                <c:pt idx="29">
                  <c:v>9343.268619277547</c:v>
                </c:pt>
                <c:pt idx="30">
                  <c:v>9343.268619277547</c:v>
                </c:pt>
                <c:pt idx="31">
                  <c:v>9343.268619277547</c:v>
                </c:pt>
                <c:pt idx="32">
                  <c:v>9343.268619277547</c:v>
                </c:pt>
                <c:pt idx="33">
                  <c:v>9343.268619277547</c:v>
                </c:pt>
                <c:pt idx="34">
                  <c:v>9343.268619277547</c:v>
                </c:pt>
                <c:pt idx="35">
                  <c:v>9343.268619277547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N.13A'!$B$5:$B$40</c:f>
              <c:numCache>
                <c:ptCount val="36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  <c:pt idx="33">
                  <c:v>2564</c:v>
                </c:pt>
                <c:pt idx="34">
                  <c:v>2565</c:v>
                </c:pt>
                <c:pt idx="35">
                  <c:v>2566</c:v>
                </c:pt>
              </c:numCache>
            </c:numRef>
          </c:cat>
          <c:val>
            <c:numRef>
              <c:f>'std. - N.13A'!$F$5:$F$40</c:f>
              <c:numCache>
                <c:ptCount val="36"/>
                <c:pt idx="0">
                  <c:v>3776.9607025002283</c:v>
                </c:pt>
                <c:pt idx="1">
                  <c:v>3776.9607025002283</c:v>
                </c:pt>
                <c:pt idx="2">
                  <c:v>3776.9607025002283</c:v>
                </c:pt>
                <c:pt idx="3">
                  <c:v>3776.9607025002283</c:v>
                </c:pt>
                <c:pt idx="4">
                  <c:v>3776.9607025002283</c:v>
                </c:pt>
                <c:pt idx="5">
                  <c:v>3776.9607025002283</c:v>
                </c:pt>
                <c:pt idx="6">
                  <c:v>3776.9607025002283</c:v>
                </c:pt>
                <c:pt idx="7">
                  <c:v>3776.9607025002283</c:v>
                </c:pt>
                <c:pt idx="8">
                  <c:v>3776.9607025002283</c:v>
                </c:pt>
                <c:pt idx="9">
                  <c:v>3776.9607025002283</c:v>
                </c:pt>
                <c:pt idx="10">
                  <c:v>3776.9607025002283</c:v>
                </c:pt>
                <c:pt idx="11">
                  <c:v>3776.9607025002283</c:v>
                </c:pt>
                <c:pt idx="12">
                  <c:v>3776.9607025002283</c:v>
                </c:pt>
                <c:pt idx="13">
                  <c:v>3776.9607025002283</c:v>
                </c:pt>
                <c:pt idx="14">
                  <c:v>3776.9607025002283</c:v>
                </c:pt>
                <c:pt idx="15">
                  <c:v>3776.9607025002283</c:v>
                </c:pt>
                <c:pt idx="16">
                  <c:v>3776.9607025002283</c:v>
                </c:pt>
                <c:pt idx="17">
                  <c:v>3776.9607025002283</c:v>
                </c:pt>
                <c:pt idx="18">
                  <c:v>3776.9607025002283</c:v>
                </c:pt>
                <c:pt idx="19">
                  <c:v>3776.9607025002283</c:v>
                </c:pt>
                <c:pt idx="20">
                  <c:v>3776.9607025002283</c:v>
                </c:pt>
                <c:pt idx="21">
                  <c:v>3776.9607025002283</c:v>
                </c:pt>
                <c:pt idx="22">
                  <c:v>3776.9607025002283</c:v>
                </c:pt>
                <c:pt idx="23">
                  <c:v>3776.9607025002283</c:v>
                </c:pt>
                <c:pt idx="24">
                  <c:v>3776.9607025002283</c:v>
                </c:pt>
                <c:pt idx="25">
                  <c:v>3776.9607025002283</c:v>
                </c:pt>
                <c:pt idx="26">
                  <c:v>3776.9607025002283</c:v>
                </c:pt>
                <c:pt idx="27">
                  <c:v>3776.9607025002283</c:v>
                </c:pt>
                <c:pt idx="28">
                  <c:v>3776.9607025002283</c:v>
                </c:pt>
                <c:pt idx="29">
                  <c:v>3776.9607025002283</c:v>
                </c:pt>
                <c:pt idx="30">
                  <c:v>3776.9607025002283</c:v>
                </c:pt>
                <c:pt idx="31">
                  <c:v>3776.9607025002283</c:v>
                </c:pt>
                <c:pt idx="32">
                  <c:v>3776.9607025002283</c:v>
                </c:pt>
                <c:pt idx="33">
                  <c:v>3776.9607025002283</c:v>
                </c:pt>
                <c:pt idx="34">
                  <c:v>3776.9607025002283</c:v>
                </c:pt>
                <c:pt idx="35">
                  <c:v>3776.9607025002283</c:v>
                </c:pt>
              </c:numCache>
            </c:numRef>
          </c:val>
          <c:smooth val="0"/>
        </c:ser>
        <c:axId val="5909818"/>
        <c:axId val="53188363"/>
      </c:lineChart>
      <c:catAx>
        <c:axId val="590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3188363"/>
        <c:crossesAt val="0"/>
        <c:auto val="1"/>
        <c:lblOffset val="100"/>
        <c:tickLblSkip val="1"/>
        <c:noMultiLvlLbl val="0"/>
      </c:catAx>
      <c:valAx>
        <c:axId val="53188363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09818"/>
        <c:crossesAt val="1"/>
        <c:crossBetween val="between"/>
        <c:dispUnits/>
        <c:majorUnit val="30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755"/>
          <c:w val="0.92075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อ.เวียงสา จ.น่าน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"/>
          <c:y val="0.206"/>
          <c:w val="0.85725"/>
          <c:h val="0.703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N.13A'!$B$5:$B$41</c:f>
              <c:numCache>
                <c:ptCount val="37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  <c:pt idx="33">
                  <c:v>2564</c:v>
                </c:pt>
                <c:pt idx="34">
                  <c:v>2565</c:v>
                </c:pt>
                <c:pt idx="35">
                  <c:v>2566</c:v>
                </c:pt>
                <c:pt idx="36">
                  <c:v>2567</c:v>
                </c:pt>
              </c:numCache>
            </c:numRef>
          </c:cat>
          <c:val>
            <c:numRef>
              <c:f>'std. - N.13A'!$C$5:$C$41</c:f>
              <c:numCache>
                <c:ptCount val="37"/>
                <c:pt idx="0">
                  <c:v>4683.96</c:v>
                </c:pt>
                <c:pt idx="1">
                  <c:v>3345.76</c:v>
                </c:pt>
                <c:pt idx="2">
                  <c:v>3732.51</c:v>
                </c:pt>
                <c:pt idx="3">
                  <c:v>3533.3</c:v>
                </c:pt>
                <c:pt idx="4">
                  <c:v>2976.7</c:v>
                </c:pt>
                <c:pt idx="5">
                  <c:v>3542.3</c:v>
                </c:pt>
                <c:pt idx="6">
                  <c:v>9582</c:v>
                </c:pt>
                <c:pt idx="7">
                  <c:v>11328.83</c:v>
                </c:pt>
                <c:pt idx="8">
                  <c:v>7442.5</c:v>
                </c:pt>
                <c:pt idx="9">
                  <c:v>6351.15</c:v>
                </c:pt>
                <c:pt idx="10">
                  <c:v>4388.89</c:v>
                </c:pt>
                <c:pt idx="11">
                  <c:v>8939.3</c:v>
                </c:pt>
                <c:pt idx="12">
                  <c:v>8416.79</c:v>
                </c:pt>
                <c:pt idx="13">
                  <c:v>11232.79</c:v>
                </c:pt>
                <c:pt idx="14">
                  <c:v>11403.6</c:v>
                </c:pt>
                <c:pt idx="15">
                  <c:v>7050.33</c:v>
                </c:pt>
                <c:pt idx="16">
                  <c:v>8728.01</c:v>
                </c:pt>
                <c:pt idx="17">
                  <c:v>8075.376</c:v>
                </c:pt>
                <c:pt idx="18">
                  <c:v>8386.33</c:v>
                </c:pt>
                <c:pt idx="19">
                  <c:v>6048.8</c:v>
                </c:pt>
                <c:pt idx="20">
                  <c:v>7658.04</c:v>
                </c:pt>
                <c:pt idx="21">
                  <c:v>2386.21</c:v>
                </c:pt>
                <c:pt idx="22">
                  <c:v>8302.233024000001</c:v>
                </c:pt>
                <c:pt idx="23">
                  <c:v>13829.814720000002</c:v>
                </c:pt>
                <c:pt idx="24">
                  <c:v>5257.108224</c:v>
                </c:pt>
                <c:pt idx="25">
                  <c:v>5143.830912</c:v>
                </c:pt>
                <c:pt idx="26">
                  <c:v>5067.3</c:v>
                </c:pt>
                <c:pt idx="27">
                  <c:v>3875.6577600000005</c:v>
                </c:pt>
                <c:pt idx="28">
                  <c:v>6189.466175999998</c:v>
                </c:pt>
                <c:pt idx="29">
                  <c:v>6326.4</c:v>
                </c:pt>
                <c:pt idx="30">
                  <c:v>9289.6</c:v>
                </c:pt>
                <c:pt idx="31">
                  <c:v>5084</c:v>
                </c:pt>
                <c:pt idx="32">
                  <c:v>4663.7</c:v>
                </c:pt>
                <c:pt idx="33">
                  <c:v>3195.6703199999997</c:v>
                </c:pt>
                <c:pt idx="34">
                  <c:v>5675.538672</c:v>
                </c:pt>
                <c:pt idx="35">
                  <c:v>5030.331983999998</c:v>
                </c:pt>
                <c:pt idx="36">
                  <c:v>35.212320000000005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(2531 - 2566 ) 34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N.13A'!$B$5:$B$41</c:f>
              <c:numCache>
                <c:ptCount val="37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  <c:pt idx="33">
                  <c:v>2564</c:v>
                </c:pt>
                <c:pt idx="34">
                  <c:v>2565</c:v>
                </c:pt>
                <c:pt idx="35">
                  <c:v>2566</c:v>
                </c:pt>
                <c:pt idx="36">
                  <c:v>2567</c:v>
                </c:pt>
              </c:numCache>
            </c:numRef>
          </c:cat>
          <c:val>
            <c:numRef>
              <c:f>'std. - N.13A'!$E$5:$E$40</c:f>
              <c:numCache>
                <c:ptCount val="36"/>
                <c:pt idx="0">
                  <c:v>6560.114660888888</c:v>
                </c:pt>
                <c:pt idx="1">
                  <c:v>6560.114660888888</c:v>
                </c:pt>
                <c:pt idx="2">
                  <c:v>6560.114660888888</c:v>
                </c:pt>
                <c:pt idx="3">
                  <c:v>6560.114660888888</c:v>
                </c:pt>
                <c:pt idx="4">
                  <c:v>6560.114660888888</c:v>
                </c:pt>
                <c:pt idx="5">
                  <c:v>6560.114660888888</c:v>
                </c:pt>
                <c:pt idx="6">
                  <c:v>6560.114660888888</c:v>
                </c:pt>
                <c:pt idx="7">
                  <c:v>6560.114660888888</c:v>
                </c:pt>
                <c:pt idx="8">
                  <c:v>6560.114660888888</c:v>
                </c:pt>
                <c:pt idx="9">
                  <c:v>6560.114660888888</c:v>
                </c:pt>
                <c:pt idx="10">
                  <c:v>6560.114660888888</c:v>
                </c:pt>
                <c:pt idx="11">
                  <c:v>6560.114660888888</c:v>
                </c:pt>
                <c:pt idx="12">
                  <c:v>6560.114660888888</c:v>
                </c:pt>
                <c:pt idx="13">
                  <c:v>6560.114660888888</c:v>
                </c:pt>
                <c:pt idx="14">
                  <c:v>6560.114660888888</c:v>
                </c:pt>
                <c:pt idx="15">
                  <c:v>6560.114660888888</c:v>
                </c:pt>
                <c:pt idx="16">
                  <c:v>6560.114660888888</c:v>
                </c:pt>
                <c:pt idx="17">
                  <c:v>6560.114660888888</c:v>
                </c:pt>
                <c:pt idx="18">
                  <c:v>6560.114660888888</c:v>
                </c:pt>
                <c:pt idx="19">
                  <c:v>6560.114660888888</c:v>
                </c:pt>
                <c:pt idx="20">
                  <c:v>6560.114660888888</c:v>
                </c:pt>
                <c:pt idx="21">
                  <c:v>6560.114660888888</c:v>
                </c:pt>
                <c:pt idx="22">
                  <c:v>6560.114660888888</c:v>
                </c:pt>
                <c:pt idx="23">
                  <c:v>6560.114660888888</c:v>
                </c:pt>
                <c:pt idx="24">
                  <c:v>6560.114660888888</c:v>
                </c:pt>
                <c:pt idx="25">
                  <c:v>6560.114660888888</c:v>
                </c:pt>
                <c:pt idx="26">
                  <c:v>6560.114660888888</c:v>
                </c:pt>
                <c:pt idx="27">
                  <c:v>6560.114660888888</c:v>
                </c:pt>
                <c:pt idx="28">
                  <c:v>6560.114660888888</c:v>
                </c:pt>
                <c:pt idx="29">
                  <c:v>6560.114660888888</c:v>
                </c:pt>
                <c:pt idx="30">
                  <c:v>6560.114660888888</c:v>
                </c:pt>
                <c:pt idx="31">
                  <c:v>6560.114660888888</c:v>
                </c:pt>
                <c:pt idx="32">
                  <c:v>6560.114660888888</c:v>
                </c:pt>
                <c:pt idx="33">
                  <c:v>6560.114660888888</c:v>
                </c:pt>
                <c:pt idx="34">
                  <c:v>6560.114660888888</c:v>
                </c:pt>
                <c:pt idx="35">
                  <c:v>6560.114660888888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N.13A'!$B$5:$B$41</c:f>
              <c:numCache>
                <c:ptCount val="37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  <c:pt idx="33">
                  <c:v>2564</c:v>
                </c:pt>
                <c:pt idx="34">
                  <c:v>2565</c:v>
                </c:pt>
                <c:pt idx="35">
                  <c:v>2566</c:v>
                </c:pt>
                <c:pt idx="36">
                  <c:v>2567</c:v>
                </c:pt>
              </c:numCache>
            </c:numRef>
          </c:cat>
          <c:val>
            <c:numRef>
              <c:f>'std. - N.13A'!$D$5:$D$41</c:f>
              <c:numCache>
                <c:ptCount val="37"/>
                <c:pt idx="36">
                  <c:v>35.212320000000005</c:v>
                </c:pt>
              </c:numCache>
            </c:numRef>
          </c:val>
          <c:smooth val="0"/>
        </c:ser>
        <c:marker val="1"/>
        <c:axId val="8933220"/>
        <c:axId val="13290117"/>
      </c:lineChart>
      <c:catAx>
        <c:axId val="893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290117"/>
        <c:crossesAt val="0"/>
        <c:auto val="1"/>
        <c:lblOffset val="100"/>
        <c:tickLblSkip val="1"/>
        <c:noMultiLvlLbl val="0"/>
      </c:catAx>
      <c:valAx>
        <c:axId val="1329011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933220"/>
        <c:crossesAt val="1"/>
        <c:crossBetween val="between"/>
        <c:dispUnits/>
        <c:majorUnit val="30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5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0.52125</cdr:x>
      <cdr:y>0.54475</cdr:y>
    </cdr:from>
    <cdr:to>
      <cdr:x>0.65275</cdr:x>
      <cdr:y>0.57525</cdr:y>
    </cdr:to>
    <cdr:sp>
      <cdr:nvSpPr>
        <cdr:cNvPr id="1" name="TextBox 1"/>
        <cdr:cNvSpPr txBox="1">
          <a:spLocks noChangeArrowheads="1"/>
        </cdr:cNvSpPr>
      </cdr:nvSpPr>
      <cdr:spPr>
        <a:xfrm>
          <a:off x="4895850" y="3352800"/>
          <a:ext cx="1238250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6,560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0.6535</cdr:x>
      <cdr:y>0.464</cdr:y>
    </cdr:from>
    <cdr:to>
      <cdr:x>0.79475</cdr:x>
      <cdr:y>0.49525</cdr:y>
    </cdr:to>
    <cdr:sp>
      <cdr:nvSpPr>
        <cdr:cNvPr id="2" name="TextBox 1"/>
        <cdr:cNvSpPr txBox="1">
          <a:spLocks noChangeArrowheads="1"/>
        </cdr:cNvSpPr>
      </cdr:nvSpPr>
      <cdr:spPr>
        <a:xfrm>
          <a:off x="6143625" y="2857500"/>
          <a:ext cx="1323975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9,343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0.38325</cdr:x>
      <cdr:y>0.625</cdr:y>
    </cdr:from>
    <cdr:to>
      <cdr:x>0.5245</cdr:x>
      <cdr:y>0.65825</cdr:y>
    </cdr:to>
    <cdr:sp>
      <cdr:nvSpPr>
        <cdr:cNvPr id="3" name="TextBox 1"/>
        <cdr:cNvSpPr txBox="1">
          <a:spLocks noChangeArrowheads="1"/>
        </cdr:cNvSpPr>
      </cdr:nvSpPr>
      <cdr:spPr>
        <a:xfrm>
          <a:off x="3600450" y="3857625"/>
          <a:ext cx="132397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3,777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</cdr:x>
      <cdr:y>0.42875</cdr:y>
    </cdr:from>
    <cdr:to>
      <cdr:x>0.2575</cdr:x>
      <cdr:y>0.6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019300" y="2638425"/>
          <a:ext cx="400050" cy="10572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N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N.1"/>
      <sheetName val="แผนภูมิแท่ง"/>
      <sheetName val="แผนภูมิเส้น"/>
    </sheetNames>
    <sheetDataSet>
      <sheetData sheetId="0">
        <row r="54">
          <cell r="K54" t="str">
            <v>ปี 2565 ปริมาณน้ำสะสม 1 เม.ย.65 - 31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52" sqref="C5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5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7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2531</v>
      </c>
      <c r="C5" s="54">
        <v>4683.96</v>
      </c>
      <c r="D5" s="55"/>
      <c r="E5" s="56">
        <f>$C$50</f>
        <v>6560.114660888888</v>
      </c>
      <c r="F5" s="57">
        <f>+$C$53</f>
        <v>3776.9607025002283</v>
      </c>
      <c r="G5" s="58">
        <f>$C$51</f>
        <v>2783.1539583886592</v>
      </c>
      <c r="H5" s="59">
        <f>+$C$54</f>
        <v>9343.268619277547</v>
      </c>
      <c r="I5" s="2">
        <v>1</v>
      </c>
    </row>
    <row r="6" spans="2:9" ht="11.25">
      <c r="B6" s="22">
        <v>2532</v>
      </c>
      <c r="C6" s="60">
        <v>3345.76</v>
      </c>
      <c r="D6" s="55"/>
      <c r="E6" s="61">
        <f>$C$50</f>
        <v>6560.114660888888</v>
      </c>
      <c r="F6" s="62">
        <f>+$C$53</f>
        <v>3776.9607025002283</v>
      </c>
      <c r="G6" s="63">
        <f>$C$51</f>
        <v>2783.1539583886592</v>
      </c>
      <c r="H6" s="64">
        <f>+$C$54</f>
        <v>9343.268619277547</v>
      </c>
      <c r="I6" s="2">
        <f>I5+1</f>
        <v>2</v>
      </c>
    </row>
    <row r="7" spans="2:9" ht="11.25">
      <c r="B7" s="22">
        <v>2533</v>
      </c>
      <c r="C7" s="60">
        <v>3732.51</v>
      </c>
      <c r="D7" s="55"/>
      <c r="E7" s="61">
        <f>$C$50</f>
        <v>6560.114660888888</v>
      </c>
      <c r="F7" s="62">
        <f>+$C$53</f>
        <v>3776.9607025002283</v>
      </c>
      <c r="G7" s="63">
        <f>$C$51</f>
        <v>2783.1539583886592</v>
      </c>
      <c r="H7" s="64">
        <f>+$C$54</f>
        <v>9343.268619277547</v>
      </c>
      <c r="I7" s="2">
        <f aca="true" t="shared" si="0" ref="I7:I40">I6+1</f>
        <v>3</v>
      </c>
    </row>
    <row r="8" spans="2:9" ht="11.25">
      <c r="B8" s="22">
        <v>2534</v>
      </c>
      <c r="C8" s="60">
        <v>3533.3</v>
      </c>
      <c r="D8" s="55"/>
      <c r="E8" s="61">
        <f>$C$50</f>
        <v>6560.114660888888</v>
      </c>
      <c r="F8" s="62">
        <f>+$C$53</f>
        <v>3776.9607025002283</v>
      </c>
      <c r="G8" s="63">
        <f>$C$51</f>
        <v>2783.1539583886592</v>
      </c>
      <c r="H8" s="64">
        <f>+$C$54</f>
        <v>9343.268619277547</v>
      </c>
      <c r="I8" s="2">
        <f t="shared" si="0"/>
        <v>4</v>
      </c>
    </row>
    <row r="9" spans="2:9" ht="11.25">
      <c r="B9" s="22">
        <v>2535</v>
      </c>
      <c r="C9" s="60">
        <v>2976.7</v>
      </c>
      <c r="D9" s="55"/>
      <c r="E9" s="61">
        <f>$C$50</f>
        <v>6560.114660888888</v>
      </c>
      <c r="F9" s="62">
        <f>+$C$53</f>
        <v>3776.9607025002283</v>
      </c>
      <c r="G9" s="63">
        <f>$C$51</f>
        <v>2783.1539583886592</v>
      </c>
      <c r="H9" s="64">
        <f>+$C$54</f>
        <v>9343.268619277547</v>
      </c>
      <c r="I9" s="2">
        <f t="shared" si="0"/>
        <v>5</v>
      </c>
    </row>
    <row r="10" spans="2:9" ht="11.25">
      <c r="B10" s="22">
        <v>2536</v>
      </c>
      <c r="C10" s="60">
        <v>3542.3</v>
      </c>
      <c r="D10" s="55"/>
      <c r="E10" s="61">
        <f>$C$50</f>
        <v>6560.114660888888</v>
      </c>
      <c r="F10" s="62">
        <f>+$C$53</f>
        <v>3776.9607025002283</v>
      </c>
      <c r="G10" s="63">
        <f>$C$51</f>
        <v>2783.1539583886592</v>
      </c>
      <c r="H10" s="64">
        <f>+$C$54</f>
        <v>9343.268619277547</v>
      </c>
      <c r="I10" s="2">
        <f t="shared" si="0"/>
        <v>6</v>
      </c>
    </row>
    <row r="11" spans="2:9" ht="11.25">
      <c r="B11" s="22">
        <v>2537</v>
      </c>
      <c r="C11" s="60">
        <v>9582</v>
      </c>
      <c r="D11" s="55"/>
      <c r="E11" s="61">
        <f>$C$50</f>
        <v>6560.114660888888</v>
      </c>
      <c r="F11" s="62">
        <f>+$C$53</f>
        <v>3776.9607025002283</v>
      </c>
      <c r="G11" s="63">
        <f>$C$51</f>
        <v>2783.1539583886592</v>
      </c>
      <c r="H11" s="64">
        <f>+$C$54</f>
        <v>9343.268619277547</v>
      </c>
      <c r="I11" s="2">
        <f t="shared" si="0"/>
        <v>7</v>
      </c>
    </row>
    <row r="12" spans="2:9" ht="11.25">
      <c r="B12" s="22">
        <v>2538</v>
      </c>
      <c r="C12" s="60">
        <v>11328.83</v>
      </c>
      <c r="D12" s="55"/>
      <c r="E12" s="61">
        <f>$C$50</f>
        <v>6560.114660888888</v>
      </c>
      <c r="F12" s="62">
        <f>+$C$53</f>
        <v>3776.9607025002283</v>
      </c>
      <c r="G12" s="63">
        <f>$C$51</f>
        <v>2783.1539583886592</v>
      </c>
      <c r="H12" s="64">
        <f>+$C$54</f>
        <v>9343.268619277547</v>
      </c>
      <c r="I12" s="2">
        <f t="shared" si="0"/>
        <v>8</v>
      </c>
    </row>
    <row r="13" spans="2:9" ht="11.25">
      <c r="B13" s="22">
        <v>2539</v>
      </c>
      <c r="C13" s="60">
        <v>7442.5</v>
      </c>
      <c r="D13" s="55"/>
      <c r="E13" s="61">
        <f>$C$50</f>
        <v>6560.114660888888</v>
      </c>
      <c r="F13" s="62">
        <f>+$C$53</f>
        <v>3776.9607025002283</v>
      </c>
      <c r="G13" s="63">
        <f>$C$51</f>
        <v>2783.1539583886592</v>
      </c>
      <c r="H13" s="64">
        <f>+$C$54</f>
        <v>9343.268619277547</v>
      </c>
      <c r="I13" s="2">
        <f t="shared" si="0"/>
        <v>9</v>
      </c>
    </row>
    <row r="14" spans="2:9" ht="11.25">
      <c r="B14" s="22">
        <v>2540</v>
      </c>
      <c r="C14" s="60">
        <v>6351.15</v>
      </c>
      <c r="D14" s="55"/>
      <c r="E14" s="61">
        <f>$C$50</f>
        <v>6560.114660888888</v>
      </c>
      <c r="F14" s="62">
        <f>+$C$53</f>
        <v>3776.9607025002283</v>
      </c>
      <c r="G14" s="63">
        <f>$C$51</f>
        <v>2783.1539583886592</v>
      </c>
      <c r="H14" s="64">
        <f>+$C$54</f>
        <v>9343.268619277547</v>
      </c>
      <c r="I14" s="2">
        <f t="shared" si="0"/>
        <v>10</v>
      </c>
    </row>
    <row r="15" spans="2:9" ht="11.25">
      <c r="B15" s="22">
        <v>2541</v>
      </c>
      <c r="C15" s="60">
        <v>4388.89</v>
      </c>
      <c r="D15" s="55"/>
      <c r="E15" s="61">
        <f>$C$50</f>
        <v>6560.114660888888</v>
      </c>
      <c r="F15" s="62">
        <f>+$C$53</f>
        <v>3776.9607025002283</v>
      </c>
      <c r="G15" s="63">
        <f>$C$51</f>
        <v>2783.1539583886592</v>
      </c>
      <c r="H15" s="64">
        <f>+$C$54</f>
        <v>9343.268619277547</v>
      </c>
      <c r="I15" s="2">
        <f t="shared" si="0"/>
        <v>11</v>
      </c>
    </row>
    <row r="16" spans="2:9" ht="11.25">
      <c r="B16" s="22">
        <v>2542</v>
      </c>
      <c r="C16" s="60">
        <v>8939.3</v>
      </c>
      <c r="D16" s="55"/>
      <c r="E16" s="61">
        <f>$C$50</f>
        <v>6560.114660888888</v>
      </c>
      <c r="F16" s="62">
        <f>+$C$53</f>
        <v>3776.9607025002283</v>
      </c>
      <c r="G16" s="63">
        <f>$C$51</f>
        <v>2783.1539583886592</v>
      </c>
      <c r="H16" s="64">
        <f>+$C$54</f>
        <v>9343.268619277547</v>
      </c>
      <c r="I16" s="2">
        <f t="shared" si="0"/>
        <v>12</v>
      </c>
    </row>
    <row r="17" spans="2:9" ht="11.25">
      <c r="B17" s="22">
        <v>2543</v>
      </c>
      <c r="C17" s="60">
        <v>8416.79</v>
      </c>
      <c r="D17" s="55"/>
      <c r="E17" s="61">
        <f>$C$50</f>
        <v>6560.114660888888</v>
      </c>
      <c r="F17" s="62">
        <f>+$C$53</f>
        <v>3776.9607025002283</v>
      </c>
      <c r="G17" s="63">
        <f>$C$51</f>
        <v>2783.1539583886592</v>
      </c>
      <c r="H17" s="64">
        <f>+$C$54</f>
        <v>9343.268619277547</v>
      </c>
      <c r="I17" s="2">
        <f t="shared" si="0"/>
        <v>13</v>
      </c>
    </row>
    <row r="18" spans="2:9" ht="11.25">
      <c r="B18" s="22">
        <v>2544</v>
      </c>
      <c r="C18" s="60">
        <v>11232.79</v>
      </c>
      <c r="D18" s="55"/>
      <c r="E18" s="61">
        <f>$C$50</f>
        <v>6560.114660888888</v>
      </c>
      <c r="F18" s="62">
        <f>+$C$53</f>
        <v>3776.9607025002283</v>
      </c>
      <c r="G18" s="63">
        <f>$C$51</f>
        <v>2783.1539583886592</v>
      </c>
      <c r="H18" s="64">
        <f>+$C$54</f>
        <v>9343.268619277547</v>
      </c>
      <c r="I18" s="2">
        <f t="shared" si="0"/>
        <v>14</v>
      </c>
    </row>
    <row r="19" spans="2:9" ht="11.25">
      <c r="B19" s="22">
        <v>2545</v>
      </c>
      <c r="C19" s="60">
        <v>11403.6</v>
      </c>
      <c r="D19" s="55"/>
      <c r="E19" s="61">
        <f>$C$50</f>
        <v>6560.114660888888</v>
      </c>
      <c r="F19" s="62">
        <f>+$C$53</f>
        <v>3776.9607025002283</v>
      </c>
      <c r="G19" s="63">
        <f>$C$51</f>
        <v>2783.1539583886592</v>
      </c>
      <c r="H19" s="64">
        <f>+$C$54</f>
        <v>9343.268619277547</v>
      </c>
      <c r="I19" s="2">
        <f t="shared" si="0"/>
        <v>15</v>
      </c>
    </row>
    <row r="20" spans="2:9" ht="11.25">
      <c r="B20" s="22">
        <v>2546</v>
      </c>
      <c r="C20" s="60">
        <v>7050.33</v>
      </c>
      <c r="D20" s="55"/>
      <c r="E20" s="61">
        <f>$C$50</f>
        <v>6560.114660888888</v>
      </c>
      <c r="F20" s="62">
        <f>+$C$53</f>
        <v>3776.9607025002283</v>
      </c>
      <c r="G20" s="63">
        <f>$C$51</f>
        <v>2783.1539583886592</v>
      </c>
      <c r="H20" s="64">
        <f>+$C$54</f>
        <v>9343.268619277547</v>
      </c>
      <c r="I20" s="2">
        <f t="shared" si="0"/>
        <v>16</v>
      </c>
    </row>
    <row r="21" spans="2:9" ht="11.25">
      <c r="B21" s="22">
        <v>2547</v>
      </c>
      <c r="C21" s="65">
        <v>8728.01</v>
      </c>
      <c r="D21" s="55"/>
      <c r="E21" s="61">
        <f>$C$50</f>
        <v>6560.114660888888</v>
      </c>
      <c r="F21" s="62">
        <f>+$C$53</f>
        <v>3776.9607025002283</v>
      </c>
      <c r="G21" s="63">
        <f>$C$51</f>
        <v>2783.1539583886592</v>
      </c>
      <c r="H21" s="64">
        <f>+$C$54</f>
        <v>9343.268619277547</v>
      </c>
      <c r="I21" s="2">
        <f t="shared" si="0"/>
        <v>17</v>
      </c>
    </row>
    <row r="22" spans="2:9" ht="11.25">
      <c r="B22" s="22">
        <v>2548</v>
      </c>
      <c r="C22" s="65">
        <v>8075.376</v>
      </c>
      <c r="D22" s="55"/>
      <c r="E22" s="61">
        <f>$C$50</f>
        <v>6560.114660888888</v>
      </c>
      <c r="F22" s="62">
        <f>+$C$53</f>
        <v>3776.9607025002283</v>
      </c>
      <c r="G22" s="63">
        <f>$C$51</f>
        <v>2783.1539583886592</v>
      </c>
      <c r="H22" s="64">
        <f>+$C$54</f>
        <v>9343.268619277547</v>
      </c>
      <c r="I22" s="2">
        <f t="shared" si="0"/>
        <v>18</v>
      </c>
    </row>
    <row r="23" spans="2:9" ht="11.25">
      <c r="B23" s="22">
        <v>2549</v>
      </c>
      <c r="C23" s="65">
        <v>8386.33</v>
      </c>
      <c r="D23" s="55"/>
      <c r="E23" s="61">
        <f>$C$50</f>
        <v>6560.114660888888</v>
      </c>
      <c r="F23" s="62">
        <f>+$C$53</f>
        <v>3776.9607025002283</v>
      </c>
      <c r="G23" s="63">
        <f>$C$51</f>
        <v>2783.1539583886592</v>
      </c>
      <c r="H23" s="64">
        <f>+$C$54</f>
        <v>9343.268619277547</v>
      </c>
      <c r="I23" s="2">
        <f t="shared" si="0"/>
        <v>19</v>
      </c>
    </row>
    <row r="24" spans="2:9" ht="11.25">
      <c r="B24" s="22">
        <v>2550</v>
      </c>
      <c r="C24" s="65">
        <v>6048.8</v>
      </c>
      <c r="D24" s="55"/>
      <c r="E24" s="61">
        <f>$C$50</f>
        <v>6560.114660888888</v>
      </c>
      <c r="F24" s="62">
        <f>+$C$53</f>
        <v>3776.9607025002283</v>
      </c>
      <c r="G24" s="63">
        <f>$C$51</f>
        <v>2783.1539583886592</v>
      </c>
      <c r="H24" s="64">
        <f>+$C$54</f>
        <v>9343.268619277547</v>
      </c>
      <c r="I24" s="2">
        <f t="shared" si="0"/>
        <v>20</v>
      </c>
    </row>
    <row r="25" spans="2:9" ht="11.25">
      <c r="B25" s="22">
        <v>2551</v>
      </c>
      <c r="C25" s="65">
        <v>7658.04</v>
      </c>
      <c r="D25" s="55"/>
      <c r="E25" s="61">
        <f>$C$50</f>
        <v>6560.114660888888</v>
      </c>
      <c r="F25" s="62">
        <f>+$C$53</f>
        <v>3776.9607025002283</v>
      </c>
      <c r="G25" s="63">
        <f>$C$51</f>
        <v>2783.1539583886592</v>
      </c>
      <c r="H25" s="64">
        <f>+$C$54</f>
        <v>9343.268619277547</v>
      </c>
      <c r="I25" s="2">
        <f t="shared" si="0"/>
        <v>21</v>
      </c>
    </row>
    <row r="26" spans="2:9" ht="11.25">
      <c r="B26" s="22">
        <v>2552</v>
      </c>
      <c r="C26" s="65">
        <v>2386.21</v>
      </c>
      <c r="D26" s="55"/>
      <c r="E26" s="61">
        <f>$C$50</f>
        <v>6560.114660888888</v>
      </c>
      <c r="F26" s="62">
        <f>+$C$53</f>
        <v>3776.9607025002283</v>
      </c>
      <c r="G26" s="63">
        <f>$C$51</f>
        <v>2783.1539583886592</v>
      </c>
      <c r="H26" s="64">
        <f>+$C$54</f>
        <v>9343.268619277547</v>
      </c>
      <c r="I26" s="2">
        <f t="shared" si="0"/>
        <v>22</v>
      </c>
    </row>
    <row r="27" spans="2:9" ht="11.25">
      <c r="B27" s="22">
        <v>2553</v>
      </c>
      <c r="C27" s="65">
        <v>8302.233024000001</v>
      </c>
      <c r="D27" s="55"/>
      <c r="E27" s="61">
        <f>$C$50</f>
        <v>6560.114660888888</v>
      </c>
      <c r="F27" s="62">
        <f>+$C$53</f>
        <v>3776.9607025002283</v>
      </c>
      <c r="G27" s="63">
        <f>$C$51</f>
        <v>2783.1539583886592</v>
      </c>
      <c r="H27" s="64">
        <f>+$C$54</f>
        <v>9343.268619277547</v>
      </c>
      <c r="I27" s="2">
        <f t="shared" si="0"/>
        <v>23</v>
      </c>
    </row>
    <row r="28" spans="2:9" ht="11.25">
      <c r="B28" s="22">
        <v>2554</v>
      </c>
      <c r="C28" s="65">
        <v>13829.814720000002</v>
      </c>
      <c r="D28" s="55"/>
      <c r="E28" s="61">
        <f>$C$50</f>
        <v>6560.114660888888</v>
      </c>
      <c r="F28" s="62">
        <f>+$C$53</f>
        <v>3776.9607025002283</v>
      </c>
      <c r="G28" s="63">
        <f>$C$51</f>
        <v>2783.1539583886592</v>
      </c>
      <c r="H28" s="64">
        <f>+$C$54</f>
        <v>9343.268619277547</v>
      </c>
      <c r="I28" s="2">
        <f t="shared" si="0"/>
        <v>24</v>
      </c>
    </row>
    <row r="29" spans="2:9" ht="11.25">
      <c r="B29" s="22">
        <v>2555</v>
      </c>
      <c r="C29" s="65">
        <v>5257.108224</v>
      </c>
      <c r="D29" s="55"/>
      <c r="E29" s="61">
        <f>$C$50</f>
        <v>6560.114660888888</v>
      </c>
      <c r="F29" s="62">
        <f>+$C$53</f>
        <v>3776.9607025002283</v>
      </c>
      <c r="G29" s="63">
        <f>$C$51</f>
        <v>2783.1539583886592</v>
      </c>
      <c r="H29" s="64">
        <f>+$C$54</f>
        <v>9343.268619277547</v>
      </c>
      <c r="I29" s="2">
        <f t="shared" si="0"/>
        <v>25</v>
      </c>
    </row>
    <row r="30" spans="2:9" ht="11.25">
      <c r="B30" s="22">
        <v>2556</v>
      </c>
      <c r="C30" s="65">
        <v>5143.830912</v>
      </c>
      <c r="D30" s="55"/>
      <c r="E30" s="61">
        <f>$C$50</f>
        <v>6560.114660888888</v>
      </c>
      <c r="F30" s="62">
        <f>+$C$53</f>
        <v>3776.9607025002283</v>
      </c>
      <c r="G30" s="63">
        <f>$C$51</f>
        <v>2783.1539583886592</v>
      </c>
      <c r="H30" s="64">
        <f>+$C$54</f>
        <v>9343.268619277547</v>
      </c>
      <c r="I30" s="2">
        <f t="shared" si="0"/>
        <v>26</v>
      </c>
    </row>
    <row r="31" spans="2:9" ht="11.25">
      <c r="B31" s="22">
        <v>2557</v>
      </c>
      <c r="C31" s="65">
        <v>5067.3</v>
      </c>
      <c r="D31" s="55"/>
      <c r="E31" s="61">
        <f>$C$50</f>
        <v>6560.114660888888</v>
      </c>
      <c r="F31" s="62">
        <f>+$C$53</f>
        <v>3776.9607025002283</v>
      </c>
      <c r="G31" s="63">
        <f>$C$51</f>
        <v>2783.1539583886592</v>
      </c>
      <c r="H31" s="64">
        <f>+$C$54</f>
        <v>9343.268619277547</v>
      </c>
      <c r="I31" s="2">
        <f t="shared" si="0"/>
        <v>27</v>
      </c>
    </row>
    <row r="32" spans="2:9" ht="11.25">
      <c r="B32" s="22">
        <v>2558</v>
      </c>
      <c r="C32" s="65">
        <v>3875.6577600000005</v>
      </c>
      <c r="D32" s="55"/>
      <c r="E32" s="61">
        <f>$C$50</f>
        <v>6560.114660888888</v>
      </c>
      <c r="F32" s="62">
        <f>+$C$53</f>
        <v>3776.9607025002283</v>
      </c>
      <c r="G32" s="63">
        <f>$C$51</f>
        <v>2783.1539583886592</v>
      </c>
      <c r="H32" s="64">
        <f>+$C$54</f>
        <v>9343.268619277547</v>
      </c>
      <c r="I32" s="2">
        <f t="shared" si="0"/>
        <v>28</v>
      </c>
    </row>
    <row r="33" spans="2:9" ht="11.25">
      <c r="B33" s="22">
        <v>2559</v>
      </c>
      <c r="C33" s="60">
        <v>6189.466175999998</v>
      </c>
      <c r="D33" s="55"/>
      <c r="E33" s="61">
        <f>$C$50</f>
        <v>6560.114660888888</v>
      </c>
      <c r="F33" s="62">
        <f>+$C$53</f>
        <v>3776.9607025002283</v>
      </c>
      <c r="G33" s="63">
        <f>$C$51</f>
        <v>2783.1539583886592</v>
      </c>
      <c r="H33" s="64">
        <f>+$C$54</f>
        <v>9343.268619277547</v>
      </c>
      <c r="I33" s="2">
        <f t="shared" si="0"/>
        <v>29</v>
      </c>
    </row>
    <row r="34" spans="2:9" ht="11.25">
      <c r="B34" s="22">
        <v>2560</v>
      </c>
      <c r="C34" s="60">
        <v>6326.4</v>
      </c>
      <c r="D34" s="55"/>
      <c r="E34" s="61">
        <f>$C$50</f>
        <v>6560.114660888888</v>
      </c>
      <c r="F34" s="62">
        <f>+$C$53</f>
        <v>3776.9607025002283</v>
      </c>
      <c r="G34" s="63">
        <f>$C$51</f>
        <v>2783.1539583886592</v>
      </c>
      <c r="H34" s="64">
        <f>+$C$54</f>
        <v>9343.268619277547</v>
      </c>
      <c r="I34" s="2">
        <f t="shared" si="0"/>
        <v>30</v>
      </c>
    </row>
    <row r="35" spans="2:9" ht="11.25">
      <c r="B35" s="22">
        <v>2561</v>
      </c>
      <c r="C35" s="60">
        <v>9289.6</v>
      </c>
      <c r="D35" s="55"/>
      <c r="E35" s="61">
        <f>$C$50</f>
        <v>6560.114660888888</v>
      </c>
      <c r="F35" s="62">
        <f>+$C$53</f>
        <v>3776.9607025002283</v>
      </c>
      <c r="G35" s="63">
        <f>$C$51</f>
        <v>2783.1539583886592</v>
      </c>
      <c r="H35" s="64">
        <f>+$C$54</f>
        <v>9343.268619277547</v>
      </c>
      <c r="I35" s="2">
        <f t="shared" si="0"/>
        <v>31</v>
      </c>
    </row>
    <row r="36" spans="2:16" ht="12">
      <c r="B36" s="22">
        <v>2562</v>
      </c>
      <c r="C36" s="60">
        <v>5084</v>
      </c>
      <c r="D36" s="55"/>
      <c r="E36" s="61">
        <f>$C$50</f>
        <v>6560.114660888888</v>
      </c>
      <c r="F36" s="62">
        <f>+$C$53</f>
        <v>3776.9607025002283</v>
      </c>
      <c r="G36" s="63">
        <f>$C$51</f>
        <v>2783.1539583886592</v>
      </c>
      <c r="H36" s="64">
        <f>+$C$54</f>
        <v>9343.268619277547</v>
      </c>
      <c r="I36" s="2">
        <f t="shared" si="0"/>
        <v>32</v>
      </c>
      <c r="P36"/>
    </row>
    <row r="37" spans="2:9" ht="11.25">
      <c r="B37" s="22">
        <v>2563</v>
      </c>
      <c r="C37" s="60">
        <v>4663.7</v>
      </c>
      <c r="D37" s="71"/>
      <c r="E37" s="61">
        <f>$C$50</f>
        <v>6560.114660888888</v>
      </c>
      <c r="F37" s="62">
        <f>+$C$53</f>
        <v>3776.9607025002283</v>
      </c>
      <c r="G37" s="63">
        <f>$C$51</f>
        <v>2783.1539583886592</v>
      </c>
      <c r="H37" s="64">
        <f>+$C$54</f>
        <v>9343.268619277547</v>
      </c>
      <c r="I37" s="2">
        <f t="shared" si="0"/>
        <v>33</v>
      </c>
    </row>
    <row r="38" spans="2:9" ht="11.25">
      <c r="B38" s="22">
        <v>2564</v>
      </c>
      <c r="C38" s="60">
        <v>3195.6703199999997</v>
      </c>
      <c r="D38" s="71"/>
      <c r="E38" s="61">
        <f>$C$50</f>
        <v>6560.114660888888</v>
      </c>
      <c r="F38" s="62">
        <f>+$C$53</f>
        <v>3776.9607025002283</v>
      </c>
      <c r="G38" s="63">
        <f>$C$51</f>
        <v>2783.1539583886592</v>
      </c>
      <c r="H38" s="64">
        <f>+$C$54</f>
        <v>9343.268619277547</v>
      </c>
      <c r="I38" s="2">
        <f t="shared" si="0"/>
        <v>34</v>
      </c>
    </row>
    <row r="39" spans="2:14" ht="11.25">
      <c r="B39" s="22">
        <v>2565</v>
      </c>
      <c r="C39" s="60">
        <v>5675.538672</v>
      </c>
      <c r="D39" s="55"/>
      <c r="E39" s="61">
        <f>$C$50</f>
        <v>6560.114660888888</v>
      </c>
      <c r="F39" s="62">
        <f>+$C$53</f>
        <v>3776.9607025002283</v>
      </c>
      <c r="G39" s="63">
        <f>$C$51</f>
        <v>2783.1539583886592</v>
      </c>
      <c r="H39" s="64">
        <f>+$C$54</f>
        <v>9343.268619277547</v>
      </c>
      <c r="I39" s="2">
        <f t="shared" si="0"/>
        <v>35</v>
      </c>
      <c r="K39" s="78" t="str">
        <f>'[1]std. - N.1'!$K$54:$N$54</f>
        <v>ปี 2565 ปริมาณน้ำสะสม 1 เม.ย.65 - 31 พ.ค.67</v>
      </c>
      <c r="L39" s="78"/>
      <c r="M39" s="78"/>
      <c r="N39" s="78"/>
    </row>
    <row r="40" spans="2:9" ht="11.25">
      <c r="B40" s="22">
        <v>2566</v>
      </c>
      <c r="C40" s="60">
        <v>5030.331983999998</v>
      </c>
      <c r="D40" s="74"/>
      <c r="E40" s="61">
        <f>$C$50</f>
        <v>6560.114660888888</v>
      </c>
      <c r="F40" s="62">
        <f>+$C$53</f>
        <v>3776.9607025002283</v>
      </c>
      <c r="G40" s="63">
        <f>$C$51</f>
        <v>2783.1539583886592</v>
      </c>
      <c r="H40" s="64">
        <f>+$C$54</f>
        <v>9343.268619277547</v>
      </c>
      <c r="I40" s="2">
        <f t="shared" si="0"/>
        <v>36</v>
      </c>
    </row>
    <row r="41" spans="2:13" ht="11.25">
      <c r="B41" s="72">
        <v>2567</v>
      </c>
      <c r="C41" s="73">
        <v>35.212320000000005</v>
      </c>
      <c r="D41" s="74">
        <f>C41</f>
        <v>35.212320000000005</v>
      </c>
      <c r="E41" s="61"/>
      <c r="F41" s="62"/>
      <c r="G41" s="63"/>
      <c r="H41" s="64"/>
      <c r="J41" s="70"/>
      <c r="K41" s="70"/>
      <c r="L41" s="70"/>
      <c r="M41" s="70"/>
    </row>
    <row r="42" spans="2:8" ht="11.25">
      <c r="B42" s="22"/>
      <c r="C42" s="65"/>
      <c r="D42" s="55"/>
      <c r="E42" s="61"/>
      <c r="F42" s="62"/>
      <c r="G42" s="63"/>
      <c r="H42" s="64"/>
    </row>
    <row r="43" spans="2:13" ht="11.25">
      <c r="B43" s="22"/>
      <c r="C43" s="65"/>
      <c r="D43" s="55"/>
      <c r="E43" s="66"/>
      <c r="F43" s="67"/>
      <c r="G43" s="68"/>
      <c r="H43" s="69"/>
      <c r="J43" s="24"/>
      <c r="K43" s="25"/>
      <c r="L43" s="24"/>
      <c r="M43" s="26"/>
    </row>
    <row r="44" spans="2:13" ht="11.25">
      <c r="B44" s="22"/>
      <c r="C44" s="65"/>
      <c r="D44" s="55"/>
      <c r="E44" s="66"/>
      <c r="F44" s="67"/>
      <c r="G44" s="68"/>
      <c r="H44" s="69"/>
      <c r="J44" s="24"/>
      <c r="K44" s="25"/>
      <c r="L44" s="24"/>
      <c r="M44" s="26"/>
    </row>
    <row r="45" spans="2:13" ht="11.25">
      <c r="B45" s="22"/>
      <c r="C45" s="65"/>
      <c r="D45" s="55"/>
      <c r="E45" s="66"/>
      <c r="F45" s="67"/>
      <c r="G45" s="68"/>
      <c r="H45" s="69"/>
      <c r="J45" s="24"/>
      <c r="K45" s="25"/>
      <c r="L45" s="24"/>
      <c r="M45" s="26"/>
    </row>
    <row r="46" spans="2:13" ht="11.25">
      <c r="B46" s="22"/>
      <c r="C46" s="65"/>
      <c r="D46" s="55"/>
      <c r="E46" s="66"/>
      <c r="F46" s="67"/>
      <c r="G46" s="68"/>
      <c r="H46" s="69"/>
      <c r="J46" s="24"/>
      <c r="K46" s="25"/>
      <c r="L46" s="24"/>
      <c r="M46" s="26"/>
    </row>
    <row r="47" spans="2:13" ht="11.25">
      <c r="B47" s="27"/>
      <c r="C47" s="28"/>
      <c r="D47" s="21"/>
      <c r="E47" s="29"/>
      <c r="F47" s="29"/>
      <c r="G47" s="29"/>
      <c r="H47" s="29"/>
      <c r="J47" s="24"/>
      <c r="K47" s="25"/>
      <c r="L47" s="24"/>
      <c r="M47" s="26"/>
    </row>
    <row r="48" spans="2:13" ht="11.25">
      <c r="B48" s="27"/>
      <c r="C48" s="28"/>
      <c r="D48" s="21"/>
      <c r="E48" s="29"/>
      <c r="F48" s="29"/>
      <c r="G48" s="29"/>
      <c r="H48" s="29"/>
      <c r="J48" s="24"/>
      <c r="K48" s="25"/>
      <c r="L48" s="24"/>
      <c r="M48" s="26"/>
    </row>
    <row r="49" spans="1:17" ht="16.5" customHeight="1">
      <c r="A49" s="23"/>
      <c r="B49" s="30"/>
      <c r="C49" s="31"/>
      <c r="D49" s="23"/>
      <c r="E49" s="23"/>
      <c r="F49" s="23"/>
      <c r="G49" s="23"/>
      <c r="H49" s="23"/>
      <c r="I49" s="23"/>
      <c r="J49" s="23"/>
      <c r="K49" s="23"/>
      <c r="Q49" s="28"/>
    </row>
    <row r="50" spans="1:11" ht="15.75" customHeight="1">
      <c r="A50" s="23"/>
      <c r="B50" s="32" t="s">
        <v>8</v>
      </c>
      <c r="C50" s="51">
        <f>AVERAGE(C5:C40)</f>
        <v>6560.114660888888</v>
      </c>
      <c r="D50" s="33"/>
      <c r="E50" s="30"/>
      <c r="F50" s="30"/>
      <c r="G50" s="23"/>
      <c r="H50" s="34" t="s">
        <v>8</v>
      </c>
      <c r="I50" s="35" t="s">
        <v>20</v>
      </c>
      <c r="J50" s="36"/>
      <c r="K50" s="37"/>
    </row>
    <row r="51" spans="1:11" ht="15.75" customHeight="1">
      <c r="A51" s="23"/>
      <c r="B51" s="38" t="s">
        <v>10</v>
      </c>
      <c r="C51" s="52">
        <f>STDEV(C5:C40)</f>
        <v>2783.1539583886592</v>
      </c>
      <c r="D51" s="33"/>
      <c r="E51" s="30"/>
      <c r="F51" s="30"/>
      <c r="G51" s="23"/>
      <c r="H51" s="40" t="s">
        <v>10</v>
      </c>
      <c r="I51" s="41" t="s">
        <v>12</v>
      </c>
      <c r="J51" s="42"/>
      <c r="K51" s="43"/>
    </row>
    <row r="52" spans="1:15" ht="15.75" customHeight="1">
      <c r="A52" s="30"/>
      <c r="B52" s="38" t="s">
        <v>13</v>
      </c>
      <c r="C52" s="39">
        <f>C51/C50</f>
        <v>0.4242538586987968</v>
      </c>
      <c r="D52" s="33"/>
      <c r="E52" s="44">
        <f>C52*100</f>
        <v>42.425385869879676</v>
      </c>
      <c r="F52" s="30" t="s">
        <v>2</v>
      </c>
      <c r="G52" s="23"/>
      <c r="H52" s="40" t="s">
        <v>13</v>
      </c>
      <c r="I52" s="41" t="s">
        <v>14</v>
      </c>
      <c r="J52" s="42"/>
      <c r="K52" s="43"/>
      <c r="M52" s="50" t="s">
        <v>19</v>
      </c>
      <c r="N52" s="2">
        <f>C57-C58-C59</f>
        <v>24</v>
      </c>
      <c r="O52" s="2" t="s">
        <v>0</v>
      </c>
    </row>
    <row r="53" spans="1:15" ht="15.75" customHeight="1">
      <c r="A53" s="30"/>
      <c r="B53" s="38" t="s">
        <v>9</v>
      </c>
      <c r="C53" s="52">
        <f>C50-C51</f>
        <v>3776.9607025002283</v>
      </c>
      <c r="D53" s="33"/>
      <c r="E53" s="30"/>
      <c r="F53" s="30"/>
      <c r="G53" s="23"/>
      <c r="H53" s="40" t="s">
        <v>9</v>
      </c>
      <c r="I53" s="41" t="s">
        <v>15</v>
      </c>
      <c r="J53" s="42"/>
      <c r="K53" s="43"/>
      <c r="M53" s="50" t="s">
        <v>18</v>
      </c>
      <c r="N53" s="2">
        <f>C58</f>
        <v>5</v>
      </c>
      <c r="O53" s="2" t="s">
        <v>0</v>
      </c>
    </row>
    <row r="54" spans="1:15" ht="15.75" customHeight="1">
      <c r="A54" s="30"/>
      <c r="B54" s="45" t="s">
        <v>11</v>
      </c>
      <c r="C54" s="53">
        <f>C50+C51</f>
        <v>9343.268619277547</v>
      </c>
      <c r="D54" s="33"/>
      <c r="E54" s="30"/>
      <c r="F54" s="30"/>
      <c r="G54" s="23"/>
      <c r="H54" s="46" t="s">
        <v>11</v>
      </c>
      <c r="I54" s="47" t="s">
        <v>16</v>
      </c>
      <c r="J54" s="48"/>
      <c r="K54" s="49"/>
      <c r="M54" s="50" t="s">
        <v>17</v>
      </c>
      <c r="N54" s="2">
        <f>C59</f>
        <v>7</v>
      </c>
      <c r="O54" s="2" t="s">
        <v>0</v>
      </c>
    </row>
    <row r="55" spans="1:6" ht="17.25" customHeight="1">
      <c r="A55" s="27"/>
      <c r="C55" s="27"/>
      <c r="D55" s="27"/>
      <c r="E55" s="27"/>
      <c r="F55" s="27"/>
    </row>
    <row r="56" spans="1:3" ht="11.25">
      <c r="A56" s="27"/>
      <c r="C56" s="27"/>
    </row>
    <row r="57" spans="1:3" ht="11.25">
      <c r="A57" s="27"/>
      <c r="C57" s="2">
        <f>MAX(I5:I46)</f>
        <v>36</v>
      </c>
    </row>
    <row r="58" ht="11.25">
      <c r="C58" s="2">
        <f>COUNTIF(C5:C37,"&gt;9562")</f>
        <v>5</v>
      </c>
    </row>
    <row r="59" ht="11.25">
      <c r="C59" s="2">
        <f>COUNTIF(C5:C37,"&lt;3909")</f>
        <v>7</v>
      </c>
    </row>
  </sheetData>
  <sheetProtection/>
  <mergeCells count="2">
    <mergeCell ref="B2:B4"/>
    <mergeCell ref="K39:N3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2024-05-24T02:38:52Z</dcterms:modified>
  <cp:category/>
  <cp:version/>
  <cp:contentType/>
  <cp:contentStatus/>
</cp:coreProperties>
</file>