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Kh.89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<sst xmlns="http://schemas.openxmlformats.org/spreadsheetml/2006/main" count="38" uniqueCount="23">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</sst>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b/>
      <sz val="20"/>
      <color indexed="12"/>
      <name val="TH SarabunPSK"/>
      <family val="2"/>
    </font>
    <font>
      <sz val="11.8"/>
      <color indexed="12"/>
      <name val="TH SarabunPSK"/>
      <family val="2"/>
    </font>
    <font>
      <sz val="11"/>
      <color indexed="8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Kh.89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น้ำแม่จัน อ.แม่จัน จ.เชียงราย</a:t>
            </a:r>
          </a:p>
        </c:rich>
      </c:tx>
      <c:layout>
        <c:manualLayout>
          <c:xMode val="factor"/>
          <c:yMode val="factor"/>
          <c:x val="0.03425"/>
          <c:y val="-0.011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21475"/>
          <c:w val="0.863"/>
          <c:h val="0.622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Kh.89'!$B$5:$B$36</c:f>
              <c:numCache>
                <c:ptCount val="32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  <c:pt idx="31">
                  <c:v>2567</c:v>
                </c:pt>
              </c:numCache>
            </c:numRef>
          </c:cat>
          <c:val>
            <c:numRef>
              <c:f>'std. - Kh.89'!$C$5:$C$36</c:f>
              <c:numCache>
                <c:ptCount val="32"/>
                <c:pt idx="0">
                  <c:v>77.44</c:v>
                </c:pt>
                <c:pt idx="1">
                  <c:v>191.86</c:v>
                </c:pt>
                <c:pt idx="2">
                  <c:v>167.29</c:v>
                </c:pt>
                <c:pt idx="3">
                  <c:v>112.66400000000002</c:v>
                </c:pt>
                <c:pt idx="4">
                  <c:v>102.435</c:v>
                </c:pt>
                <c:pt idx="5">
                  <c:v>85.05</c:v>
                </c:pt>
                <c:pt idx="6">
                  <c:v>95.283</c:v>
                </c:pt>
                <c:pt idx="7">
                  <c:v>93.52799999999999</c:v>
                </c:pt>
                <c:pt idx="8">
                  <c:v>139.333</c:v>
                </c:pt>
                <c:pt idx="9">
                  <c:v>173.207</c:v>
                </c:pt>
                <c:pt idx="10">
                  <c:v>138.02300000000002</c:v>
                </c:pt>
                <c:pt idx="11">
                  <c:v>169.639</c:v>
                </c:pt>
                <c:pt idx="12">
                  <c:v>109.778976</c:v>
                </c:pt>
                <c:pt idx="13">
                  <c:v>164.141856</c:v>
                </c:pt>
                <c:pt idx="14">
                  <c:v>116.4800736</c:v>
                </c:pt>
                <c:pt idx="15">
                  <c:v>108</c:v>
                </c:pt>
                <c:pt idx="16">
                  <c:v>77.37</c:v>
                </c:pt>
                <c:pt idx="17">
                  <c:v>109.828224</c:v>
                </c:pt>
                <c:pt idx="18">
                  <c:v>157.16073599999996</c:v>
                </c:pt>
                <c:pt idx="19">
                  <c:v>110.807136</c:v>
                </c:pt>
                <c:pt idx="20">
                  <c:v>168.69168</c:v>
                </c:pt>
                <c:pt idx="21">
                  <c:v>94.94</c:v>
                </c:pt>
                <c:pt idx="22">
                  <c:v>66.4803072</c:v>
                </c:pt>
                <c:pt idx="23">
                  <c:v>86.07513600000001</c:v>
                </c:pt>
                <c:pt idx="24">
                  <c:v>180.5</c:v>
                </c:pt>
                <c:pt idx="25">
                  <c:v>109.9</c:v>
                </c:pt>
                <c:pt idx="26">
                  <c:v>25.1</c:v>
                </c:pt>
                <c:pt idx="27">
                  <c:v>66.2</c:v>
                </c:pt>
                <c:pt idx="28">
                  <c:v>89.37216000000004</c:v>
                </c:pt>
                <c:pt idx="29">
                  <c:v>148.16044800000003</c:v>
                </c:pt>
                <c:pt idx="30">
                  <c:v>72.94838400000005</c:v>
                </c:pt>
                <c:pt idx="31">
                  <c:v>0.6596640000000001</c:v>
                </c:pt>
              </c:numCache>
            </c:numRef>
          </c:val>
        </c:ser>
        <c:axId val="57807946"/>
        <c:axId val="50509467"/>
      </c:barChart>
      <c:lineChart>
        <c:grouping val="standard"/>
        <c:varyColors val="0"/>
        <c:ser>
          <c:idx val="1"/>
          <c:order val="1"/>
          <c:tx>
            <c:v>ค่าเฉลี่ย (2536 - 2566 )อยู่ระหว่างค่า+- SD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Kh.89'!$B$5:$B$36</c:f>
              <c:numCache>
                <c:ptCount val="32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  <c:pt idx="31">
                  <c:v>2567</c:v>
                </c:pt>
              </c:numCache>
            </c:numRef>
          </c:cat>
          <c:val>
            <c:numRef>
              <c:f>'std. - Kh.89'!$E$5:$E$35</c:f>
              <c:numCache>
                <c:ptCount val="31"/>
                <c:pt idx="0">
                  <c:v>116.37700376774193</c:v>
                </c:pt>
                <c:pt idx="1">
                  <c:v>116.37700376774193</c:v>
                </c:pt>
                <c:pt idx="2">
                  <c:v>116.37700376774193</c:v>
                </c:pt>
                <c:pt idx="3">
                  <c:v>116.37700376774193</c:v>
                </c:pt>
                <c:pt idx="4">
                  <c:v>116.37700376774193</c:v>
                </c:pt>
                <c:pt idx="5">
                  <c:v>116.37700376774193</c:v>
                </c:pt>
                <c:pt idx="6">
                  <c:v>116.37700376774193</c:v>
                </c:pt>
                <c:pt idx="7">
                  <c:v>116.37700376774193</c:v>
                </c:pt>
                <c:pt idx="8">
                  <c:v>116.37700376774193</c:v>
                </c:pt>
                <c:pt idx="9">
                  <c:v>116.37700376774193</c:v>
                </c:pt>
                <c:pt idx="10">
                  <c:v>116.37700376774193</c:v>
                </c:pt>
                <c:pt idx="11">
                  <c:v>116.37700376774193</c:v>
                </c:pt>
                <c:pt idx="12">
                  <c:v>116.37700376774193</c:v>
                </c:pt>
                <c:pt idx="13">
                  <c:v>116.37700376774193</c:v>
                </c:pt>
                <c:pt idx="14">
                  <c:v>116.37700376774193</c:v>
                </c:pt>
                <c:pt idx="15">
                  <c:v>116.37700376774193</c:v>
                </c:pt>
                <c:pt idx="16">
                  <c:v>116.37700376774193</c:v>
                </c:pt>
                <c:pt idx="17">
                  <c:v>116.37700376774193</c:v>
                </c:pt>
                <c:pt idx="18">
                  <c:v>116.37700376774193</c:v>
                </c:pt>
                <c:pt idx="19">
                  <c:v>116.37700376774193</c:v>
                </c:pt>
                <c:pt idx="20">
                  <c:v>116.37700376774193</c:v>
                </c:pt>
                <c:pt idx="21">
                  <c:v>116.37700376774193</c:v>
                </c:pt>
                <c:pt idx="22">
                  <c:v>116.37700376774193</c:v>
                </c:pt>
                <c:pt idx="23">
                  <c:v>116.37700376774193</c:v>
                </c:pt>
                <c:pt idx="24">
                  <c:v>116.37700376774193</c:v>
                </c:pt>
                <c:pt idx="25">
                  <c:v>116.37700376774193</c:v>
                </c:pt>
                <c:pt idx="26">
                  <c:v>116.37700376774193</c:v>
                </c:pt>
                <c:pt idx="27">
                  <c:v>116.37700376774193</c:v>
                </c:pt>
                <c:pt idx="28">
                  <c:v>116.37700376774193</c:v>
                </c:pt>
                <c:pt idx="29">
                  <c:v>116.37700376774193</c:v>
                </c:pt>
                <c:pt idx="30">
                  <c:v>116.37700376774193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7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Kh.89'!$B$5:$B$36</c:f>
              <c:numCache>
                <c:ptCount val="32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  <c:pt idx="31">
                  <c:v>2567</c:v>
                </c:pt>
              </c:numCache>
            </c:numRef>
          </c:cat>
          <c:val>
            <c:numRef>
              <c:f>'std. - Kh.89'!$H$5:$H$35</c:f>
              <c:numCache>
                <c:ptCount val="31"/>
                <c:pt idx="0">
                  <c:v>157.16554507874838</c:v>
                </c:pt>
                <c:pt idx="1">
                  <c:v>157.16554507874838</c:v>
                </c:pt>
                <c:pt idx="2">
                  <c:v>157.16554507874838</c:v>
                </c:pt>
                <c:pt idx="3">
                  <c:v>157.16554507874838</c:v>
                </c:pt>
                <c:pt idx="4">
                  <c:v>157.16554507874838</c:v>
                </c:pt>
                <c:pt idx="5">
                  <c:v>157.16554507874838</c:v>
                </c:pt>
                <c:pt idx="6">
                  <c:v>157.16554507874838</c:v>
                </c:pt>
                <c:pt idx="7">
                  <c:v>157.16554507874838</c:v>
                </c:pt>
                <c:pt idx="8">
                  <c:v>157.16554507874838</c:v>
                </c:pt>
                <c:pt idx="9">
                  <c:v>157.16554507874838</c:v>
                </c:pt>
                <c:pt idx="10">
                  <c:v>157.16554507874838</c:v>
                </c:pt>
                <c:pt idx="11">
                  <c:v>157.16554507874838</c:v>
                </c:pt>
                <c:pt idx="12">
                  <c:v>157.16554507874838</c:v>
                </c:pt>
                <c:pt idx="13">
                  <c:v>157.16554507874838</c:v>
                </c:pt>
                <c:pt idx="14">
                  <c:v>157.16554507874838</c:v>
                </c:pt>
                <c:pt idx="15">
                  <c:v>157.16554507874838</c:v>
                </c:pt>
                <c:pt idx="16">
                  <c:v>157.16554507874838</c:v>
                </c:pt>
                <c:pt idx="17">
                  <c:v>157.16554507874838</c:v>
                </c:pt>
                <c:pt idx="18">
                  <c:v>157.16554507874838</c:v>
                </c:pt>
                <c:pt idx="19">
                  <c:v>157.16554507874838</c:v>
                </c:pt>
                <c:pt idx="20">
                  <c:v>157.16554507874838</c:v>
                </c:pt>
                <c:pt idx="21">
                  <c:v>157.16554507874838</c:v>
                </c:pt>
                <c:pt idx="22">
                  <c:v>157.16554507874838</c:v>
                </c:pt>
                <c:pt idx="23">
                  <c:v>157.16554507874838</c:v>
                </c:pt>
                <c:pt idx="24">
                  <c:v>157.16554507874838</c:v>
                </c:pt>
                <c:pt idx="25">
                  <c:v>157.16554507874838</c:v>
                </c:pt>
                <c:pt idx="26">
                  <c:v>157.16554507874838</c:v>
                </c:pt>
                <c:pt idx="27">
                  <c:v>157.16554507874838</c:v>
                </c:pt>
                <c:pt idx="28">
                  <c:v>157.16554507874838</c:v>
                </c:pt>
                <c:pt idx="29">
                  <c:v>157.16554507874838</c:v>
                </c:pt>
                <c:pt idx="30">
                  <c:v>157.16554507874838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Kh.89'!$B$5:$B$36</c:f>
              <c:numCache>
                <c:ptCount val="32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  <c:pt idx="31">
                  <c:v>2567</c:v>
                </c:pt>
              </c:numCache>
            </c:numRef>
          </c:cat>
          <c:val>
            <c:numRef>
              <c:f>'std. - Kh.89'!$F$5:$F$35</c:f>
              <c:numCache>
                <c:ptCount val="31"/>
                <c:pt idx="0">
                  <c:v>75.58846245673546</c:v>
                </c:pt>
                <c:pt idx="1">
                  <c:v>75.58846245673546</c:v>
                </c:pt>
                <c:pt idx="2">
                  <c:v>75.58846245673546</c:v>
                </c:pt>
                <c:pt idx="3">
                  <c:v>75.58846245673546</c:v>
                </c:pt>
                <c:pt idx="4">
                  <c:v>75.58846245673546</c:v>
                </c:pt>
                <c:pt idx="5">
                  <c:v>75.58846245673546</c:v>
                </c:pt>
                <c:pt idx="6">
                  <c:v>75.58846245673546</c:v>
                </c:pt>
                <c:pt idx="7">
                  <c:v>75.58846245673546</c:v>
                </c:pt>
                <c:pt idx="8">
                  <c:v>75.58846245673546</c:v>
                </c:pt>
                <c:pt idx="9">
                  <c:v>75.58846245673546</c:v>
                </c:pt>
                <c:pt idx="10">
                  <c:v>75.58846245673546</c:v>
                </c:pt>
                <c:pt idx="11">
                  <c:v>75.58846245673546</c:v>
                </c:pt>
                <c:pt idx="12">
                  <c:v>75.58846245673546</c:v>
                </c:pt>
                <c:pt idx="13">
                  <c:v>75.58846245673546</c:v>
                </c:pt>
                <c:pt idx="14">
                  <c:v>75.58846245673546</c:v>
                </c:pt>
                <c:pt idx="15">
                  <c:v>75.58846245673546</c:v>
                </c:pt>
                <c:pt idx="16">
                  <c:v>75.58846245673546</c:v>
                </c:pt>
                <c:pt idx="17">
                  <c:v>75.58846245673546</c:v>
                </c:pt>
                <c:pt idx="18">
                  <c:v>75.58846245673546</c:v>
                </c:pt>
                <c:pt idx="19">
                  <c:v>75.58846245673546</c:v>
                </c:pt>
                <c:pt idx="20">
                  <c:v>75.58846245673546</c:v>
                </c:pt>
                <c:pt idx="21">
                  <c:v>75.58846245673546</c:v>
                </c:pt>
                <c:pt idx="22">
                  <c:v>75.58846245673546</c:v>
                </c:pt>
                <c:pt idx="23">
                  <c:v>75.58846245673546</c:v>
                </c:pt>
                <c:pt idx="24">
                  <c:v>75.58846245673546</c:v>
                </c:pt>
                <c:pt idx="25">
                  <c:v>75.58846245673546</c:v>
                </c:pt>
                <c:pt idx="26">
                  <c:v>75.58846245673546</c:v>
                </c:pt>
                <c:pt idx="27">
                  <c:v>75.58846245673546</c:v>
                </c:pt>
                <c:pt idx="28">
                  <c:v>75.58846245673546</c:v>
                </c:pt>
                <c:pt idx="29">
                  <c:v>75.58846245673546</c:v>
                </c:pt>
                <c:pt idx="30">
                  <c:v>75.58846245673546</c:v>
                </c:pt>
              </c:numCache>
            </c:numRef>
          </c:val>
          <c:smooth val="0"/>
        </c:ser>
        <c:axId val="57807946"/>
        <c:axId val="50509467"/>
      </c:lineChart>
      <c:catAx>
        <c:axId val="57807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0509467"/>
        <c:crossesAt val="0"/>
        <c:auto val="1"/>
        <c:lblOffset val="100"/>
        <c:tickLblSkip val="1"/>
        <c:noMultiLvlLbl val="0"/>
      </c:catAx>
      <c:valAx>
        <c:axId val="50509467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7807946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65"/>
          <c:y val="0.886"/>
          <c:w val="0.91525"/>
          <c:h val="0.1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Kh.89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น้ำแม่จัน อ.แม่จัน จ.เชียงราย</a:t>
            </a:r>
          </a:p>
        </c:rich>
      </c:tx>
      <c:layout>
        <c:manualLayout>
          <c:xMode val="factor"/>
          <c:yMode val="factor"/>
          <c:x val="0.03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825"/>
          <c:y val="0.2"/>
          <c:w val="0.85925"/>
          <c:h val="0.713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Kh.89'!$B$5:$B$36</c:f>
              <c:numCache>
                <c:ptCount val="32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  <c:pt idx="31">
                  <c:v>2567</c:v>
                </c:pt>
              </c:numCache>
            </c:numRef>
          </c:cat>
          <c:val>
            <c:numRef>
              <c:f>'std. - Kh.89'!$C$5:$C$36</c:f>
              <c:numCache>
                <c:ptCount val="32"/>
                <c:pt idx="0">
                  <c:v>77.44</c:v>
                </c:pt>
                <c:pt idx="1">
                  <c:v>191.86</c:v>
                </c:pt>
                <c:pt idx="2">
                  <c:v>167.29</c:v>
                </c:pt>
                <c:pt idx="3">
                  <c:v>112.66400000000002</c:v>
                </c:pt>
                <c:pt idx="4">
                  <c:v>102.435</c:v>
                </c:pt>
                <c:pt idx="5">
                  <c:v>85.05</c:v>
                </c:pt>
                <c:pt idx="6">
                  <c:v>95.283</c:v>
                </c:pt>
                <c:pt idx="7">
                  <c:v>93.52799999999999</c:v>
                </c:pt>
                <c:pt idx="8">
                  <c:v>139.333</c:v>
                </c:pt>
                <c:pt idx="9">
                  <c:v>173.207</c:v>
                </c:pt>
                <c:pt idx="10">
                  <c:v>138.02300000000002</c:v>
                </c:pt>
                <c:pt idx="11">
                  <c:v>169.639</c:v>
                </c:pt>
                <c:pt idx="12">
                  <c:v>109.778976</c:v>
                </c:pt>
                <c:pt idx="13">
                  <c:v>164.141856</c:v>
                </c:pt>
                <c:pt idx="14">
                  <c:v>116.4800736</c:v>
                </c:pt>
                <c:pt idx="15">
                  <c:v>108</c:v>
                </c:pt>
                <c:pt idx="16">
                  <c:v>77.37</c:v>
                </c:pt>
                <c:pt idx="17">
                  <c:v>109.828224</c:v>
                </c:pt>
                <c:pt idx="18">
                  <c:v>157.16073599999996</c:v>
                </c:pt>
                <c:pt idx="19">
                  <c:v>110.807136</c:v>
                </c:pt>
                <c:pt idx="20">
                  <c:v>168.69168</c:v>
                </c:pt>
                <c:pt idx="21">
                  <c:v>94.94</c:v>
                </c:pt>
                <c:pt idx="22">
                  <c:v>66.4803072</c:v>
                </c:pt>
                <c:pt idx="23">
                  <c:v>86.07513600000001</c:v>
                </c:pt>
                <c:pt idx="24">
                  <c:v>180.5</c:v>
                </c:pt>
                <c:pt idx="25">
                  <c:v>109.9</c:v>
                </c:pt>
                <c:pt idx="26">
                  <c:v>25.1</c:v>
                </c:pt>
                <c:pt idx="27">
                  <c:v>66.2</c:v>
                </c:pt>
                <c:pt idx="28">
                  <c:v>89.37216000000004</c:v>
                </c:pt>
                <c:pt idx="29">
                  <c:v>148.16044800000003</c:v>
                </c:pt>
                <c:pt idx="30">
                  <c:v>72.94838400000005</c:v>
                </c:pt>
                <c:pt idx="31">
                  <c:v>0.6596640000000001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(2536 - 2566 ) 29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Kh.89'!$B$5:$B$36</c:f>
              <c:numCache>
                <c:ptCount val="32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  <c:pt idx="31">
                  <c:v>2567</c:v>
                </c:pt>
              </c:numCache>
            </c:numRef>
          </c:cat>
          <c:val>
            <c:numRef>
              <c:f>'std. - Kh.89'!$E$5:$E$35</c:f>
              <c:numCache>
                <c:ptCount val="31"/>
                <c:pt idx="0">
                  <c:v>116.37700376774193</c:v>
                </c:pt>
                <c:pt idx="1">
                  <c:v>116.37700376774193</c:v>
                </c:pt>
                <c:pt idx="2">
                  <c:v>116.37700376774193</c:v>
                </c:pt>
                <c:pt idx="3">
                  <c:v>116.37700376774193</c:v>
                </c:pt>
                <c:pt idx="4">
                  <c:v>116.37700376774193</c:v>
                </c:pt>
                <c:pt idx="5">
                  <c:v>116.37700376774193</c:v>
                </c:pt>
                <c:pt idx="6">
                  <c:v>116.37700376774193</c:v>
                </c:pt>
                <c:pt idx="7">
                  <c:v>116.37700376774193</c:v>
                </c:pt>
                <c:pt idx="8">
                  <c:v>116.37700376774193</c:v>
                </c:pt>
                <c:pt idx="9">
                  <c:v>116.37700376774193</c:v>
                </c:pt>
                <c:pt idx="10">
                  <c:v>116.37700376774193</c:v>
                </c:pt>
                <c:pt idx="11">
                  <c:v>116.37700376774193</c:v>
                </c:pt>
                <c:pt idx="12">
                  <c:v>116.37700376774193</c:v>
                </c:pt>
                <c:pt idx="13">
                  <c:v>116.37700376774193</c:v>
                </c:pt>
                <c:pt idx="14">
                  <c:v>116.37700376774193</c:v>
                </c:pt>
                <c:pt idx="15">
                  <c:v>116.37700376774193</c:v>
                </c:pt>
                <c:pt idx="16">
                  <c:v>116.37700376774193</c:v>
                </c:pt>
                <c:pt idx="17">
                  <c:v>116.37700376774193</c:v>
                </c:pt>
                <c:pt idx="18">
                  <c:v>116.37700376774193</c:v>
                </c:pt>
                <c:pt idx="19">
                  <c:v>116.37700376774193</c:v>
                </c:pt>
                <c:pt idx="20">
                  <c:v>116.37700376774193</c:v>
                </c:pt>
                <c:pt idx="21">
                  <c:v>116.37700376774193</c:v>
                </c:pt>
                <c:pt idx="22">
                  <c:v>116.37700376774193</c:v>
                </c:pt>
                <c:pt idx="23">
                  <c:v>116.37700376774193</c:v>
                </c:pt>
                <c:pt idx="24">
                  <c:v>116.37700376774193</c:v>
                </c:pt>
                <c:pt idx="25">
                  <c:v>116.37700376774193</c:v>
                </c:pt>
                <c:pt idx="26">
                  <c:v>116.37700376774193</c:v>
                </c:pt>
                <c:pt idx="27">
                  <c:v>116.37700376774193</c:v>
                </c:pt>
                <c:pt idx="28">
                  <c:v>116.37700376774193</c:v>
                </c:pt>
                <c:pt idx="29">
                  <c:v>116.37700376774193</c:v>
                </c:pt>
                <c:pt idx="30">
                  <c:v>116.37700376774193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Kh.89'!$B$5:$B$36</c:f>
              <c:numCache>
                <c:ptCount val="32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  <c:pt idx="31">
                  <c:v>2567</c:v>
                </c:pt>
              </c:numCache>
            </c:numRef>
          </c:cat>
          <c:val>
            <c:numRef>
              <c:f>'std. - Kh.89'!$D$5:$D$36</c:f>
              <c:numCache>
                <c:ptCount val="32"/>
                <c:pt idx="31">
                  <c:v>0.6596640000000001</c:v>
                </c:pt>
              </c:numCache>
            </c:numRef>
          </c:val>
          <c:smooth val="0"/>
        </c:ser>
        <c:marker val="1"/>
        <c:axId val="51932020"/>
        <c:axId val="64734997"/>
      </c:lineChart>
      <c:catAx>
        <c:axId val="5193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4734997"/>
        <c:crossesAt val="0"/>
        <c:auto val="1"/>
        <c:lblOffset val="100"/>
        <c:tickLblSkip val="1"/>
        <c:noMultiLvlLbl val="0"/>
      </c:catAx>
      <c:valAx>
        <c:axId val="64734997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1932020"/>
        <c:crossesAt val="1"/>
        <c:crossBetween val="between"/>
        <c:dispUnits/>
        <c:majorUnit val="50"/>
        <c:minorUnit val="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925"/>
          <c:w val="0.99175"/>
          <c:h val="0.07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</cdr:x>
      <cdr:y>0.5255</cdr:y>
    </cdr:from>
    <cdr:to>
      <cdr:x>0.58225</cdr:x>
      <cdr:y>0.55625</cdr:y>
    </cdr:to>
    <cdr:sp>
      <cdr:nvSpPr>
        <cdr:cNvPr id="1" name="TextBox 1"/>
        <cdr:cNvSpPr txBox="1">
          <a:spLocks noChangeArrowheads="1"/>
        </cdr:cNvSpPr>
      </cdr:nvSpPr>
      <cdr:spPr>
        <a:xfrm>
          <a:off x="4181475" y="3238500"/>
          <a:ext cx="1285875" cy="1905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0.5845</cdr:x>
      <cdr:y>0.45525</cdr:y>
    </cdr:from>
    <cdr:to>
      <cdr:x>0.73075</cdr:x>
      <cdr:y>0.4855</cdr:y>
    </cdr:to>
    <cdr:sp>
      <cdr:nvSpPr>
        <cdr:cNvPr id="2" name="TextBox 1"/>
        <cdr:cNvSpPr txBox="1">
          <a:spLocks noChangeArrowheads="1"/>
        </cdr:cNvSpPr>
      </cdr:nvSpPr>
      <cdr:spPr>
        <a:xfrm>
          <a:off x="5486400" y="2809875"/>
          <a:ext cx="1371600" cy="1905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157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0.308</cdr:x>
      <cdr:y>0.593</cdr:y>
    </cdr:from>
    <cdr:to>
      <cdr:x>0.4525</cdr:x>
      <cdr:y>0.62525</cdr:y>
    </cdr:to>
    <cdr:sp>
      <cdr:nvSpPr>
        <cdr:cNvPr id="3" name="TextBox 1"/>
        <cdr:cNvSpPr txBox="1">
          <a:spLocks noChangeArrowheads="1"/>
        </cdr:cNvSpPr>
      </cdr:nvSpPr>
      <cdr:spPr>
        <a:xfrm>
          <a:off x="2886075" y="3657600"/>
          <a:ext cx="1362075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76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</cdr:x>
      <cdr:y>0.40175</cdr:y>
    </cdr:from>
    <cdr:to>
      <cdr:x>0.27475</cdr:x>
      <cdr:y>0.5895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000250" y="2466975"/>
          <a:ext cx="581025" cy="11525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62675"/>
    <xdr:graphicFrame>
      <xdr:nvGraphicFramePr>
        <xdr:cNvPr id="1" name="Shape 1025"/>
        <xdr:cNvGraphicFramePr/>
      </xdr:nvGraphicFramePr>
      <xdr:xfrm>
        <a:off x="0" y="0"/>
        <a:ext cx="94011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G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G.4"/>
      <sheetName val="แผนภูมิแท่ง"/>
      <sheetName val="แผนภูมิเส้น"/>
    </sheetNames>
    <sheetDataSet>
      <sheetData sheetId="0">
        <row r="27">
          <cell r="K27" t="str">
            <v>ปี 2565 ปริมาณน้ำสะสม 1 เม.ย.65 - 31 พ.ค.67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56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C49" sqref="C4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2536</v>
      </c>
      <c r="C5" s="54">
        <v>77.44</v>
      </c>
      <c r="D5" s="55"/>
      <c r="E5" s="56">
        <f aca="true" t="shared" si="0" ref="E5:E35">$C$47</f>
        <v>116.37700376774193</v>
      </c>
      <c r="F5" s="57">
        <f aca="true" t="shared" si="1" ref="F5:F35">+$C$50</f>
        <v>75.58846245673546</v>
      </c>
      <c r="G5" s="58">
        <f aca="true" t="shared" si="2" ref="G5:G35">$C$48</f>
        <v>40.78854131100647</v>
      </c>
      <c r="H5" s="59">
        <f aca="true" t="shared" si="3" ref="H5:H35">+$C$51</f>
        <v>157.16554507874838</v>
      </c>
      <c r="I5" s="2">
        <v>1</v>
      </c>
    </row>
    <row r="6" spans="2:9" ht="11.25">
      <c r="B6" s="22">
        <v>2537</v>
      </c>
      <c r="C6" s="60">
        <v>191.86</v>
      </c>
      <c r="D6" s="55"/>
      <c r="E6" s="61">
        <f t="shared" si="0"/>
        <v>116.37700376774193</v>
      </c>
      <c r="F6" s="62">
        <f t="shared" si="1"/>
        <v>75.58846245673546</v>
      </c>
      <c r="G6" s="63">
        <f t="shared" si="2"/>
        <v>40.78854131100647</v>
      </c>
      <c r="H6" s="64">
        <f t="shared" si="3"/>
        <v>157.16554507874838</v>
      </c>
      <c r="I6" s="2">
        <f>I5+1</f>
        <v>2</v>
      </c>
    </row>
    <row r="7" spans="2:9" ht="11.25">
      <c r="B7" s="22">
        <v>2538</v>
      </c>
      <c r="C7" s="60">
        <v>167.29</v>
      </c>
      <c r="D7" s="55"/>
      <c r="E7" s="61">
        <f t="shared" si="0"/>
        <v>116.37700376774193</v>
      </c>
      <c r="F7" s="62">
        <f t="shared" si="1"/>
        <v>75.58846245673546</v>
      </c>
      <c r="G7" s="63">
        <f t="shared" si="2"/>
        <v>40.78854131100647</v>
      </c>
      <c r="H7" s="64">
        <f t="shared" si="3"/>
        <v>157.16554507874838</v>
      </c>
      <c r="I7" s="2">
        <f aca="true" t="shared" si="4" ref="I7:I35">I6+1</f>
        <v>3</v>
      </c>
    </row>
    <row r="8" spans="2:9" ht="11.25">
      <c r="B8" s="22">
        <v>2539</v>
      </c>
      <c r="C8" s="60">
        <v>112.66400000000002</v>
      </c>
      <c r="D8" s="55"/>
      <c r="E8" s="61">
        <f t="shared" si="0"/>
        <v>116.37700376774193</v>
      </c>
      <c r="F8" s="62">
        <f t="shared" si="1"/>
        <v>75.58846245673546</v>
      </c>
      <c r="G8" s="63">
        <f t="shared" si="2"/>
        <v>40.78854131100647</v>
      </c>
      <c r="H8" s="64">
        <f t="shared" si="3"/>
        <v>157.16554507874838</v>
      </c>
      <c r="I8" s="2">
        <f t="shared" si="4"/>
        <v>4</v>
      </c>
    </row>
    <row r="9" spans="2:9" ht="11.25">
      <c r="B9" s="22">
        <v>2540</v>
      </c>
      <c r="C9" s="60">
        <v>102.435</v>
      </c>
      <c r="D9" s="55"/>
      <c r="E9" s="61">
        <f t="shared" si="0"/>
        <v>116.37700376774193</v>
      </c>
      <c r="F9" s="62">
        <f t="shared" si="1"/>
        <v>75.58846245673546</v>
      </c>
      <c r="G9" s="63">
        <f t="shared" si="2"/>
        <v>40.78854131100647</v>
      </c>
      <c r="H9" s="64">
        <f t="shared" si="3"/>
        <v>157.16554507874838</v>
      </c>
      <c r="I9" s="2">
        <f t="shared" si="4"/>
        <v>5</v>
      </c>
    </row>
    <row r="10" spans="2:9" ht="11.25">
      <c r="B10" s="22">
        <v>2541</v>
      </c>
      <c r="C10" s="60">
        <v>85.05</v>
      </c>
      <c r="D10" s="55"/>
      <c r="E10" s="61">
        <f t="shared" si="0"/>
        <v>116.37700376774193</v>
      </c>
      <c r="F10" s="62">
        <f t="shared" si="1"/>
        <v>75.58846245673546</v>
      </c>
      <c r="G10" s="63">
        <f t="shared" si="2"/>
        <v>40.78854131100647</v>
      </c>
      <c r="H10" s="64">
        <f t="shared" si="3"/>
        <v>157.16554507874838</v>
      </c>
      <c r="I10" s="2">
        <f t="shared" si="4"/>
        <v>6</v>
      </c>
    </row>
    <row r="11" spans="2:9" ht="11.25">
      <c r="B11" s="22">
        <v>2542</v>
      </c>
      <c r="C11" s="60">
        <v>95.283</v>
      </c>
      <c r="D11" s="55"/>
      <c r="E11" s="61">
        <f t="shared" si="0"/>
        <v>116.37700376774193</v>
      </c>
      <c r="F11" s="62">
        <f t="shared" si="1"/>
        <v>75.58846245673546</v>
      </c>
      <c r="G11" s="63">
        <f t="shared" si="2"/>
        <v>40.78854131100647</v>
      </c>
      <c r="H11" s="64">
        <f t="shared" si="3"/>
        <v>157.16554507874838</v>
      </c>
      <c r="I11" s="2">
        <f t="shared" si="4"/>
        <v>7</v>
      </c>
    </row>
    <row r="12" spans="2:9" ht="11.25">
      <c r="B12" s="22">
        <v>2543</v>
      </c>
      <c r="C12" s="60">
        <v>93.52799999999999</v>
      </c>
      <c r="D12" s="55"/>
      <c r="E12" s="61">
        <f t="shared" si="0"/>
        <v>116.37700376774193</v>
      </c>
      <c r="F12" s="62">
        <f t="shared" si="1"/>
        <v>75.58846245673546</v>
      </c>
      <c r="G12" s="63">
        <f t="shared" si="2"/>
        <v>40.78854131100647</v>
      </c>
      <c r="H12" s="64">
        <f t="shared" si="3"/>
        <v>157.16554507874838</v>
      </c>
      <c r="I12" s="2">
        <f t="shared" si="4"/>
        <v>8</v>
      </c>
    </row>
    <row r="13" spans="2:9" ht="11.25">
      <c r="B13" s="22">
        <v>2544</v>
      </c>
      <c r="C13" s="60">
        <v>139.333</v>
      </c>
      <c r="D13" s="55"/>
      <c r="E13" s="61">
        <f t="shared" si="0"/>
        <v>116.37700376774193</v>
      </c>
      <c r="F13" s="62">
        <f t="shared" si="1"/>
        <v>75.58846245673546</v>
      </c>
      <c r="G13" s="63">
        <f t="shared" si="2"/>
        <v>40.78854131100647</v>
      </c>
      <c r="H13" s="64">
        <f t="shared" si="3"/>
        <v>157.16554507874838</v>
      </c>
      <c r="I13" s="2">
        <f t="shared" si="4"/>
        <v>9</v>
      </c>
    </row>
    <row r="14" spans="2:9" ht="11.25">
      <c r="B14" s="22">
        <v>2545</v>
      </c>
      <c r="C14" s="60">
        <v>173.207</v>
      </c>
      <c r="D14" s="55"/>
      <c r="E14" s="61">
        <f t="shared" si="0"/>
        <v>116.37700376774193</v>
      </c>
      <c r="F14" s="62">
        <f t="shared" si="1"/>
        <v>75.58846245673546</v>
      </c>
      <c r="G14" s="63">
        <f t="shared" si="2"/>
        <v>40.78854131100647</v>
      </c>
      <c r="H14" s="64">
        <f t="shared" si="3"/>
        <v>157.16554507874838</v>
      </c>
      <c r="I14" s="2">
        <f t="shared" si="4"/>
        <v>10</v>
      </c>
    </row>
    <row r="15" spans="2:9" ht="11.25">
      <c r="B15" s="22">
        <v>2546</v>
      </c>
      <c r="C15" s="60">
        <v>138.02300000000002</v>
      </c>
      <c r="D15" s="55"/>
      <c r="E15" s="61">
        <f t="shared" si="0"/>
        <v>116.37700376774193</v>
      </c>
      <c r="F15" s="62">
        <f t="shared" si="1"/>
        <v>75.58846245673546</v>
      </c>
      <c r="G15" s="63">
        <f t="shared" si="2"/>
        <v>40.78854131100647</v>
      </c>
      <c r="H15" s="64">
        <f t="shared" si="3"/>
        <v>157.16554507874838</v>
      </c>
      <c r="I15" s="2">
        <f t="shared" si="4"/>
        <v>11</v>
      </c>
    </row>
    <row r="16" spans="2:9" ht="11.25">
      <c r="B16" s="22">
        <v>2547</v>
      </c>
      <c r="C16" s="60">
        <v>169.639</v>
      </c>
      <c r="D16" s="55"/>
      <c r="E16" s="61">
        <f t="shared" si="0"/>
        <v>116.37700376774193</v>
      </c>
      <c r="F16" s="62">
        <f t="shared" si="1"/>
        <v>75.58846245673546</v>
      </c>
      <c r="G16" s="63">
        <f t="shared" si="2"/>
        <v>40.78854131100647</v>
      </c>
      <c r="H16" s="64">
        <f t="shared" si="3"/>
        <v>157.16554507874838</v>
      </c>
      <c r="I16" s="2">
        <f t="shared" si="4"/>
        <v>12</v>
      </c>
    </row>
    <row r="17" spans="2:9" ht="11.25">
      <c r="B17" s="22">
        <v>2548</v>
      </c>
      <c r="C17" s="60">
        <v>109.778976</v>
      </c>
      <c r="D17" s="55"/>
      <c r="E17" s="61">
        <f t="shared" si="0"/>
        <v>116.37700376774193</v>
      </c>
      <c r="F17" s="62">
        <f t="shared" si="1"/>
        <v>75.58846245673546</v>
      </c>
      <c r="G17" s="63">
        <f t="shared" si="2"/>
        <v>40.78854131100647</v>
      </c>
      <c r="H17" s="64">
        <f t="shared" si="3"/>
        <v>157.16554507874838</v>
      </c>
      <c r="I17" s="2">
        <f t="shared" si="4"/>
        <v>13</v>
      </c>
    </row>
    <row r="18" spans="2:9" ht="11.25">
      <c r="B18" s="22">
        <v>2549</v>
      </c>
      <c r="C18" s="60">
        <v>164.141856</v>
      </c>
      <c r="D18" s="55"/>
      <c r="E18" s="61">
        <f t="shared" si="0"/>
        <v>116.37700376774193</v>
      </c>
      <c r="F18" s="62">
        <f t="shared" si="1"/>
        <v>75.58846245673546</v>
      </c>
      <c r="G18" s="63">
        <f t="shared" si="2"/>
        <v>40.78854131100647</v>
      </c>
      <c r="H18" s="64">
        <f t="shared" si="3"/>
        <v>157.16554507874838</v>
      </c>
      <c r="I18" s="2">
        <f t="shared" si="4"/>
        <v>14</v>
      </c>
    </row>
    <row r="19" spans="2:9" ht="11.25">
      <c r="B19" s="22">
        <v>2550</v>
      </c>
      <c r="C19" s="60">
        <v>116.4800736</v>
      </c>
      <c r="D19" s="55"/>
      <c r="E19" s="61">
        <f t="shared" si="0"/>
        <v>116.37700376774193</v>
      </c>
      <c r="F19" s="62">
        <f t="shared" si="1"/>
        <v>75.58846245673546</v>
      </c>
      <c r="G19" s="63">
        <f t="shared" si="2"/>
        <v>40.78854131100647</v>
      </c>
      <c r="H19" s="64">
        <f t="shared" si="3"/>
        <v>157.16554507874838</v>
      </c>
      <c r="I19" s="2">
        <f t="shared" si="4"/>
        <v>15</v>
      </c>
    </row>
    <row r="20" spans="2:9" ht="11.25">
      <c r="B20" s="22">
        <v>2551</v>
      </c>
      <c r="C20" s="60">
        <v>108</v>
      </c>
      <c r="D20" s="55"/>
      <c r="E20" s="61">
        <f t="shared" si="0"/>
        <v>116.37700376774193</v>
      </c>
      <c r="F20" s="62">
        <f t="shared" si="1"/>
        <v>75.58846245673546</v>
      </c>
      <c r="G20" s="63">
        <f t="shared" si="2"/>
        <v>40.78854131100647</v>
      </c>
      <c r="H20" s="64">
        <f t="shared" si="3"/>
        <v>157.16554507874838</v>
      </c>
      <c r="I20" s="2">
        <f t="shared" si="4"/>
        <v>16</v>
      </c>
    </row>
    <row r="21" spans="2:9" ht="11.25">
      <c r="B21" s="22">
        <v>2552</v>
      </c>
      <c r="C21" s="65">
        <v>77.37</v>
      </c>
      <c r="D21" s="55"/>
      <c r="E21" s="61">
        <f t="shared" si="0"/>
        <v>116.37700376774193</v>
      </c>
      <c r="F21" s="62">
        <f t="shared" si="1"/>
        <v>75.58846245673546</v>
      </c>
      <c r="G21" s="63">
        <f t="shared" si="2"/>
        <v>40.78854131100647</v>
      </c>
      <c r="H21" s="64">
        <f t="shared" si="3"/>
        <v>157.16554507874838</v>
      </c>
      <c r="I21" s="2">
        <f t="shared" si="4"/>
        <v>17</v>
      </c>
    </row>
    <row r="22" spans="2:9" ht="11.25">
      <c r="B22" s="22">
        <v>2553</v>
      </c>
      <c r="C22" s="65">
        <v>109.828224</v>
      </c>
      <c r="D22" s="55"/>
      <c r="E22" s="61">
        <f t="shared" si="0"/>
        <v>116.37700376774193</v>
      </c>
      <c r="F22" s="62">
        <f t="shared" si="1"/>
        <v>75.58846245673546</v>
      </c>
      <c r="G22" s="63">
        <f t="shared" si="2"/>
        <v>40.78854131100647</v>
      </c>
      <c r="H22" s="64">
        <f t="shared" si="3"/>
        <v>157.16554507874838</v>
      </c>
      <c r="I22" s="2">
        <f t="shared" si="4"/>
        <v>18</v>
      </c>
    </row>
    <row r="23" spans="2:9" ht="11.25">
      <c r="B23" s="22">
        <v>2554</v>
      </c>
      <c r="C23" s="65">
        <v>157.16073599999996</v>
      </c>
      <c r="D23" s="55"/>
      <c r="E23" s="61">
        <f t="shared" si="0"/>
        <v>116.37700376774193</v>
      </c>
      <c r="F23" s="62">
        <f t="shared" si="1"/>
        <v>75.58846245673546</v>
      </c>
      <c r="G23" s="63">
        <f t="shared" si="2"/>
        <v>40.78854131100647</v>
      </c>
      <c r="H23" s="64">
        <f t="shared" si="3"/>
        <v>157.16554507874838</v>
      </c>
      <c r="I23" s="2">
        <f t="shared" si="4"/>
        <v>19</v>
      </c>
    </row>
    <row r="24" spans="2:9" ht="11.25">
      <c r="B24" s="22">
        <v>2555</v>
      </c>
      <c r="C24" s="65">
        <v>110.807136</v>
      </c>
      <c r="D24" s="55"/>
      <c r="E24" s="61">
        <f t="shared" si="0"/>
        <v>116.37700376774193</v>
      </c>
      <c r="F24" s="62">
        <f t="shared" si="1"/>
        <v>75.58846245673546</v>
      </c>
      <c r="G24" s="63">
        <f t="shared" si="2"/>
        <v>40.78854131100647</v>
      </c>
      <c r="H24" s="64">
        <f t="shared" si="3"/>
        <v>157.16554507874838</v>
      </c>
      <c r="I24" s="2">
        <f t="shared" si="4"/>
        <v>20</v>
      </c>
    </row>
    <row r="25" spans="2:9" ht="11.25">
      <c r="B25" s="22">
        <v>2556</v>
      </c>
      <c r="C25" s="65">
        <v>168.69168</v>
      </c>
      <c r="D25" s="55"/>
      <c r="E25" s="61">
        <f t="shared" si="0"/>
        <v>116.37700376774193</v>
      </c>
      <c r="F25" s="62">
        <f t="shared" si="1"/>
        <v>75.58846245673546</v>
      </c>
      <c r="G25" s="63">
        <f t="shared" si="2"/>
        <v>40.78854131100647</v>
      </c>
      <c r="H25" s="64">
        <f t="shared" si="3"/>
        <v>157.16554507874838</v>
      </c>
      <c r="I25" s="2">
        <f t="shared" si="4"/>
        <v>21</v>
      </c>
    </row>
    <row r="26" spans="2:9" ht="11.25">
      <c r="B26" s="22">
        <v>2557</v>
      </c>
      <c r="C26" s="65">
        <v>94.94</v>
      </c>
      <c r="D26" s="55"/>
      <c r="E26" s="61">
        <f t="shared" si="0"/>
        <v>116.37700376774193</v>
      </c>
      <c r="F26" s="62">
        <f t="shared" si="1"/>
        <v>75.58846245673546</v>
      </c>
      <c r="G26" s="63">
        <f t="shared" si="2"/>
        <v>40.78854131100647</v>
      </c>
      <c r="H26" s="64">
        <f t="shared" si="3"/>
        <v>157.16554507874838</v>
      </c>
      <c r="I26" s="2">
        <f t="shared" si="4"/>
        <v>22</v>
      </c>
    </row>
    <row r="27" spans="2:9" ht="11.25">
      <c r="B27" s="22">
        <v>2558</v>
      </c>
      <c r="C27" s="65">
        <v>66.4803072</v>
      </c>
      <c r="D27" s="55"/>
      <c r="E27" s="61">
        <f t="shared" si="0"/>
        <v>116.37700376774193</v>
      </c>
      <c r="F27" s="62">
        <f t="shared" si="1"/>
        <v>75.58846245673546</v>
      </c>
      <c r="G27" s="63">
        <f t="shared" si="2"/>
        <v>40.78854131100647</v>
      </c>
      <c r="H27" s="64">
        <f t="shared" si="3"/>
        <v>157.16554507874838</v>
      </c>
      <c r="I27" s="2">
        <f t="shared" si="4"/>
        <v>23</v>
      </c>
    </row>
    <row r="28" spans="2:13" ht="11.25">
      <c r="B28" s="22">
        <v>2559</v>
      </c>
      <c r="C28" s="60">
        <v>86.07513600000001</v>
      </c>
      <c r="D28" s="55"/>
      <c r="E28" s="61">
        <f t="shared" si="0"/>
        <v>116.37700376774193</v>
      </c>
      <c r="F28" s="62">
        <f t="shared" si="1"/>
        <v>75.58846245673546</v>
      </c>
      <c r="G28" s="63">
        <f t="shared" si="2"/>
        <v>40.78854131100647</v>
      </c>
      <c r="H28" s="64">
        <f t="shared" si="3"/>
        <v>157.16554507874838</v>
      </c>
      <c r="I28" s="2">
        <f t="shared" si="4"/>
        <v>24</v>
      </c>
      <c r="L28" s="67"/>
      <c r="M28" s="67"/>
    </row>
    <row r="29" spans="2:9" ht="11.25">
      <c r="B29" s="22">
        <v>2560</v>
      </c>
      <c r="C29" s="60">
        <v>180.5</v>
      </c>
      <c r="D29" s="55"/>
      <c r="E29" s="61">
        <f t="shared" si="0"/>
        <v>116.37700376774193</v>
      </c>
      <c r="F29" s="62">
        <f t="shared" si="1"/>
        <v>75.58846245673546</v>
      </c>
      <c r="G29" s="63">
        <f t="shared" si="2"/>
        <v>40.78854131100647</v>
      </c>
      <c r="H29" s="64">
        <f t="shared" si="3"/>
        <v>157.16554507874838</v>
      </c>
      <c r="I29" s="2">
        <f t="shared" si="4"/>
        <v>25</v>
      </c>
    </row>
    <row r="30" spans="2:9" ht="11.25">
      <c r="B30" s="22">
        <v>2561</v>
      </c>
      <c r="C30" s="60">
        <v>109.9</v>
      </c>
      <c r="D30" s="55"/>
      <c r="E30" s="61">
        <f t="shared" si="0"/>
        <v>116.37700376774193</v>
      </c>
      <c r="F30" s="62">
        <f t="shared" si="1"/>
        <v>75.58846245673546</v>
      </c>
      <c r="G30" s="63">
        <f t="shared" si="2"/>
        <v>40.78854131100647</v>
      </c>
      <c r="H30" s="64">
        <f t="shared" si="3"/>
        <v>157.16554507874838</v>
      </c>
      <c r="I30" s="2">
        <f t="shared" si="4"/>
        <v>26</v>
      </c>
    </row>
    <row r="31" spans="2:9" ht="11.25">
      <c r="B31" s="22">
        <v>2562</v>
      </c>
      <c r="C31" s="60">
        <v>25.1</v>
      </c>
      <c r="D31" s="55"/>
      <c r="E31" s="61">
        <f t="shared" si="0"/>
        <v>116.37700376774193</v>
      </c>
      <c r="F31" s="62">
        <f t="shared" si="1"/>
        <v>75.58846245673546</v>
      </c>
      <c r="G31" s="63">
        <f t="shared" si="2"/>
        <v>40.78854131100647</v>
      </c>
      <c r="H31" s="64">
        <f t="shared" si="3"/>
        <v>157.16554507874838</v>
      </c>
      <c r="I31" s="2">
        <f t="shared" si="4"/>
        <v>27</v>
      </c>
    </row>
    <row r="32" spans="2:9" ht="11.25">
      <c r="B32" s="22">
        <v>2563</v>
      </c>
      <c r="C32" s="60">
        <v>66.2</v>
      </c>
      <c r="D32" s="55"/>
      <c r="E32" s="61">
        <f t="shared" si="0"/>
        <v>116.37700376774193</v>
      </c>
      <c r="F32" s="62">
        <f t="shared" si="1"/>
        <v>75.58846245673546</v>
      </c>
      <c r="G32" s="63">
        <f t="shared" si="2"/>
        <v>40.78854131100647</v>
      </c>
      <c r="H32" s="64">
        <f t="shared" si="3"/>
        <v>157.16554507874838</v>
      </c>
      <c r="I32" s="2">
        <f t="shared" si="4"/>
        <v>28</v>
      </c>
    </row>
    <row r="33" spans="2:9" ht="11.25">
      <c r="B33" s="22">
        <v>2564</v>
      </c>
      <c r="C33" s="60">
        <v>89.37216000000004</v>
      </c>
      <c r="D33" s="68"/>
      <c r="E33" s="61">
        <f t="shared" si="0"/>
        <v>116.37700376774193</v>
      </c>
      <c r="F33" s="62">
        <f t="shared" si="1"/>
        <v>75.58846245673546</v>
      </c>
      <c r="G33" s="63">
        <f t="shared" si="2"/>
        <v>40.78854131100647</v>
      </c>
      <c r="H33" s="64">
        <f t="shared" si="3"/>
        <v>157.16554507874838</v>
      </c>
      <c r="I33" s="2">
        <f t="shared" si="4"/>
        <v>29</v>
      </c>
    </row>
    <row r="34" spans="2:14" ht="11.25">
      <c r="B34" s="22">
        <v>2565</v>
      </c>
      <c r="C34" s="60">
        <v>148.16044800000003</v>
      </c>
      <c r="D34" s="55"/>
      <c r="E34" s="61">
        <f t="shared" si="0"/>
        <v>116.37700376774193</v>
      </c>
      <c r="F34" s="62">
        <f t="shared" si="1"/>
        <v>75.58846245673546</v>
      </c>
      <c r="G34" s="63">
        <f t="shared" si="2"/>
        <v>40.78854131100647</v>
      </c>
      <c r="H34" s="64">
        <f t="shared" si="3"/>
        <v>157.16554507874838</v>
      </c>
      <c r="I34" s="2">
        <f t="shared" si="4"/>
        <v>30</v>
      </c>
      <c r="K34" s="75" t="str">
        <f>'[1]std. - G.4'!$K$27:$N$27</f>
        <v>ปี 2565 ปริมาณน้ำสะสม 1 เม.ย.65 - 31 พ.ค.67</v>
      </c>
      <c r="L34" s="75"/>
      <c r="M34" s="75"/>
      <c r="N34" s="75"/>
    </row>
    <row r="35" spans="2:9" ht="11.25">
      <c r="B35" s="22">
        <v>2566</v>
      </c>
      <c r="C35" s="60">
        <v>72.94838400000005</v>
      </c>
      <c r="D35" s="55"/>
      <c r="E35" s="61">
        <f t="shared" si="0"/>
        <v>116.37700376774193</v>
      </c>
      <c r="F35" s="62">
        <f t="shared" si="1"/>
        <v>75.58846245673546</v>
      </c>
      <c r="G35" s="63">
        <f t="shared" si="2"/>
        <v>40.78854131100647</v>
      </c>
      <c r="H35" s="64">
        <f t="shared" si="3"/>
        <v>157.16554507874838</v>
      </c>
      <c r="I35" s="2">
        <f t="shared" si="4"/>
        <v>31</v>
      </c>
    </row>
    <row r="36" spans="2:16" ht="12">
      <c r="B36" s="69">
        <v>2567</v>
      </c>
      <c r="C36" s="70">
        <v>0.6596640000000001</v>
      </c>
      <c r="D36" s="71">
        <f>C36</f>
        <v>0.6596640000000001</v>
      </c>
      <c r="E36" s="61"/>
      <c r="F36" s="62"/>
      <c r="G36" s="63"/>
      <c r="H36" s="64"/>
      <c r="K36" s="66"/>
      <c r="P36"/>
    </row>
    <row r="37" spans="2:8" ht="11.25">
      <c r="B37" s="22"/>
      <c r="C37" s="65"/>
      <c r="D37" s="55"/>
      <c r="E37" s="61"/>
      <c r="F37" s="62"/>
      <c r="G37" s="63"/>
      <c r="H37" s="64"/>
    </row>
    <row r="38" spans="2:8" ht="11.25">
      <c r="B38" s="22"/>
      <c r="C38" s="65"/>
      <c r="D38" s="55"/>
      <c r="E38" s="61"/>
      <c r="F38" s="62"/>
      <c r="G38" s="63"/>
      <c r="H38" s="64"/>
    </row>
    <row r="39" spans="2:8" ht="11.25">
      <c r="B39" s="22"/>
      <c r="C39" s="65"/>
      <c r="D39" s="55"/>
      <c r="E39" s="61"/>
      <c r="F39" s="62"/>
      <c r="G39" s="63"/>
      <c r="H39" s="64"/>
    </row>
    <row r="40" spans="2:8" ht="11.25">
      <c r="B40" s="22"/>
      <c r="C40" s="65"/>
      <c r="D40" s="55"/>
      <c r="E40" s="61"/>
      <c r="F40" s="62"/>
      <c r="G40" s="63"/>
      <c r="H40" s="64"/>
    </row>
    <row r="41" spans="2:13" ht="11.25">
      <c r="B41" s="22"/>
      <c r="C41" s="65"/>
      <c r="D41" s="55"/>
      <c r="E41" s="61"/>
      <c r="F41" s="62"/>
      <c r="G41" s="63"/>
      <c r="H41" s="64"/>
      <c r="J41" s="66"/>
      <c r="K41" s="66"/>
      <c r="L41" s="66"/>
      <c r="M41" s="66"/>
    </row>
    <row r="42" spans="2:8" ht="11.25">
      <c r="B42" s="22"/>
      <c r="C42" s="65"/>
      <c r="D42" s="55"/>
      <c r="E42" s="61"/>
      <c r="F42" s="62"/>
      <c r="G42" s="63"/>
      <c r="H42" s="64"/>
    </row>
    <row r="43" spans="2:8" ht="11.25">
      <c r="B43" s="22"/>
      <c r="C43" s="65"/>
      <c r="D43" s="55"/>
      <c r="E43" s="61"/>
      <c r="F43" s="62"/>
      <c r="G43" s="63"/>
      <c r="H43" s="64"/>
    </row>
    <row r="44" spans="2:13" ht="11.25">
      <c r="B44" s="27"/>
      <c r="C44" s="28"/>
      <c r="D44" s="21"/>
      <c r="E44" s="29"/>
      <c r="F44" s="29"/>
      <c r="G44" s="29"/>
      <c r="H44" s="29"/>
      <c r="J44" s="24"/>
      <c r="K44" s="25"/>
      <c r="L44" s="24"/>
      <c r="M44" s="26"/>
    </row>
    <row r="45" spans="2:13" ht="11.25">
      <c r="B45" s="27"/>
      <c r="C45" s="28"/>
      <c r="D45" s="21"/>
      <c r="E45" s="29"/>
      <c r="F45" s="29"/>
      <c r="G45" s="29"/>
      <c r="H45" s="29"/>
      <c r="J45" s="24"/>
      <c r="K45" s="25"/>
      <c r="L45" s="24"/>
      <c r="M45" s="26"/>
    </row>
    <row r="46" spans="1:17" ht="16.5" customHeight="1">
      <c r="A46" s="23"/>
      <c r="B46" s="30"/>
      <c r="C46" s="31"/>
      <c r="D46" s="23"/>
      <c r="E46" s="23"/>
      <c r="F46" s="23"/>
      <c r="G46" s="23"/>
      <c r="H46" s="23"/>
      <c r="I46" s="23"/>
      <c r="J46" s="23"/>
      <c r="K46" s="23"/>
      <c r="Q46" s="28"/>
    </row>
    <row r="47" spans="1:11" ht="15.75" customHeight="1">
      <c r="A47" s="23"/>
      <c r="B47" s="32" t="s">
        <v>8</v>
      </c>
      <c r="C47" s="51">
        <f>AVERAGE(C5:C35)</f>
        <v>116.37700376774193</v>
      </c>
      <c r="D47" s="33"/>
      <c r="E47" s="30"/>
      <c r="F47" s="30"/>
      <c r="G47" s="23"/>
      <c r="H47" s="34" t="s">
        <v>8</v>
      </c>
      <c r="I47" s="35" t="s">
        <v>20</v>
      </c>
      <c r="J47" s="36"/>
      <c r="K47" s="37"/>
    </row>
    <row r="48" spans="1:11" ht="15.75" customHeight="1">
      <c r="A48" s="23"/>
      <c r="B48" s="38" t="s">
        <v>10</v>
      </c>
      <c r="C48" s="52">
        <f>STDEV(C5:C35)</f>
        <v>40.78854131100647</v>
      </c>
      <c r="D48" s="33"/>
      <c r="E48" s="30"/>
      <c r="F48" s="30"/>
      <c r="G48" s="23"/>
      <c r="H48" s="40" t="s">
        <v>10</v>
      </c>
      <c r="I48" s="41" t="s">
        <v>12</v>
      </c>
      <c r="J48" s="42"/>
      <c r="K48" s="43"/>
    </row>
    <row r="49" spans="1:15" ht="15.75" customHeight="1">
      <c r="A49" s="30"/>
      <c r="B49" s="38" t="s">
        <v>13</v>
      </c>
      <c r="C49" s="39">
        <f>C48/C47</f>
        <v>0.35048626438613023</v>
      </c>
      <c r="D49" s="33"/>
      <c r="E49" s="44">
        <f>C49*100</f>
        <v>35.04862643861302</v>
      </c>
      <c r="F49" s="30" t="s">
        <v>2</v>
      </c>
      <c r="G49" s="23"/>
      <c r="H49" s="40" t="s">
        <v>13</v>
      </c>
      <c r="I49" s="41" t="s">
        <v>14</v>
      </c>
      <c r="J49" s="42"/>
      <c r="K49" s="43"/>
      <c r="M49" s="50" t="s">
        <v>19</v>
      </c>
      <c r="N49" s="2">
        <f>C54-C55-C56</f>
        <v>21</v>
      </c>
      <c r="O49" s="2" t="s">
        <v>0</v>
      </c>
    </row>
    <row r="50" spans="1:15" ht="15.75" customHeight="1">
      <c r="A50" s="30"/>
      <c r="B50" s="38" t="s">
        <v>9</v>
      </c>
      <c r="C50" s="52">
        <f>C47-C48</f>
        <v>75.58846245673546</v>
      </c>
      <c r="D50" s="33"/>
      <c r="E50" s="30"/>
      <c r="F50" s="30"/>
      <c r="G50" s="23"/>
      <c r="H50" s="40" t="s">
        <v>9</v>
      </c>
      <c r="I50" s="41" t="s">
        <v>15</v>
      </c>
      <c r="J50" s="42"/>
      <c r="K50" s="43"/>
      <c r="M50" s="50" t="s">
        <v>18</v>
      </c>
      <c r="N50" s="2">
        <f>C55</f>
        <v>7</v>
      </c>
      <c r="O50" s="2" t="s">
        <v>0</v>
      </c>
    </row>
    <row r="51" spans="1:15" ht="15.75" customHeight="1">
      <c r="A51" s="30"/>
      <c r="B51" s="45" t="s">
        <v>11</v>
      </c>
      <c r="C51" s="53">
        <f>C47+C48</f>
        <v>157.16554507874838</v>
      </c>
      <c r="D51" s="33"/>
      <c r="E51" s="30"/>
      <c r="F51" s="30"/>
      <c r="G51" s="23"/>
      <c r="H51" s="46" t="s">
        <v>11</v>
      </c>
      <c r="I51" s="47" t="s">
        <v>16</v>
      </c>
      <c r="J51" s="48"/>
      <c r="K51" s="49"/>
      <c r="M51" s="50" t="s">
        <v>17</v>
      </c>
      <c r="N51" s="2">
        <f>C56</f>
        <v>3</v>
      </c>
      <c r="O51" s="2" t="s">
        <v>0</v>
      </c>
    </row>
    <row r="52" spans="1:6" ht="17.25" customHeight="1">
      <c r="A52" s="27"/>
      <c r="C52" s="27"/>
      <c r="D52" s="27"/>
      <c r="E52" s="27"/>
      <c r="F52" s="27"/>
    </row>
    <row r="53" spans="1:3" ht="11.25">
      <c r="A53" s="27"/>
      <c r="C53" s="27"/>
    </row>
    <row r="54" spans="1:3" ht="11.25">
      <c r="A54" s="27"/>
      <c r="C54" s="2">
        <f>MAX(I5:I43)</f>
        <v>31</v>
      </c>
    </row>
    <row r="55" ht="11.25">
      <c r="C55" s="2">
        <f>COUNTIF(C5:C33,"&gt;159")</f>
        <v>7</v>
      </c>
    </row>
    <row r="56" ht="11.25">
      <c r="C56" s="2">
        <f>COUNTIF(C5:C33,"&lt;76")</f>
        <v>3</v>
      </c>
    </row>
  </sheetData>
  <sheetProtection/>
  <mergeCells count="2">
    <mergeCell ref="B2:B4"/>
    <mergeCell ref="K34:N3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2024-05-24T07:07:50Z</dcterms:modified>
  <cp:category/>
  <cp:version/>
  <cp:contentType/>
  <cp:contentStatus/>
</cp:coreProperties>
</file>