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8715" windowHeight="4350" activeTab="0"/>
  </bookViews>
  <sheets>
    <sheet name="H41KH72" sheetId="1" r:id="rId1"/>
    <sheet name="KH.72" sheetId="2" r:id="rId2"/>
  </sheets>
  <definedNames>
    <definedName name="_xlnm.Print_Area" localSheetId="0">'H41KH72'!$A$1:$O$45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<sst xmlns="http://schemas.openxmlformats.org/spreadsheetml/2006/main" count="53" uniqueCount="28">
  <si>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</si>
  <si>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</si>
  <si>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</si>
  <si>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</si>
  <si>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</si>
  <si>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</si>
  <si>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</si>
  <si>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</si>
  <si>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</si>
  <si>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</si>
  <si>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</si>
  <si>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</si>
  <si>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</si>
  <si>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</si>
  <si>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</si>
  <si>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</si>
  <si>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</si>
  <si>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</si>
  <si>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</si>
  <si>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</si>
  <si>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</si>
  <si>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</si>
  <si>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</si>
  <si>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ม.(รทก)</t>
  </si>
  <si>
    <r>
      <t>หมายเหตุ</t>
    </r>
    <r>
      <rPr>
        <sz val="14"/>
        <rFont val="TH SarabunPSK"/>
        <family val="2"/>
      </rPr>
      <t xml:space="preserve">  1. ปีน้ำเริ่มตั้งแต่ 1 เม.ย. ถึง 31 มี.ค. ของปีต่อไป</t>
    </r>
  </si>
  <si>
    <t>พื้นที่รับน้ำ   667  ตร.กม.</t>
  </si>
  <si>
    <t>สถานี : Kh.72  น้ำแม่คำ บ้านแม่คำหลักเจ็ด อ.แม่จัน  จ.เชียงราย</t>
  </si>
  <si>
    <t>ตลิ่งฝั่งซ้าย  399.66  ม.(ร.ท.ก.)  ตลิ่งฝั่งขวา  399.42 ม.(ร.ท.ก.) ท้องน้ำ  ม.(ร.ท.ก.) ศูนย์เสาระดับน้ำ 393.400 ม.(ร.ท.ก.)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</si>
</sst>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d\ mmm"/>
    <numFmt numFmtId="181" formatCode="0_)"/>
    <numFmt numFmtId="182" formatCode="0_);\(0\)"/>
    <numFmt numFmtId="183" formatCode="0.000_)"/>
    <numFmt numFmtId="184" formatCode="#,##0.00_ ;\-#,##0.00\ "/>
    <numFmt numFmtId="185" formatCode="mmm\-yyyy"/>
    <numFmt numFmtId="186" formatCode="0.0"/>
    <numFmt numFmtId="187" formatCode="#,##0.0_ ;\-#,##0.0\ "/>
    <numFmt numFmtId="188" formatCode="#,##0_ ;\-#,##0\ "/>
    <numFmt numFmtId="189" formatCode="bbbb"/>
    <numFmt numFmtId="190" formatCode="0.000000000000000"/>
    <numFmt numFmtId="191" formatCode="0.00000000000000"/>
    <numFmt numFmtId="192" formatCode="0.0000000000000"/>
    <numFmt numFmtId="193" formatCode="0.000000000000"/>
    <numFmt numFmtId="194" formatCode="0.0000"/>
  </numFmts>
  <fonts count="5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sz val="8"/>
      <name val="TH SarabunPSK"/>
      <family val="2"/>
    </font>
    <font>
      <b/>
      <sz val="14"/>
      <color indexed="10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6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189" fontId="7" fillId="0" borderId="0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5" xfId="0" applyNumberFormat="1" applyFont="1" applyBorder="1" applyAlignment="1">
      <alignment horizontal="right"/>
    </xf>
    <xf numFmtId="180" fontId="7" fillId="0" borderId="16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8" xfId="0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180" fontId="7" fillId="0" borderId="17" xfId="0" applyNumberFormat="1" applyFont="1" applyBorder="1" applyAlignment="1">
      <alignment horizontal="right"/>
    </xf>
    <xf numFmtId="2" fontId="7" fillId="0" borderId="12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2" fontId="7" fillId="33" borderId="12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8" xfId="0" applyFont="1" applyBorder="1" applyAlignment="1">
      <alignment/>
    </xf>
    <xf numFmtId="2" fontId="7" fillId="0" borderId="11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180" fontId="7" fillId="0" borderId="13" xfId="0" applyNumberFormat="1" applyFont="1" applyBorder="1" applyAlignment="1">
      <alignment/>
    </xf>
    <xf numFmtId="2" fontId="7" fillId="0" borderId="19" xfId="0" applyNumberFormat="1" applyFont="1" applyBorder="1" applyAlignment="1">
      <alignment/>
    </xf>
    <xf numFmtId="180" fontId="7" fillId="0" borderId="17" xfId="0" applyNumberFormat="1" applyFont="1" applyBorder="1" applyAlignment="1">
      <alignment/>
    </xf>
    <xf numFmtId="2" fontId="7" fillId="0" borderId="17" xfId="0" applyNumberFormat="1" applyFont="1" applyBorder="1" applyAlignment="1">
      <alignment/>
    </xf>
    <xf numFmtId="178" fontId="7" fillId="0" borderId="13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178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178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0" fontId="9" fillId="0" borderId="10" xfId="0" applyFont="1" applyBorder="1" applyAlignment="1">
      <alignment horizontal="center"/>
    </xf>
    <xf numFmtId="2" fontId="9" fillId="0" borderId="21" xfId="0" applyNumberFormat="1" applyFont="1" applyBorder="1" applyAlignment="1">
      <alignment horizontal="centerContinuous"/>
    </xf>
    <xf numFmtId="178" fontId="9" fillId="0" borderId="21" xfId="0" applyNumberFormat="1" applyFont="1" applyBorder="1" applyAlignment="1">
      <alignment horizontal="centerContinuous"/>
    </xf>
    <xf numFmtId="178" fontId="9" fillId="0" borderId="22" xfId="0" applyNumberFormat="1" applyFont="1" applyBorder="1" applyAlignment="1">
      <alignment horizontal="centerContinuous"/>
    </xf>
    <xf numFmtId="2" fontId="9" fillId="0" borderId="22" xfId="0" applyNumberFormat="1" applyFont="1" applyBorder="1" applyAlignment="1">
      <alignment horizontal="centerContinuous"/>
    </xf>
    <xf numFmtId="178" fontId="9" fillId="0" borderId="23" xfId="0" applyNumberFormat="1" applyFont="1" applyBorder="1" applyAlignment="1">
      <alignment horizontal="centerContinuous"/>
    </xf>
    <xf numFmtId="2" fontId="9" fillId="0" borderId="24" xfId="0" applyNumberFormat="1" applyFont="1" applyBorder="1" applyAlignment="1">
      <alignment horizontal="centerContinuous"/>
    </xf>
    <xf numFmtId="2" fontId="9" fillId="0" borderId="25" xfId="0" applyNumberFormat="1" applyFont="1" applyBorder="1" applyAlignment="1">
      <alignment horizontal="centerContinuous"/>
    </xf>
    <xf numFmtId="179" fontId="7" fillId="0" borderId="0" xfId="0" applyNumberFormat="1" applyFont="1" applyAlignment="1">
      <alignment/>
    </xf>
    <xf numFmtId="0" fontId="9" fillId="0" borderId="18" xfId="0" applyFont="1" applyBorder="1" applyAlignment="1">
      <alignment horizontal="center"/>
    </xf>
    <xf numFmtId="2" fontId="9" fillId="0" borderId="26" xfId="0" applyNumberFormat="1" applyFont="1" applyBorder="1" applyAlignment="1">
      <alignment horizontal="centerContinuous"/>
    </xf>
    <xf numFmtId="2" fontId="9" fillId="0" borderId="27" xfId="0" applyNumberFormat="1" applyFont="1" applyBorder="1" applyAlignment="1">
      <alignment horizontal="centerContinuous"/>
    </xf>
    <xf numFmtId="178" fontId="9" fillId="0" borderId="26" xfId="0" applyNumberFormat="1" applyFont="1" applyBorder="1" applyAlignment="1">
      <alignment horizontal="centerContinuous"/>
    </xf>
    <xf numFmtId="178" fontId="9" fillId="0" borderId="28" xfId="0" applyNumberFormat="1" applyFont="1" applyBorder="1" applyAlignment="1">
      <alignment horizontal="centerContinuous"/>
    </xf>
    <xf numFmtId="2" fontId="9" fillId="0" borderId="18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/>
    </xf>
    <xf numFmtId="178" fontId="9" fillId="0" borderId="20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left"/>
    </xf>
    <xf numFmtId="2" fontId="9" fillId="0" borderId="20" xfId="0" applyNumberFormat="1" applyFont="1" applyBorder="1" applyAlignment="1">
      <alignment horizontal="center"/>
    </xf>
    <xf numFmtId="178" fontId="9" fillId="0" borderId="18" xfId="0" applyNumberFormat="1" applyFont="1" applyBorder="1" applyAlignment="1">
      <alignment horizontal="center"/>
    </xf>
    <xf numFmtId="0" fontId="9" fillId="0" borderId="28" xfId="0" applyFont="1" applyBorder="1" applyAlignment="1">
      <alignment/>
    </xf>
    <xf numFmtId="2" fontId="9" fillId="0" borderId="26" xfId="0" applyNumberFormat="1" applyFont="1" applyBorder="1" applyAlignment="1">
      <alignment/>
    </xf>
    <xf numFmtId="2" fontId="9" fillId="0" borderId="26" xfId="0" applyNumberFormat="1" applyFont="1" applyBorder="1" applyAlignment="1">
      <alignment horizontal="center"/>
    </xf>
    <xf numFmtId="178" fontId="9" fillId="0" borderId="26" xfId="0" applyNumberFormat="1" applyFont="1" applyBorder="1" applyAlignment="1">
      <alignment horizontal="right"/>
    </xf>
    <xf numFmtId="178" fontId="9" fillId="0" borderId="26" xfId="0" applyNumberFormat="1" applyFont="1" applyBorder="1" applyAlignment="1">
      <alignment horizontal="center"/>
    </xf>
    <xf numFmtId="178" fontId="9" fillId="0" borderId="28" xfId="0" applyNumberFormat="1" applyFont="1" applyBorder="1" applyAlignment="1">
      <alignment/>
    </xf>
    <xf numFmtId="0" fontId="7" fillId="0" borderId="0" xfId="0" applyFont="1" applyBorder="1" applyAlignment="1">
      <alignment/>
    </xf>
    <xf numFmtId="2" fontId="11" fillId="0" borderId="0" xfId="0" applyNumberFormat="1" applyFont="1" applyAlignment="1">
      <alignment horizontal="centerContinuous"/>
    </xf>
    <xf numFmtId="183" fontId="7" fillId="0" borderId="0" xfId="0" applyNumberFormat="1" applyFont="1" applyAlignment="1">
      <alignment/>
    </xf>
    <xf numFmtId="0" fontId="12" fillId="0" borderId="0" xfId="0" applyFont="1" applyAlignment="1">
      <alignment/>
    </xf>
    <xf numFmtId="2" fontId="7" fillId="34" borderId="29" xfId="0" applyNumberFormat="1" applyFont="1" applyFill="1" applyBorder="1" applyAlignment="1">
      <alignment horizontal="center"/>
    </xf>
    <xf numFmtId="2" fontId="7" fillId="34" borderId="30" xfId="0" applyNumberFormat="1" applyFont="1" applyFill="1" applyBorder="1" applyAlignment="1">
      <alignment horizontal="center"/>
    </xf>
    <xf numFmtId="2" fontId="7" fillId="34" borderId="28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35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5" borderId="28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1" fontId="7" fillId="36" borderId="29" xfId="0" applyNumberFormat="1" applyFont="1" applyFill="1" applyBorder="1" applyAlignment="1">
      <alignment horizontal="center"/>
    </xf>
    <xf numFmtId="2" fontId="7" fillId="35" borderId="29" xfId="0" applyNumberFormat="1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181" fontId="7" fillId="34" borderId="31" xfId="0" applyNumberFormat="1" applyFont="1" applyFill="1" applyBorder="1" applyAlignment="1">
      <alignment horizontal="center"/>
    </xf>
    <xf numFmtId="1" fontId="7" fillId="36" borderId="29" xfId="0" applyNumberFormat="1" applyFont="1" applyFill="1" applyBorder="1" applyAlignment="1" applyProtection="1">
      <alignment horizontal="center"/>
      <protection/>
    </xf>
    <xf numFmtId="0" fontId="7" fillId="35" borderId="29" xfId="0" applyFont="1" applyFill="1" applyBorder="1" applyAlignment="1">
      <alignment horizontal="center"/>
    </xf>
    <xf numFmtId="181" fontId="7" fillId="34" borderId="32" xfId="0" applyNumberFormat="1" applyFont="1" applyFill="1" applyBorder="1" applyAlignment="1">
      <alignment horizontal="center"/>
    </xf>
    <xf numFmtId="181" fontId="7" fillId="34" borderId="29" xfId="0" applyNumberFormat="1" applyFont="1" applyFill="1" applyBorder="1" applyAlignment="1">
      <alignment horizontal="center"/>
    </xf>
    <xf numFmtId="1" fontId="7" fillId="36" borderId="30" xfId="0" applyNumberFormat="1" applyFont="1" applyFill="1" applyBorder="1" applyAlignment="1" applyProtection="1">
      <alignment horizontal="center"/>
      <protection/>
    </xf>
    <xf numFmtId="2" fontId="7" fillId="35" borderId="30" xfId="0" applyNumberFormat="1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181" fontId="7" fillId="34" borderId="30" xfId="0" applyNumberFormat="1" applyFont="1" applyFill="1" applyBorder="1" applyAlignment="1">
      <alignment horizontal="center"/>
    </xf>
    <xf numFmtId="1" fontId="7" fillId="36" borderId="28" xfId="0" applyNumberFormat="1" applyFont="1" applyFill="1" applyBorder="1" applyAlignment="1" applyProtection="1">
      <alignment horizontal="center"/>
      <protection/>
    </xf>
    <xf numFmtId="2" fontId="7" fillId="35" borderId="28" xfId="0" applyNumberFormat="1" applyFont="1" applyFill="1" applyBorder="1" applyAlignment="1">
      <alignment horizontal="center"/>
    </xf>
    <xf numFmtId="0" fontId="7" fillId="35" borderId="28" xfId="0" applyFont="1" applyFill="1" applyBorder="1" applyAlignment="1">
      <alignment horizontal="center"/>
    </xf>
    <xf numFmtId="181" fontId="7" fillId="34" borderId="28" xfId="0" applyNumberFormat="1" applyFont="1" applyFill="1" applyBorder="1" applyAlignment="1">
      <alignment horizontal="center"/>
    </xf>
    <xf numFmtId="178" fontId="7" fillId="0" borderId="13" xfId="0" applyNumberFormat="1" applyFont="1" applyBorder="1" applyAlignment="1">
      <alignment horizontal="right"/>
    </xf>
    <xf numFmtId="178" fontId="7" fillId="0" borderId="17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2" fontId="7" fillId="0" borderId="24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178" fontId="7" fillId="0" borderId="24" xfId="0" applyNumberFormat="1" applyFont="1" applyBorder="1" applyAlignment="1">
      <alignment/>
    </xf>
    <xf numFmtId="2" fontId="7" fillId="0" borderId="33" xfId="0" applyNumberFormat="1" applyFont="1" applyBorder="1" applyAlignment="1">
      <alignment horizontal="right"/>
    </xf>
    <xf numFmtId="2" fontId="7" fillId="35" borderId="29" xfId="0" applyNumberFormat="1" applyFont="1" applyFill="1" applyBorder="1" applyAlignment="1">
      <alignment horizontal="right"/>
    </xf>
    <xf numFmtId="2" fontId="7" fillId="34" borderId="29" xfId="0" applyNumberFormat="1" applyFont="1" applyFill="1" applyBorder="1" applyAlignment="1">
      <alignment horizontal="right"/>
    </xf>
    <xf numFmtId="2" fontId="7" fillId="35" borderId="30" xfId="0" applyNumberFormat="1" applyFont="1" applyFill="1" applyBorder="1" applyAlignment="1">
      <alignment horizontal="right"/>
    </xf>
    <xf numFmtId="2" fontId="7" fillId="34" borderId="30" xfId="0" applyNumberFormat="1" applyFont="1" applyFill="1" applyBorder="1" applyAlignment="1">
      <alignment horizontal="right"/>
    </xf>
    <xf numFmtId="0" fontId="7" fillId="35" borderId="29" xfId="0" applyFont="1" applyFill="1" applyBorder="1" applyAlignment="1">
      <alignment horizontal="right"/>
    </xf>
    <xf numFmtId="0" fontId="7" fillId="34" borderId="29" xfId="0" applyFont="1" applyFill="1" applyBorder="1" applyAlignment="1">
      <alignment horizontal="right"/>
    </xf>
    <xf numFmtId="1" fontId="14" fillId="36" borderId="10" xfId="0" applyNumberFormat="1" applyFont="1" applyFill="1" applyBorder="1" applyAlignment="1">
      <alignment horizontal="center" vertical="center"/>
    </xf>
    <xf numFmtId="1" fontId="14" fillId="36" borderId="2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น้ำแม่คำ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-0.0017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33"/>
          <c:w val="0.822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'KH.72'!$X$5:$X$35</c:f>
              <c:numCache/>
            </c:numRef>
          </c:cat>
          <c:val>
            <c:numRef>
              <c:f>'KH.72'!$Y$5:$Y$35</c:f>
              <c:numCache/>
            </c:numRef>
          </c:val>
        </c:ser>
        <c:axId val="25097829"/>
        <c:axId val="24553870"/>
      </c:barChart>
      <c:catAx>
        <c:axId val="2509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24553870"/>
        <c:crossesAt val="0"/>
        <c:auto val="1"/>
        <c:lblOffset val="100"/>
        <c:tickLblSkip val="1"/>
        <c:noMultiLvlLbl val="0"/>
      </c:catAx>
      <c:valAx>
        <c:axId val="24553870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5097829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น้ำแม่คำ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KH.72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3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535"/>
          <c:w val="0.795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'KH.72'!$X$5:$X$35</c:f>
              <c:numCache/>
            </c:numRef>
          </c:cat>
          <c:val>
            <c:numRef>
              <c:f>'KH.72'!$Z$5:$Z$35</c:f>
              <c:numCache/>
            </c:numRef>
          </c:val>
        </c:ser>
        <c:axId val="19658239"/>
        <c:axId val="42706424"/>
      </c:barChart>
      <c:catAx>
        <c:axId val="1965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42706424"/>
        <c:crossesAt val="0"/>
        <c:auto val="1"/>
        <c:lblOffset val="100"/>
        <c:tickLblSkip val="1"/>
        <c:noMultiLvlLbl val="0"/>
      </c:catAx>
      <c:valAx>
        <c:axId val="4270642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658239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22</xdr:col>
      <xdr:colOff>304800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9525" y="38100"/>
        <a:ext cx="522922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228600</xdr:rowOff>
    </xdr:from>
    <xdr:to>
      <xdr:col>22</xdr:col>
      <xdr:colOff>152400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696075"/>
        <a:ext cx="508635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PageLayoutView="0" workbookViewId="0" topLeftCell="A28">
      <selection activeCell="Y43" sqref="Y43"/>
    </sheetView>
  </sheetViews>
  <sheetFormatPr defaultColWidth="8.66015625" defaultRowHeight="21"/>
  <cols>
    <col min="1" max="1" width="6" style="11" customWidth="1"/>
    <col min="2" max="2" width="8.16015625" style="12" customWidth="1"/>
    <col min="3" max="3" width="9.5" style="12" customWidth="1"/>
    <col min="4" max="4" width="8.16015625" style="40" customWidth="1"/>
    <col min="5" max="5" width="7.83203125" style="12" customWidth="1"/>
    <col min="6" max="6" width="9.5" style="12" customWidth="1"/>
    <col min="7" max="7" width="7.5" style="40" customWidth="1"/>
    <col min="8" max="8" width="7.83203125" style="12" customWidth="1"/>
    <col min="9" max="9" width="9.83203125" style="12" customWidth="1"/>
    <col min="10" max="10" width="8.66015625" style="40" customWidth="1"/>
    <col min="11" max="11" width="7.83203125" style="12" customWidth="1"/>
    <col min="12" max="12" width="9.66015625" style="12" customWidth="1"/>
    <col min="13" max="13" width="8.5" style="40" customWidth="1"/>
    <col min="14" max="14" width="9.83203125" style="12" customWidth="1"/>
    <col min="15" max="15" width="9.33203125" style="12" customWidth="1"/>
    <col min="16" max="16384" width="8.66015625" style="11" customWidth="1"/>
  </cols>
  <sheetData>
    <row r="1" spans="2:15" ht="23.25">
      <c r="B1" s="76" t="s">
        <v>0</v>
      </c>
      <c r="C1" s="33"/>
      <c r="D1" s="34"/>
      <c r="E1" s="33"/>
      <c r="F1" s="33"/>
      <c r="G1" s="34"/>
      <c r="H1" s="33"/>
      <c r="I1" s="33"/>
      <c r="J1" s="34"/>
      <c r="K1" s="33"/>
      <c r="L1" s="33"/>
      <c r="M1" s="34"/>
      <c r="N1" s="33" t="s">
        <v>1</v>
      </c>
      <c r="O1" s="33"/>
    </row>
    <row r="2" spans="1:12" ht="6" customHeight="1">
      <c r="A2" s="35"/>
      <c r="D2" s="36"/>
      <c r="G2" s="36"/>
      <c r="I2" s="37"/>
      <c r="J2" s="38"/>
      <c r="K2" s="39"/>
      <c r="L2" s="39"/>
    </row>
    <row r="3" spans="1:41" ht="23.25" customHeight="1">
      <c r="A3" s="41" t="s">
        <v>26</v>
      </c>
      <c r="B3" s="42"/>
      <c r="C3" s="42"/>
      <c r="D3" s="43"/>
      <c r="E3" s="42"/>
      <c r="F3" s="42"/>
      <c r="G3" s="43"/>
      <c r="H3" s="42"/>
      <c r="I3" s="42"/>
      <c r="J3" s="44"/>
      <c r="K3" s="45"/>
      <c r="L3" s="46" t="s">
        <v>25</v>
      </c>
      <c r="M3" s="47"/>
      <c r="N3" s="42"/>
      <c r="O3" s="42"/>
      <c r="AN3" s="1">
        <v>34313</v>
      </c>
      <c r="AO3" s="2">
        <v>204.56</v>
      </c>
    </row>
    <row r="4" spans="1:41" ht="22.5" customHeight="1">
      <c r="A4" s="41" t="s">
        <v>27</v>
      </c>
      <c r="B4" s="48"/>
      <c r="C4" s="48"/>
      <c r="D4" s="43"/>
      <c r="E4" s="42"/>
      <c r="F4" s="42"/>
      <c r="G4" s="43"/>
      <c r="H4" s="42"/>
      <c r="I4" s="46"/>
      <c r="J4" s="44"/>
      <c r="K4" s="45"/>
      <c r="L4" s="45"/>
      <c r="M4" s="47"/>
      <c r="N4" s="42"/>
      <c r="O4" s="42"/>
      <c r="AN4" s="1">
        <v>34679</v>
      </c>
      <c r="AO4" s="2">
        <v>558.53</v>
      </c>
    </row>
    <row r="5" spans="1:41" ht="18.75">
      <c r="A5" s="49"/>
      <c r="B5" s="50" t="s">
        <v>2</v>
      </c>
      <c r="C5" s="50"/>
      <c r="D5" s="51"/>
      <c r="E5" s="50"/>
      <c r="F5" s="50"/>
      <c r="G5" s="52"/>
      <c r="H5" s="53" t="s">
        <v>3</v>
      </c>
      <c r="I5" s="50"/>
      <c r="J5" s="51"/>
      <c r="K5" s="50"/>
      <c r="L5" s="50"/>
      <c r="M5" s="54"/>
      <c r="N5" s="55" t="s">
        <v>4</v>
      </c>
      <c r="O5" s="56"/>
      <c r="Q5" s="57">
        <v>393.4</v>
      </c>
      <c r="AN5" s="1">
        <v>35045</v>
      </c>
      <c r="AO5" s="2">
        <v>485.627</v>
      </c>
    </row>
    <row r="6" spans="1:41" ht="18.75">
      <c r="A6" s="58" t="s">
        <v>5</v>
      </c>
      <c r="B6" s="59" t="s">
        <v>6</v>
      </c>
      <c r="C6" s="60"/>
      <c r="D6" s="61"/>
      <c r="E6" s="59" t="s">
        <v>7</v>
      </c>
      <c r="F6" s="59"/>
      <c r="G6" s="61"/>
      <c r="H6" s="59" t="s">
        <v>6</v>
      </c>
      <c r="I6" s="59"/>
      <c r="J6" s="61"/>
      <c r="K6" s="59" t="s">
        <v>7</v>
      </c>
      <c r="L6" s="59"/>
      <c r="M6" s="62"/>
      <c r="N6" s="59" t="s">
        <v>1</v>
      </c>
      <c r="O6" s="59"/>
      <c r="AN6" s="1">
        <v>35411</v>
      </c>
      <c r="AO6" s="2">
        <v>365.217</v>
      </c>
    </row>
    <row r="7" spans="1:41" s="12" customFormat="1" ht="18.75">
      <c r="A7" s="63" t="s">
        <v>8</v>
      </c>
      <c r="B7" s="64" t="s">
        <v>9</v>
      </c>
      <c r="C7" s="64" t="s">
        <v>10</v>
      </c>
      <c r="D7" s="65" t="s">
        <v>11</v>
      </c>
      <c r="E7" s="66" t="s">
        <v>9</v>
      </c>
      <c r="F7" s="64" t="s">
        <v>10</v>
      </c>
      <c r="G7" s="65" t="s">
        <v>11</v>
      </c>
      <c r="H7" s="64" t="s">
        <v>9</v>
      </c>
      <c r="I7" s="66" t="s">
        <v>10</v>
      </c>
      <c r="J7" s="65" t="s">
        <v>11</v>
      </c>
      <c r="K7" s="67" t="s">
        <v>9</v>
      </c>
      <c r="L7" s="67" t="s">
        <v>10</v>
      </c>
      <c r="M7" s="68" t="s">
        <v>11</v>
      </c>
      <c r="N7" s="64" t="s">
        <v>10</v>
      </c>
      <c r="O7" s="67" t="s">
        <v>12</v>
      </c>
      <c r="AN7" s="1">
        <v>35777</v>
      </c>
      <c r="AO7" s="2">
        <v>361.79</v>
      </c>
    </row>
    <row r="8" spans="1:41" ht="18.75">
      <c r="A8" s="69"/>
      <c r="B8" s="70" t="s">
        <v>23</v>
      </c>
      <c r="C8" s="71" t="s">
        <v>13</v>
      </c>
      <c r="D8" s="72"/>
      <c r="E8" s="70" t="s">
        <v>23</v>
      </c>
      <c r="F8" s="71" t="s">
        <v>13</v>
      </c>
      <c r="G8" s="72"/>
      <c r="H8" s="70" t="s">
        <v>23</v>
      </c>
      <c r="I8" s="71" t="s">
        <v>13</v>
      </c>
      <c r="J8" s="73"/>
      <c r="K8" s="70" t="s">
        <v>23</v>
      </c>
      <c r="L8" s="71" t="s">
        <v>13</v>
      </c>
      <c r="M8" s="74"/>
      <c r="N8" s="70" t="s">
        <v>14</v>
      </c>
      <c r="O8" s="70" t="s">
        <v>13</v>
      </c>
      <c r="AN8" s="1">
        <v>36143</v>
      </c>
      <c r="AO8" s="2">
        <v>301.632</v>
      </c>
    </row>
    <row r="9" spans="1:41" ht="18" customHeight="1">
      <c r="A9" s="3">
        <v>2536</v>
      </c>
      <c r="B9" s="4">
        <f>$Q$5+Q9</f>
        <v>397.56</v>
      </c>
      <c r="C9" s="5">
        <v>134.7</v>
      </c>
      <c r="D9" s="6">
        <v>34577</v>
      </c>
      <c r="E9" s="7">
        <f>$Q$5+R9</f>
        <v>396.66999999999996</v>
      </c>
      <c r="F9" s="8">
        <v>55.5</v>
      </c>
      <c r="G9" s="9">
        <v>34577</v>
      </c>
      <c r="H9" s="4">
        <f>$Q$5+T9</f>
        <v>394.22999999999996</v>
      </c>
      <c r="I9" s="5">
        <v>0.58</v>
      </c>
      <c r="J9" s="6">
        <v>34470</v>
      </c>
      <c r="K9" s="7">
        <f>$Q$5+U9</f>
        <v>394.22999999999996</v>
      </c>
      <c r="L9" s="8">
        <v>0.58</v>
      </c>
      <c r="M9" s="9">
        <v>34470</v>
      </c>
      <c r="N9" s="4">
        <v>204.56</v>
      </c>
      <c r="O9" s="10">
        <v>6.49</v>
      </c>
      <c r="Q9" s="2">
        <v>4.16</v>
      </c>
      <c r="R9" s="11">
        <v>3.27</v>
      </c>
      <c r="T9" s="12">
        <v>0.83</v>
      </c>
      <c r="U9" s="12">
        <v>0.83</v>
      </c>
      <c r="AN9" s="1">
        <v>36509</v>
      </c>
      <c r="AO9" s="2">
        <v>416.46</v>
      </c>
    </row>
    <row r="10" spans="1:41" ht="18" customHeight="1">
      <c r="A10" s="13">
        <v>2537</v>
      </c>
      <c r="B10" s="4">
        <f aca="true" t="shared" si="0" ref="B10:B21">$Q$5+Q10</f>
        <v>397.38</v>
      </c>
      <c r="C10" s="5">
        <v>85.02</v>
      </c>
      <c r="D10" s="6">
        <v>36392</v>
      </c>
      <c r="E10" s="14">
        <f aca="true" t="shared" si="1" ref="E10:E21">$Q$5+R10</f>
        <v>397.06</v>
      </c>
      <c r="F10" s="5">
        <v>71.08</v>
      </c>
      <c r="G10" s="15">
        <v>36392</v>
      </c>
      <c r="H10" s="4">
        <f aca="true" t="shared" si="2" ref="H10:H21">$Q$5+T10</f>
        <v>394.29999999999995</v>
      </c>
      <c r="I10" s="5">
        <v>1.3</v>
      </c>
      <c r="J10" s="6">
        <v>36263</v>
      </c>
      <c r="K10" s="14">
        <f aca="true" t="shared" si="3" ref="K10:K21">$Q$5+U10</f>
        <v>394.29999999999995</v>
      </c>
      <c r="L10" s="5">
        <v>1.3</v>
      </c>
      <c r="M10" s="15">
        <v>36260</v>
      </c>
      <c r="N10" s="4">
        <v>558.53</v>
      </c>
      <c r="O10" s="10">
        <v>17.71</v>
      </c>
      <c r="Q10" s="2">
        <v>3.98</v>
      </c>
      <c r="R10" s="11">
        <v>3.66</v>
      </c>
      <c r="T10" s="12">
        <v>0.9</v>
      </c>
      <c r="U10" s="12">
        <v>0.9</v>
      </c>
      <c r="AN10" s="1">
        <v>36875</v>
      </c>
      <c r="AO10" s="2">
        <v>308.941</v>
      </c>
    </row>
    <row r="11" spans="1:41" ht="18" customHeight="1">
      <c r="A11" s="13">
        <v>2538</v>
      </c>
      <c r="B11" s="4">
        <f t="shared" si="0"/>
        <v>398.17999999999995</v>
      </c>
      <c r="C11" s="5">
        <v>226.5</v>
      </c>
      <c r="D11" s="6">
        <v>35677</v>
      </c>
      <c r="E11" s="14">
        <f t="shared" si="1"/>
        <v>397.64</v>
      </c>
      <c r="F11" s="5">
        <v>142.2</v>
      </c>
      <c r="G11" s="15">
        <v>35677</v>
      </c>
      <c r="H11" s="4">
        <f t="shared" si="2"/>
        <v>394.71999999999997</v>
      </c>
      <c r="I11" s="5">
        <v>1.62</v>
      </c>
      <c r="J11" s="6">
        <v>36340</v>
      </c>
      <c r="K11" s="14">
        <f t="shared" si="3"/>
        <v>394.62</v>
      </c>
      <c r="L11" s="5">
        <v>0.98</v>
      </c>
      <c r="M11" s="15">
        <v>35552</v>
      </c>
      <c r="N11" s="4">
        <v>485.627</v>
      </c>
      <c r="O11" s="10">
        <v>15.36</v>
      </c>
      <c r="Q11" s="2">
        <v>4.78</v>
      </c>
      <c r="R11" s="11">
        <v>4.24</v>
      </c>
      <c r="T11" s="12">
        <v>1.32</v>
      </c>
      <c r="U11" s="12">
        <v>1.22</v>
      </c>
      <c r="AN11" s="1">
        <v>37241</v>
      </c>
      <c r="AO11" s="2">
        <v>422.054</v>
      </c>
    </row>
    <row r="12" spans="1:41" ht="18" customHeight="1">
      <c r="A12" s="13">
        <v>2539</v>
      </c>
      <c r="B12" s="4">
        <f t="shared" si="0"/>
        <v>397.62</v>
      </c>
      <c r="C12" s="5">
        <v>134.4</v>
      </c>
      <c r="D12" s="6">
        <v>36393</v>
      </c>
      <c r="E12" s="14">
        <f t="shared" si="1"/>
        <v>396.91999999999996</v>
      </c>
      <c r="F12" s="5">
        <v>66.06</v>
      </c>
      <c r="G12" s="15">
        <v>36405</v>
      </c>
      <c r="H12" s="4">
        <f t="shared" si="2"/>
        <v>394.72999999999996</v>
      </c>
      <c r="I12" s="5">
        <v>1.93</v>
      </c>
      <c r="J12" s="6">
        <v>36269</v>
      </c>
      <c r="K12" s="14">
        <f t="shared" si="3"/>
        <v>394.72999999999996</v>
      </c>
      <c r="L12" s="5">
        <v>1.93</v>
      </c>
      <c r="M12" s="15">
        <v>36269</v>
      </c>
      <c r="N12" s="4">
        <v>365.217</v>
      </c>
      <c r="O12" s="10">
        <v>11.58</v>
      </c>
      <c r="Q12" s="2">
        <v>4.22</v>
      </c>
      <c r="R12" s="11">
        <v>3.52</v>
      </c>
      <c r="T12" s="12">
        <v>1.33</v>
      </c>
      <c r="U12" s="12">
        <v>1.33</v>
      </c>
      <c r="AN12" s="1">
        <v>37607</v>
      </c>
      <c r="AO12" s="2">
        <v>440.645</v>
      </c>
    </row>
    <row r="13" spans="1:41" ht="18" customHeight="1">
      <c r="A13" s="13">
        <v>2540</v>
      </c>
      <c r="B13" s="4">
        <f t="shared" si="0"/>
        <v>398.25</v>
      </c>
      <c r="C13" s="16">
        <v>238.25</v>
      </c>
      <c r="D13" s="6">
        <v>36383</v>
      </c>
      <c r="E13" s="14">
        <f t="shared" si="1"/>
        <v>397.92999999999995</v>
      </c>
      <c r="F13" s="5">
        <v>180.6</v>
      </c>
      <c r="G13" s="15">
        <v>36383</v>
      </c>
      <c r="H13" s="4">
        <f t="shared" si="2"/>
        <v>394.71999999999997</v>
      </c>
      <c r="I13" s="5">
        <v>0.81</v>
      </c>
      <c r="J13" s="6">
        <v>36326</v>
      </c>
      <c r="K13" s="14">
        <f t="shared" si="3"/>
        <v>394.76</v>
      </c>
      <c r="L13" s="5">
        <v>1.89</v>
      </c>
      <c r="M13" s="15">
        <v>36351</v>
      </c>
      <c r="N13" s="4">
        <v>361.79</v>
      </c>
      <c r="O13" s="10">
        <v>11.47</v>
      </c>
      <c r="Q13" s="17">
        <v>4.85</v>
      </c>
      <c r="R13" s="11">
        <v>4.53</v>
      </c>
      <c r="T13" s="12">
        <v>1.32</v>
      </c>
      <c r="U13" s="12">
        <v>1.36</v>
      </c>
      <c r="AN13" s="1">
        <v>37973</v>
      </c>
      <c r="AO13" s="2">
        <v>268.438</v>
      </c>
    </row>
    <row r="14" spans="1:41" ht="18" customHeight="1">
      <c r="A14" s="13">
        <v>2541</v>
      </c>
      <c r="B14" s="4">
        <f t="shared" si="0"/>
        <v>397.15</v>
      </c>
      <c r="C14" s="5">
        <v>78.7</v>
      </c>
      <c r="D14" s="6">
        <v>36374</v>
      </c>
      <c r="E14" s="14">
        <f t="shared" si="1"/>
        <v>396.85999999999996</v>
      </c>
      <c r="F14" s="5">
        <v>57.84</v>
      </c>
      <c r="G14" s="15">
        <v>36397</v>
      </c>
      <c r="H14" s="4">
        <f t="shared" si="2"/>
        <v>394.9</v>
      </c>
      <c r="I14" s="5">
        <v>1.95</v>
      </c>
      <c r="J14" s="6">
        <v>36292</v>
      </c>
      <c r="K14" s="14">
        <f t="shared" si="3"/>
        <v>394.9</v>
      </c>
      <c r="L14" s="5">
        <v>1.95</v>
      </c>
      <c r="M14" s="15">
        <v>36292</v>
      </c>
      <c r="N14" s="4">
        <v>301.632</v>
      </c>
      <c r="O14" s="10">
        <v>9.56</v>
      </c>
      <c r="Q14" s="2">
        <v>3.75</v>
      </c>
      <c r="R14" s="11">
        <v>3.46</v>
      </c>
      <c r="T14" s="12">
        <v>1.5</v>
      </c>
      <c r="U14" s="12">
        <v>1.5</v>
      </c>
      <c r="AN14" s="1">
        <v>38339</v>
      </c>
      <c r="AO14" s="2">
        <v>467.47</v>
      </c>
    </row>
    <row r="15" spans="1:41" ht="18" customHeight="1">
      <c r="A15" s="13">
        <v>2542</v>
      </c>
      <c r="B15" s="4">
        <f t="shared" si="0"/>
        <v>397.5</v>
      </c>
      <c r="C15" s="5">
        <v>102.5</v>
      </c>
      <c r="D15" s="6">
        <v>37197</v>
      </c>
      <c r="E15" s="14">
        <f t="shared" si="1"/>
        <v>397.02</v>
      </c>
      <c r="F15" s="5">
        <v>64.4</v>
      </c>
      <c r="G15" s="15">
        <v>37197</v>
      </c>
      <c r="H15" s="4">
        <f t="shared" si="2"/>
        <v>394.92999999999995</v>
      </c>
      <c r="I15" s="5">
        <v>1.74</v>
      </c>
      <c r="J15" s="6">
        <v>37002</v>
      </c>
      <c r="K15" s="14">
        <f t="shared" si="3"/>
        <v>394.92999999999995</v>
      </c>
      <c r="L15" s="5">
        <v>1.74</v>
      </c>
      <c r="M15" s="15">
        <v>36986</v>
      </c>
      <c r="N15" s="4">
        <v>416.46</v>
      </c>
      <c r="O15" s="10">
        <v>13.17</v>
      </c>
      <c r="Q15" s="2">
        <v>4.1</v>
      </c>
      <c r="R15" s="11">
        <v>3.62</v>
      </c>
      <c r="T15" s="12">
        <v>1.53</v>
      </c>
      <c r="U15" s="12">
        <v>1.53</v>
      </c>
      <c r="AN15" s="1">
        <v>38705</v>
      </c>
      <c r="AO15" s="2">
        <v>271.93104</v>
      </c>
    </row>
    <row r="16" spans="1:41" ht="18" customHeight="1">
      <c r="A16" s="13">
        <v>2543</v>
      </c>
      <c r="B16" s="4">
        <f t="shared" si="0"/>
        <v>396.96</v>
      </c>
      <c r="C16" s="5">
        <v>60.34</v>
      </c>
      <c r="D16" s="6">
        <v>37138</v>
      </c>
      <c r="E16" s="14">
        <f t="shared" si="1"/>
        <v>396.87</v>
      </c>
      <c r="F16" s="5">
        <v>55.21</v>
      </c>
      <c r="G16" s="15">
        <v>37138</v>
      </c>
      <c r="H16" s="4">
        <f t="shared" si="2"/>
        <v>394.91999999999996</v>
      </c>
      <c r="I16" s="5">
        <v>1.54</v>
      </c>
      <c r="J16" s="6">
        <v>36957</v>
      </c>
      <c r="K16" s="14">
        <f t="shared" si="3"/>
        <v>394.92999999999995</v>
      </c>
      <c r="L16" s="5">
        <v>1.61</v>
      </c>
      <c r="M16" s="15">
        <v>36958</v>
      </c>
      <c r="N16" s="4">
        <v>308.941</v>
      </c>
      <c r="O16" s="10">
        <v>9.8</v>
      </c>
      <c r="Q16" s="2">
        <v>3.56</v>
      </c>
      <c r="R16" s="11">
        <v>3.47</v>
      </c>
      <c r="T16" s="12">
        <v>1.52</v>
      </c>
      <c r="U16" s="12">
        <v>1.53</v>
      </c>
      <c r="AN16" s="1">
        <v>39071</v>
      </c>
      <c r="AO16" s="2">
        <v>425.1519360000001</v>
      </c>
    </row>
    <row r="17" spans="1:41" ht="18" customHeight="1">
      <c r="A17" s="13">
        <v>2544</v>
      </c>
      <c r="B17" s="4">
        <f t="shared" si="0"/>
        <v>397.53</v>
      </c>
      <c r="C17" s="5">
        <v>140.8</v>
      </c>
      <c r="D17" s="6">
        <v>37524</v>
      </c>
      <c r="E17" s="14">
        <f t="shared" si="1"/>
        <v>397.26</v>
      </c>
      <c r="F17" s="5">
        <v>93.5</v>
      </c>
      <c r="G17" s="15">
        <v>37472</v>
      </c>
      <c r="H17" s="4">
        <f t="shared" si="2"/>
        <v>394.84999999999997</v>
      </c>
      <c r="I17" s="5">
        <v>0.835</v>
      </c>
      <c r="J17" s="6">
        <v>37372</v>
      </c>
      <c r="K17" s="14">
        <f t="shared" si="3"/>
        <v>394.84999999999997</v>
      </c>
      <c r="L17" s="5">
        <v>0.84</v>
      </c>
      <c r="M17" s="15">
        <v>37376</v>
      </c>
      <c r="N17" s="4">
        <v>422.054</v>
      </c>
      <c r="O17" s="10">
        <v>13.38</v>
      </c>
      <c r="Q17" s="2">
        <v>4.13</v>
      </c>
      <c r="R17" s="11">
        <v>3.86</v>
      </c>
      <c r="T17" s="12">
        <v>1.45</v>
      </c>
      <c r="U17" s="12">
        <v>1.45</v>
      </c>
      <c r="AN17" s="1">
        <v>39437</v>
      </c>
      <c r="AO17" s="2">
        <v>389.99</v>
      </c>
    </row>
    <row r="18" spans="1:41" ht="18" customHeight="1">
      <c r="A18" s="13">
        <v>2545</v>
      </c>
      <c r="B18" s="4">
        <f t="shared" si="0"/>
        <v>397.12</v>
      </c>
      <c r="C18" s="5">
        <v>83.04</v>
      </c>
      <c r="D18" s="6">
        <v>37491</v>
      </c>
      <c r="E18" s="14">
        <f t="shared" si="1"/>
        <v>396.96999999999997</v>
      </c>
      <c r="F18" s="5">
        <v>72.55</v>
      </c>
      <c r="G18" s="15">
        <v>37491</v>
      </c>
      <c r="H18" s="4">
        <f t="shared" si="2"/>
        <v>394.67999999999995</v>
      </c>
      <c r="I18" s="5">
        <v>1.856</v>
      </c>
      <c r="J18" s="6">
        <v>37340</v>
      </c>
      <c r="K18" s="14">
        <f t="shared" si="3"/>
        <v>394.67999999999995</v>
      </c>
      <c r="L18" s="5">
        <v>1.86</v>
      </c>
      <c r="M18" s="15">
        <v>37338</v>
      </c>
      <c r="N18" s="4">
        <v>440.645</v>
      </c>
      <c r="O18" s="10">
        <v>13.9727207565</v>
      </c>
      <c r="Q18" s="2">
        <v>3.72</v>
      </c>
      <c r="R18" s="11">
        <v>3.57</v>
      </c>
      <c r="T18" s="12">
        <v>1.28</v>
      </c>
      <c r="U18" s="12">
        <v>1.28</v>
      </c>
      <c r="AN18" s="1">
        <v>39803</v>
      </c>
      <c r="AO18" s="18">
        <v>330.13</v>
      </c>
    </row>
    <row r="19" spans="1:41" ht="18" customHeight="1">
      <c r="A19" s="13">
        <v>2546</v>
      </c>
      <c r="B19" s="4">
        <f t="shared" si="0"/>
        <v>397.58</v>
      </c>
      <c r="C19" s="5">
        <v>124.74</v>
      </c>
      <c r="D19" s="6">
        <v>38563</v>
      </c>
      <c r="E19" s="14">
        <f t="shared" si="1"/>
        <v>396.78</v>
      </c>
      <c r="F19" s="5">
        <v>66.84</v>
      </c>
      <c r="G19" s="15">
        <v>38606</v>
      </c>
      <c r="H19" s="4">
        <f t="shared" si="2"/>
        <v>394.5</v>
      </c>
      <c r="I19" s="5">
        <v>0.68</v>
      </c>
      <c r="J19" s="15">
        <v>38438</v>
      </c>
      <c r="K19" s="14">
        <f t="shared" si="3"/>
        <v>394.5</v>
      </c>
      <c r="L19" s="5">
        <v>0.68</v>
      </c>
      <c r="M19" s="15">
        <v>38438</v>
      </c>
      <c r="N19" s="4">
        <v>268.438</v>
      </c>
      <c r="O19" s="10">
        <v>8.49</v>
      </c>
      <c r="Q19" s="2">
        <v>4.18</v>
      </c>
      <c r="R19" s="11">
        <v>3.38</v>
      </c>
      <c r="T19" s="12">
        <v>1.1</v>
      </c>
      <c r="U19" s="12">
        <v>1.1</v>
      </c>
      <c r="AN19" s="1">
        <v>40169</v>
      </c>
      <c r="AO19" s="18">
        <v>242.33</v>
      </c>
    </row>
    <row r="20" spans="1:41" ht="18" customHeight="1">
      <c r="A20" s="13">
        <v>2547</v>
      </c>
      <c r="B20" s="4">
        <f t="shared" si="0"/>
        <v>397.64</v>
      </c>
      <c r="C20" s="5">
        <v>131.4</v>
      </c>
      <c r="D20" s="6">
        <v>38251</v>
      </c>
      <c r="E20" s="14">
        <f t="shared" si="1"/>
        <v>397.13</v>
      </c>
      <c r="F20" s="5">
        <v>84.75</v>
      </c>
      <c r="G20" s="15">
        <v>38251</v>
      </c>
      <c r="H20" s="4">
        <f t="shared" si="2"/>
        <v>394.17999999999995</v>
      </c>
      <c r="I20" s="5">
        <v>0.32</v>
      </c>
      <c r="J20" s="15">
        <v>38059</v>
      </c>
      <c r="K20" s="14">
        <f t="shared" si="3"/>
        <v>394.17999999999995</v>
      </c>
      <c r="L20" s="5">
        <v>0.32</v>
      </c>
      <c r="M20" s="15">
        <v>38059</v>
      </c>
      <c r="N20" s="5">
        <v>467.47</v>
      </c>
      <c r="O20" s="19">
        <v>14.82</v>
      </c>
      <c r="Q20" s="2">
        <v>4.24</v>
      </c>
      <c r="R20" s="12">
        <v>3.73</v>
      </c>
      <c r="T20" s="12">
        <v>0.78</v>
      </c>
      <c r="U20" s="12">
        <v>0.78</v>
      </c>
      <c r="AN20" s="1">
        <v>40535</v>
      </c>
      <c r="AO20" s="75">
        <v>261.68</v>
      </c>
    </row>
    <row r="21" spans="1:21" ht="18" customHeight="1">
      <c r="A21" s="13">
        <v>2548</v>
      </c>
      <c r="B21" s="4">
        <f t="shared" si="0"/>
        <v>397.21999999999997</v>
      </c>
      <c r="C21" s="5">
        <v>75.1</v>
      </c>
      <c r="D21" s="15">
        <v>17746</v>
      </c>
      <c r="E21" s="14">
        <f t="shared" si="1"/>
        <v>396.62</v>
      </c>
      <c r="F21" s="5">
        <v>57.55</v>
      </c>
      <c r="G21" s="15">
        <v>17746</v>
      </c>
      <c r="H21" s="4">
        <f t="shared" si="2"/>
        <v>394.09999999999997</v>
      </c>
      <c r="I21" s="5">
        <v>0.42</v>
      </c>
      <c r="J21" s="15">
        <v>38047</v>
      </c>
      <c r="K21" s="14">
        <f t="shared" si="3"/>
        <v>394.09999999999997</v>
      </c>
      <c r="L21" s="5">
        <v>0.42</v>
      </c>
      <c r="M21" s="15">
        <v>38047</v>
      </c>
      <c r="N21" s="4">
        <v>271.93104</v>
      </c>
      <c r="O21" s="10">
        <v>8.622876712328761</v>
      </c>
      <c r="Q21" s="2">
        <v>3.82</v>
      </c>
      <c r="R21" s="11">
        <v>3.22</v>
      </c>
      <c r="T21" s="12">
        <v>0.7</v>
      </c>
      <c r="U21" s="12">
        <v>0.7</v>
      </c>
    </row>
    <row r="22" spans="1:20" ht="18" customHeight="1">
      <c r="A22" s="13">
        <v>2549</v>
      </c>
      <c r="B22" s="20">
        <v>399.18</v>
      </c>
      <c r="C22" s="21">
        <v>264.46</v>
      </c>
      <c r="D22" s="6">
        <v>271</v>
      </c>
      <c r="E22" s="14">
        <f>4.87+Q5</f>
        <v>398.27</v>
      </c>
      <c r="F22" s="5">
        <v>190.83</v>
      </c>
      <c r="G22" s="6">
        <v>271</v>
      </c>
      <c r="H22" s="14">
        <f>0.51+Q5</f>
        <v>393.90999999999997</v>
      </c>
      <c r="I22" s="5">
        <v>0.27</v>
      </c>
      <c r="J22" s="6">
        <v>91</v>
      </c>
      <c r="K22" s="14">
        <f>0.51+Q5</f>
        <v>393.90999999999997</v>
      </c>
      <c r="L22" s="5">
        <v>0.27</v>
      </c>
      <c r="M22" s="6">
        <v>91</v>
      </c>
      <c r="N22" s="14">
        <v>425.1519360000001</v>
      </c>
      <c r="O22" s="10">
        <f aca="true" t="shared" si="4" ref="O22:O39">N22*0.0317097</f>
        <v>13.481440344979204</v>
      </c>
      <c r="Q22" s="22">
        <f aca="true" t="shared" si="5" ref="Q22:Q39">B22-$Q$5</f>
        <v>5.78000000000003</v>
      </c>
      <c r="T22" s="11">
        <v>0.51</v>
      </c>
    </row>
    <row r="23" spans="1:20" ht="18" customHeight="1">
      <c r="A23" s="13">
        <v>2550</v>
      </c>
      <c r="B23" s="4">
        <v>397.58</v>
      </c>
      <c r="C23" s="5">
        <v>153.67</v>
      </c>
      <c r="D23" s="6">
        <v>281</v>
      </c>
      <c r="E23" s="14">
        <v>397.43</v>
      </c>
      <c r="F23" s="5">
        <v>141.86</v>
      </c>
      <c r="G23" s="6">
        <v>281</v>
      </c>
      <c r="H23" s="14">
        <f>Q5+0.48</f>
        <v>393.88</v>
      </c>
      <c r="I23" s="5">
        <v>0.504</v>
      </c>
      <c r="J23" s="6">
        <v>101</v>
      </c>
      <c r="K23" s="14">
        <v>393.88</v>
      </c>
      <c r="L23" s="5">
        <v>0.504</v>
      </c>
      <c r="M23" s="6">
        <v>101</v>
      </c>
      <c r="N23" s="14">
        <v>389.99</v>
      </c>
      <c r="O23" s="10">
        <f t="shared" si="4"/>
        <v>12.366465903</v>
      </c>
      <c r="Q23" s="12">
        <f t="shared" si="5"/>
        <v>4.180000000000007</v>
      </c>
      <c r="T23" s="23">
        <v>0.48</v>
      </c>
    </row>
    <row r="24" spans="1:20" ht="18" customHeight="1">
      <c r="A24" s="24">
        <v>2551</v>
      </c>
      <c r="B24" s="25">
        <v>397.1</v>
      </c>
      <c r="C24" s="26">
        <v>89.65</v>
      </c>
      <c r="D24" s="27">
        <v>211</v>
      </c>
      <c r="E24" s="28">
        <v>396.54</v>
      </c>
      <c r="F24" s="26">
        <v>60.54</v>
      </c>
      <c r="G24" s="29">
        <v>211</v>
      </c>
      <c r="H24" s="25">
        <v>394.2</v>
      </c>
      <c r="I24" s="26">
        <v>1.25</v>
      </c>
      <c r="J24" s="6">
        <v>92</v>
      </c>
      <c r="K24" s="28">
        <v>394.2</v>
      </c>
      <c r="L24" s="26">
        <v>1.25</v>
      </c>
      <c r="M24" s="6">
        <v>92</v>
      </c>
      <c r="N24" s="28">
        <v>330.13</v>
      </c>
      <c r="O24" s="10">
        <f t="shared" si="4"/>
        <v>10.468323261</v>
      </c>
      <c r="Q24" s="12">
        <f t="shared" si="5"/>
        <v>3.7000000000000455</v>
      </c>
      <c r="T24" s="12">
        <f aca="true" t="shared" si="6" ref="T24:T39">H24-$Q$5</f>
        <v>0.8000000000000114</v>
      </c>
    </row>
    <row r="25" spans="1:20" ht="18" customHeight="1">
      <c r="A25" s="13">
        <v>2552</v>
      </c>
      <c r="B25" s="25">
        <v>398.13</v>
      </c>
      <c r="C25" s="26">
        <v>145.67</v>
      </c>
      <c r="D25" s="27">
        <v>220</v>
      </c>
      <c r="E25" s="28">
        <v>397.36</v>
      </c>
      <c r="F25" s="26">
        <v>42.11</v>
      </c>
      <c r="G25" s="29">
        <v>220</v>
      </c>
      <c r="H25" s="25">
        <v>394.13</v>
      </c>
      <c r="I25" s="26">
        <v>0.65</v>
      </c>
      <c r="J25" s="6">
        <v>69</v>
      </c>
      <c r="K25" s="28">
        <v>394.13</v>
      </c>
      <c r="L25" s="26">
        <v>0.65</v>
      </c>
      <c r="M25" s="6">
        <v>69</v>
      </c>
      <c r="N25" s="28">
        <v>242.33</v>
      </c>
      <c r="O25" s="10">
        <f t="shared" si="4"/>
        <v>7.684211601</v>
      </c>
      <c r="Q25" s="12">
        <f t="shared" si="5"/>
        <v>4.730000000000018</v>
      </c>
      <c r="T25" s="12">
        <f t="shared" si="6"/>
        <v>0.7300000000000182</v>
      </c>
    </row>
    <row r="26" spans="1:20" ht="18" customHeight="1">
      <c r="A26" s="24">
        <v>2553</v>
      </c>
      <c r="B26" s="25">
        <v>397.72</v>
      </c>
      <c r="C26" s="26">
        <v>144.5</v>
      </c>
      <c r="D26" s="27">
        <v>219</v>
      </c>
      <c r="E26" s="28">
        <v>396.65</v>
      </c>
      <c r="F26" s="26">
        <v>64.95</v>
      </c>
      <c r="G26" s="29">
        <v>219</v>
      </c>
      <c r="H26" s="25">
        <v>393.9</v>
      </c>
      <c r="I26" s="26">
        <v>0</v>
      </c>
      <c r="J26" s="6">
        <v>40347</v>
      </c>
      <c r="K26" s="28">
        <v>393.926</v>
      </c>
      <c r="L26" s="26">
        <v>0.12</v>
      </c>
      <c r="M26" s="15">
        <v>40347</v>
      </c>
      <c r="N26" s="25">
        <v>261.68</v>
      </c>
      <c r="O26" s="30">
        <f t="shared" si="4"/>
        <v>8.297794296000001</v>
      </c>
      <c r="Q26" s="12">
        <f t="shared" si="5"/>
        <v>4.32000000000005</v>
      </c>
      <c r="T26" s="12">
        <f t="shared" si="6"/>
        <v>0.5</v>
      </c>
    </row>
    <row r="27" spans="1:20" ht="18" customHeight="1">
      <c r="A27" s="13">
        <v>2554</v>
      </c>
      <c r="B27" s="25">
        <v>398.097</v>
      </c>
      <c r="C27" s="26">
        <v>170.5</v>
      </c>
      <c r="D27" s="27">
        <v>40775</v>
      </c>
      <c r="E27" s="28">
        <v>397.311</v>
      </c>
      <c r="F27" s="26">
        <v>109.7</v>
      </c>
      <c r="G27" s="29">
        <v>40776</v>
      </c>
      <c r="H27" s="25">
        <v>394</v>
      </c>
      <c r="I27" s="26">
        <v>1</v>
      </c>
      <c r="J27" s="6">
        <v>40647</v>
      </c>
      <c r="K27" s="28">
        <v>394.01</v>
      </c>
      <c r="L27" s="26">
        <v>1.07</v>
      </c>
      <c r="M27" s="15">
        <v>40647</v>
      </c>
      <c r="N27" s="25">
        <v>486.96</v>
      </c>
      <c r="O27" s="30">
        <f t="shared" si="4"/>
        <v>15.441355512</v>
      </c>
      <c r="Q27" s="12">
        <f t="shared" si="5"/>
        <v>4.697000000000003</v>
      </c>
      <c r="T27" s="12">
        <f t="shared" si="6"/>
        <v>0.6000000000000227</v>
      </c>
    </row>
    <row r="28" spans="1:20" ht="18" customHeight="1">
      <c r="A28" s="24">
        <v>2555</v>
      </c>
      <c r="B28" s="25">
        <v>396.94</v>
      </c>
      <c r="C28" s="26">
        <v>75.7</v>
      </c>
      <c r="D28" s="27">
        <v>41192</v>
      </c>
      <c r="E28" s="28">
        <v>396.58</v>
      </c>
      <c r="F28" s="26">
        <v>63.32</v>
      </c>
      <c r="G28" s="29">
        <v>41192</v>
      </c>
      <c r="H28" s="25">
        <v>393.9</v>
      </c>
      <c r="I28" s="26">
        <v>0.8</v>
      </c>
      <c r="J28" s="6">
        <v>40988</v>
      </c>
      <c r="K28" s="28">
        <v>393.9</v>
      </c>
      <c r="L28" s="26">
        <v>0.8</v>
      </c>
      <c r="M28" s="15">
        <v>40999</v>
      </c>
      <c r="N28" s="25">
        <v>388.5</v>
      </c>
      <c r="O28" s="30">
        <f t="shared" si="4"/>
        <v>12.31921845</v>
      </c>
      <c r="Q28" s="12">
        <f t="shared" si="5"/>
        <v>3.5400000000000205</v>
      </c>
      <c r="T28" s="12">
        <f t="shared" si="6"/>
        <v>0.5</v>
      </c>
    </row>
    <row r="29" spans="1:20" ht="18" customHeight="1">
      <c r="A29" s="13">
        <v>2556</v>
      </c>
      <c r="B29" s="25">
        <v>397.4</v>
      </c>
      <c r="C29" s="26">
        <v>97</v>
      </c>
      <c r="D29" s="27">
        <v>41460</v>
      </c>
      <c r="E29" s="28">
        <v>396.8</v>
      </c>
      <c r="F29" s="26">
        <v>75.2</v>
      </c>
      <c r="G29" s="29">
        <v>41496</v>
      </c>
      <c r="H29" s="25">
        <v>393.81</v>
      </c>
      <c r="I29" s="26">
        <v>0.89</v>
      </c>
      <c r="J29" s="6">
        <v>41456</v>
      </c>
      <c r="K29" s="28">
        <v>393.81</v>
      </c>
      <c r="L29" s="26">
        <v>0.89</v>
      </c>
      <c r="M29" s="15">
        <v>41456</v>
      </c>
      <c r="N29" s="25">
        <v>454.76</v>
      </c>
      <c r="O29" s="30">
        <f t="shared" si="4"/>
        <v>14.420303172</v>
      </c>
      <c r="Q29" s="12">
        <f t="shared" si="5"/>
        <v>4</v>
      </c>
      <c r="T29" s="11">
        <f t="shared" si="6"/>
        <v>0.410000000000025</v>
      </c>
    </row>
    <row r="30" spans="1:20" ht="18" customHeight="1">
      <c r="A30" s="24">
        <v>2557</v>
      </c>
      <c r="B30" s="25">
        <v>398.09</v>
      </c>
      <c r="C30" s="26">
        <v>155.22</v>
      </c>
      <c r="D30" s="27">
        <v>41888</v>
      </c>
      <c r="E30" s="28">
        <v>396.833</v>
      </c>
      <c r="F30" s="26">
        <v>92.89</v>
      </c>
      <c r="G30" s="29">
        <v>41888</v>
      </c>
      <c r="H30" s="25">
        <v>393.8</v>
      </c>
      <c r="I30" s="26">
        <v>0.6</v>
      </c>
      <c r="J30" s="6">
        <v>42073</v>
      </c>
      <c r="K30" s="28">
        <v>393.8</v>
      </c>
      <c r="L30" s="26">
        <v>0.6</v>
      </c>
      <c r="M30" s="15">
        <v>42073</v>
      </c>
      <c r="N30" s="25">
        <v>376.08</v>
      </c>
      <c r="O30" s="30">
        <f t="shared" si="4"/>
        <v>11.925383975999999</v>
      </c>
      <c r="Q30" s="11">
        <f t="shared" si="5"/>
        <v>4.689999999999998</v>
      </c>
      <c r="T30" s="12">
        <f t="shared" si="6"/>
        <v>0.4000000000000341</v>
      </c>
    </row>
    <row r="31" spans="1:20" ht="18" customHeight="1">
      <c r="A31" s="13">
        <v>2558</v>
      </c>
      <c r="B31" s="25">
        <v>396.4</v>
      </c>
      <c r="C31" s="26">
        <v>71.6</v>
      </c>
      <c r="D31" s="27">
        <v>42219</v>
      </c>
      <c r="E31" s="28">
        <v>395.915</v>
      </c>
      <c r="F31" s="26">
        <v>53.62</v>
      </c>
      <c r="G31" s="29">
        <v>42219</v>
      </c>
      <c r="H31" s="25">
        <v>393.65</v>
      </c>
      <c r="I31" s="26">
        <v>0.8</v>
      </c>
      <c r="J31" s="6">
        <v>42080</v>
      </c>
      <c r="K31" s="28">
        <v>393.65</v>
      </c>
      <c r="L31" s="26">
        <v>0.8</v>
      </c>
      <c r="M31" s="15">
        <v>42080</v>
      </c>
      <c r="N31" s="25">
        <v>170.94</v>
      </c>
      <c r="O31" s="30">
        <f t="shared" si="4"/>
        <v>5.420456118</v>
      </c>
      <c r="Q31" s="12">
        <f t="shared" si="5"/>
        <v>3</v>
      </c>
      <c r="T31" s="11">
        <f t="shared" si="6"/>
        <v>0.25</v>
      </c>
    </row>
    <row r="32" spans="1:20" ht="18" customHeight="1">
      <c r="A32" s="24">
        <v>2559</v>
      </c>
      <c r="B32" s="25">
        <v>396.9</v>
      </c>
      <c r="C32" s="26">
        <v>83.6</v>
      </c>
      <c r="D32" s="27">
        <v>42638</v>
      </c>
      <c r="E32" s="28">
        <v>395.917</v>
      </c>
      <c r="F32" s="26">
        <v>48.14</v>
      </c>
      <c r="G32" s="29">
        <v>42638</v>
      </c>
      <c r="H32" s="25">
        <v>393.6</v>
      </c>
      <c r="I32" s="26">
        <v>0.4</v>
      </c>
      <c r="J32" s="6">
        <v>42454</v>
      </c>
      <c r="K32" s="28">
        <v>393.6</v>
      </c>
      <c r="L32" s="26">
        <v>0.4</v>
      </c>
      <c r="M32" s="15">
        <v>42454</v>
      </c>
      <c r="N32" s="25">
        <v>230.97</v>
      </c>
      <c r="O32" s="30">
        <f t="shared" si="4"/>
        <v>7.323989409</v>
      </c>
      <c r="Q32" s="12">
        <f t="shared" si="5"/>
        <v>3.5</v>
      </c>
      <c r="T32" s="12">
        <f t="shared" si="6"/>
        <v>0.20000000000004547</v>
      </c>
    </row>
    <row r="33" spans="1:20" ht="18" customHeight="1">
      <c r="A33" s="13">
        <v>2560</v>
      </c>
      <c r="B33" s="25">
        <v>397.68</v>
      </c>
      <c r="C33" s="26">
        <v>121.7</v>
      </c>
      <c r="D33" s="27">
        <v>42965</v>
      </c>
      <c r="E33" s="28">
        <v>369.95</v>
      </c>
      <c r="F33" s="26">
        <v>91</v>
      </c>
      <c r="G33" s="29">
        <v>42995</v>
      </c>
      <c r="H33" s="25">
        <v>393.6</v>
      </c>
      <c r="I33" s="26">
        <v>0.5</v>
      </c>
      <c r="J33" s="6">
        <v>42826</v>
      </c>
      <c r="K33" s="28">
        <v>393.6</v>
      </c>
      <c r="L33" s="26">
        <v>0.5</v>
      </c>
      <c r="M33" s="15">
        <v>42827</v>
      </c>
      <c r="N33" s="25">
        <v>411.41</v>
      </c>
      <c r="O33" s="30">
        <f t="shared" si="4"/>
        <v>13.045687677</v>
      </c>
      <c r="Q33" s="11">
        <f t="shared" si="5"/>
        <v>4.28000000000003</v>
      </c>
      <c r="T33" s="12">
        <f t="shared" si="6"/>
        <v>0.20000000000004547</v>
      </c>
    </row>
    <row r="34" spans="1:20" ht="18" customHeight="1">
      <c r="A34" s="24">
        <v>2561</v>
      </c>
      <c r="B34" s="25">
        <v>397.35</v>
      </c>
      <c r="C34" s="26">
        <v>110.95</v>
      </c>
      <c r="D34" s="27">
        <v>43331</v>
      </c>
      <c r="E34" s="28">
        <v>396.477</v>
      </c>
      <c r="F34" s="26">
        <v>74.96</v>
      </c>
      <c r="G34" s="29">
        <v>43331</v>
      </c>
      <c r="H34" s="25">
        <v>393.68</v>
      </c>
      <c r="I34" s="26">
        <v>1.06</v>
      </c>
      <c r="J34" s="6">
        <v>241519</v>
      </c>
      <c r="K34" s="28">
        <v>393.68</v>
      </c>
      <c r="L34" s="26">
        <v>1.06</v>
      </c>
      <c r="M34" s="15">
        <v>241519</v>
      </c>
      <c r="N34" s="25">
        <v>427.48</v>
      </c>
      <c r="O34" s="30">
        <f t="shared" si="4"/>
        <v>13.555262556</v>
      </c>
      <c r="Q34" s="11">
        <f t="shared" si="5"/>
        <v>3.9500000000000455</v>
      </c>
      <c r="T34" s="11">
        <f t="shared" si="6"/>
        <v>0.28000000000002956</v>
      </c>
    </row>
    <row r="35" spans="1:20" ht="18" customHeight="1">
      <c r="A35" s="13">
        <v>2562</v>
      </c>
      <c r="B35" s="25">
        <v>395.8</v>
      </c>
      <c r="C35" s="26">
        <v>48.5</v>
      </c>
      <c r="D35" s="27">
        <v>43690</v>
      </c>
      <c r="E35" s="28">
        <v>395.539</v>
      </c>
      <c r="F35" s="26">
        <v>40.05</v>
      </c>
      <c r="G35" s="29">
        <v>43690</v>
      </c>
      <c r="H35" s="25">
        <v>393.5</v>
      </c>
      <c r="I35" s="26">
        <v>0.4</v>
      </c>
      <c r="J35" s="6">
        <v>242222</v>
      </c>
      <c r="K35" s="28">
        <v>393.5</v>
      </c>
      <c r="L35" s="26">
        <v>0.4</v>
      </c>
      <c r="M35" s="15">
        <v>242222</v>
      </c>
      <c r="N35" s="25">
        <v>62.89</v>
      </c>
      <c r="O35" s="30">
        <f t="shared" si="4"/>
        <v>1.9942230330000001</v>
      </c>
      <c r="Q35" s="12">
        <f t="shared" si="5"/>
        <v>2.400000000000034</v>
      </c>
      <c r="T35" s="12">
        <f t="shared" si="6"/>
        <v>0.10000000000002274</v>
      </c>
    </row>
    <row r="36" spans="1:20" ht="18" customHeight="1">
      <c r="A36" s="24">
        <v>2563</v>
      </c>
      <c r="B36" s="25">
        <v>396.95</v>
      </c>
      <c r="C36" s="26">
        <v>71.25</v>
      </c>
      <c r="D36" s="27">
        <v>44082</v>
      </c>
      <c r="E36" s="28">
        <v>396.11</v>
      </c>
      <c r="F36" s="26">
        <v>43.89</v>
      </c>
      <c r="G36" s="29">
        <v>44057</v>
      </c>
      <c r="H36" s="25">
        <v>393.48</v>
      </c>
      <c r="I36" s="26">
        <v>0.16</v>
      </c>
      <c r="J36" s="6">
        <v>242270</v>
      </c>
      <c r="K36" s="28">
        <v>393.48</v>
      </c>
      <c r="L36" s="26">
        <v>0.16</v>
      </c>
      <c r="M36" s="15">
        <v>242270</v>
      </c>
      <c r="N36" s="25">
        <v>74.36</v>
      </c>
      <c r="O36" s="30">
        <f t="shared" si="4"/>
        <v>2.357933292</v>
      </c>
      <c r="Q36" s="12">
        <f t="shared" si="5"/>
        <v>3.5500000000000114</v>
      </c>
      <c r="T36" s="12">
        <f t="shared" si="6"/>
        <v>0.08000000000004093</v>
      </c>
    </row>
    <row r="37" spans="1:20" ht="18" customHeight="1">
      <c r="A37" s="13">
        <v>2564</v>
      </c>
      <c r="B37" s="25">
        <v>397.6</v>
      </c>
      <c r="C37" s="26">
        <v>134.5</v>
      </c>
      <c r="D37" s="27">
        <v>44424</v>
      </c>
      <c r="E37" s="28">
        <v>396.889</v>
      </c>
      <c r="F37" s="26">
        <v>91.95</v>
      </c>
      <c r="G37" s="29">
        <v>44424</v>
      </c>
      <c r="H37" s="25">
        <v>393.55</v>
      </c>
      <c r="I37" s="26">
        <v>0.4</v>
      </c>
      <c r="J37" s="6">
        <v>242967</v>
      </c>
      <c r="K37" s="28">
        <v>393.55</v>
      </c>
      <c r="L37" s="26">
        <v>0.4</v>
      </c>
      <c r="M37" s="15">
        <v>242967</v>
      </c>
      <c r="N37" s="25">
        <v>214.56</v>
      </c>
      <c r="O37" s="30">
        <f t="shared" si="4"/>
        <v>6.803633232</v>
      </c>
      <c r="Q37" s="12">
        <f t="shared" si="5"/>
        <v>4.2000000000000455</v>
      </c>
      <c r="T37" s="12">
        <f t="shared" si="6"/>
        <v>0.1500000000000341</v>
      </c>
    </row>
    <row r="38" spans="1:20" ht="18" customHeight="1">
      <c r="A38" s="24">
        <v>2565</v>
      </c>
      <c r="B38" s="25">
        <v>398.2</v>
      </c>
      <c r="C38" s="26">
        <v>159</v>
      </c>
      <c r="D38" s="27">
        <v>44785</v>
      </c>
      <c r="E38" s="28">
        <v>397.565</v>
      </c>
      <c r="F38" s="26">
        <v>124.35</v>
      </c>
      <c r="G38" s="29">
        <v>44785</v>
      </c>
      <c r="H38" s="25">
        <v>393.55</v>
      </c>
      <c r="I38" s="26">
        <v>0.8</v>
      </c>
      <c r="J38" s="6">
        <v>242984</v>
      </c>
      <c r="K38" s="28">
        <v>393.552</v>
      </c>
      <c r="L38" s="26">
        <v>0.8</v>
      </c>
      <c r="M38" s="15">
        <v>242984</v>
      </c>
      <c r="N38" s="25">
        <v>432.67</v>
      </c>
      <c r="O38" s="30">
        <f t="shared" si="4"/>
        <v>13.719835899000001</v>
      </c>
      <c r="Q38" s="12">
        <f t="shared" si="5"/>
        <v>4.800000000000011</v>
      </c>
      <c r="T38" s="12">
        <f t="shared" si="6"/>
        <v>0.1500000000000341</v>
      </c>
    </row>
    <row r="39" spans="1:20" ht="18" customHeight="1">
      <c r="A39" s="13">
        <v>2566</v>
      </c>
      <c r="B39" s="25">
        <v>398.03</v>
      </c>
      <c r="C39" s="26">
        <v>140.5</v>
      </c>
      <c r="D39" s="27">
        <v>45215</v>
      </c>
      <c r="E39" s="28">
        <v>396.91</v>
      </c>
      <c r="F39" s="26">
        <v>87.45</v>
      </c>
      <c r="G39" s="29">
        <v>45230</v>
      </c>
      <c r="H39" s="25">
        <v>393.64</v>
      </c>
      <c r="I39" s="26">
        <v>0.7</v>
      </c>
      <c r="J39" s="6">
        <v>243693</v>
      </c>
      <c r="K39" s="28">
        <v>393.64</v>
      </c>
      <c r="L39" s="26">
        <v>0.7</v>
      </c>
      <c r="M39" s="15">
        <v>243693</v>
      </c>
      <c r="N39" s="25">
        <v>202.5</v>
      </c>
      <c r="O39" s="30">
        <f t="shared" si="4"/>
        <v>6.42121425</v>
      </c>
      <c r="Q39" s="12">
        <f t="shared" si="5"/>
        <v>4.6299999999999955</v>
      </c>
      <c r="T39" s="12">
        <f t="shared" si="6"/>
        <v>0.2400000000000091</v>
      </c>
    </row>
    <row r="40" spans="1:20" ht="18" customHeight="1">
      <c r="A40" s="13"/>
      <c r="B40" s="25"/>
      <c r="C40" s="26"/>
      <c r="D40" s="27"/>
      <c r="E40" s="28"/>
      <c r="F40" s="26"/>
      <c r="G40" s="29"/>
      <c r="H40" s="25"/>
      <c r="I40" s="26"/>
      <c r="J40" s="6"/>
      <c r="K40" s="28"/>
      <c r="L40" s="26"/>
      <c r="M40" s="15"/>
      <c r="N40" s="25"/>
      <c r="O40" s="30"/>
      <c r="Q40" s="12"/>
      <c r="T40" s="12"/>
    </row>
    <row r="41" spans="1:15" ht="18" customHeight="1">
      <c r="A41" s="24"/>
      <c r="B41" s="25"/>
      <c r="C41" s="26"/>
      <c r="D41" s="31"/>
      <c r="E41" s="28"/>
      <c r="F41" s="26"/>
      <c r="G41" s="32"/>
      <c r="H41" s="25"/>
      <c r="I41" s="26"/>
      <c r="J41" s="31"/>
      <c r="K41" s="28"/>
      <c r="L41" s="26"/>
      <c r="M41" s="32"/>
      <c r="N41" s="25"/>
      <c r="O41" s="30"/>
    </row>
    <row r="42" spans="1:15" ht="18" customHeight="1">
      <c r="A42" s="13" t="s">
        <v>2</v>
      </c>
      <c r="B42" s="4">
        <f>MAX(B9:B41)</f>
        <v>399.18</v>
      </c>
      <c r="C42" s="5">
        <f>MAX(C9:C41)</f>
        <v>264.46</v>
      </c>
      <c r="D42" s="6">
        <v>237314</v>
      </c>
      <c r="E42" s="14">
        <f>MAX(E9:E41)</f>
        <v>398.27</v>
      </c>
      <c r="F42" s="5">
        <f>MAX(F9:F41)</f>
        <v>190.83</v>
      </c>
      <c r="G42" s="15">
        <v>237314</v>
      </c>
      <c r="H42" s="4">
        <f>MAX(H9:H41)</f>
        <v>394.92999999999995</v>
      </c>
      <c r="I42" s="5">
        <f>MAX(I9:I41)</f>
        <v>1.95</v>
      </c>
      <c r="J42" s="6">
        <v>234254</v>
      </c>
      <c r="K42" s="14">
        <f>MAX(K9:K41)</f>
        <v>394.92999999999995</v>
      </c>
      <c r="L42" s="5">
        <f>MAX(L9:L41)</f>
        <v>1.95</v>
      </c>
      <c r="M42" s="15">
        <v>234254</v>
      </c>
      <c r="N42" s="4">
        <f>MAX(N9:N41)</f>
        <v>558.53</v>
      </c>
      <c r="O42" s="10">
        <f>MAX(O9:O41)</f>
        <v>17.71</v>
      </c>
    </row>
    <row r="43" spans="1:15" ht="18" customHeight="1">
      <c r="A43" s="105" t="s">
        <v>12</v>
      </c>
      <c r="B43" s="4">
        <f>AVERAGE(B9:B41)</f>
        <v>397.51087096774205</v>
      </c>
      <c r="C43" s="5">
        <f>AVERAGE(C9:C41)</f>
        <v>124.30516129032256</v>
      </c>
      <c r="D43" s="103"/>
      <c r="E43" s="14">
        <f>AVERAGE(E9:E41)</f>
        <v>396.0250322580646</v>
      </c>
      <c r="F43" s="5">
        <f>AVERAGE(F9:F41)</f>
        <v>82.73838709677418</v>
      </c>
      <c r="G43" s="104"/>
      <c r="H43" s="4">
        <f>AVERAGE(H9:H41)</f>
        <v>394.114193548387</v>
      </c>
      <c r="I43" s="5">
        <f>AVERAGE(I9:I41)</f>
        <v>0.8633870967741935</v>
      </c>
      <c r="J43" s="103"/>
      <c r="K43" s="14">
        <f>AVERAGE(K9:K41)</f>
        <v>394.11380645161285</v>
      </c>
      <c r="L43" s="5">
        <f>AVERAGE(L9:L41)</f>
        <v>0.8862580645161289</v>
      </c>
      <c r="M43" s="104"/>
      <c r="N43" s="4">
        <f>AVERAGE(N9:N41)</f>
        <v>337.3115153548387</v>
      </c>
      <c r="O43" s="10">
        <f>AVERAGE(O9:O41)</f>
        <v>10.692655788735738</v>
      </c>
    </row>
    <row r="44" spans="1:15" ht="18" customHeight="1">
      <c r="A44" s="13" t="s">
        <v>3</v>
      </c>
      <c r="B44" s="4">
        <f>MIN(B9:B41)</f>
        <v>395.8</v>
      </c>
      <c r="C44" s="109">
        <f>MIN(C9:C41)</f>
        <v>48.5</v>
      </c>
      <c r="D44" s="6">
        <v>235099</v>
      </c>
      <c r="E44" s="14">
        <f>MIN(E9:E41)</f>
        <v>369.95</v>
      </c>
      <c r="F44" s="5">
        <f>MIN(F9:F41)</f>
        <v>40.05</v>
      </c>
      <c r="G44" s="29">
        <v>238359</v>
      </c>
      <c r="H44" s="4">
        <f>MIN(H9:H41)</f>
        <v>393.48</v>
      </c>
      <c r="I44" s="5">
        <f>MIN(I9:I41)</f>
        <v>0</v>
      </c>
      <c r="J44" s="6">
        <v>238674</v>
      </c>
      <c r="K44" s="14">
        <f>MIN(K9:K41)</f>
        <v>393.48</v>
      </c>
      <c r="L44" s="5">
        <f>MIN(L9:L41)</f>
        <v>0.12</v>
      </c>
      <c r="M44" s="15">
        <v>238674</v>
      </c>
      <c r="N44" s="4">
        <f>MIN(N9:N41)</f>
        <v>62.89</v>
      </c>
      <c r="O44" s="10">
        <f>MIN(O9:O41)</f>
        <v>1.9942230330000001</v>
      </c>
    </row>
    <row r="45" spans="1:15" ht="22.5" customHeight="1">
      <c r="A45" s="107" t="s">
        <v>24</v>
      </c>
      <c r="B45" s="106"/>
      <c r="D45" s="108"/>
      <c r="E45" s="106"/>
      <c r="F45" s="106"/>
      <c r="G45" s="108"/>
      <c r="H45" s="106"/>
      <c r="I45" s="106"/>
      <c r="J45" s="108"/>
      <c r="K45" s="106"/>
      <c r="L45" s="106"/>
      <c r="M45" s="108"/>
      <c r="N45" s="106"/>
      <c r="O45" s="106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102"/>
  <sheetViews>
    <sheetView zoomScalePageLayoutView="0" workbookViewId="0" topLeftCell="A25">
      <selection activeCell="AG56" sqref="AG56"/>
    </sheetView>
  </sheetViews>
  <sheetFormatPr defaultColWidth="9.33203125" defaultRowHeight="21"/>
  <cols>
    <col min="1" max="21" width="3.66015625" style="11" customWidth="1"/>
    <col min="22" max="23" width="9.33203125" style="11" customWidth="1"/>
    <col min="24" max="24" width="6.83203125" style="11" customWidth="1"/>
    <col min="25" max="25" width="10" style="11" customWidth="1"/>
    <col min="26" max="26" width="10.83203125" style="11" customWidth="1"/>
    <col min="27" max="27" width="7.66015625" style="11" customWidth="1"/>
    <col min="28" max="28" width="11.16015625" style="11" customWidth="1"/>
    <col min="29" max="29" width="7.66015625" style="11" customWidth="1"/>
    <col min="30" max="16384" width="9.33203125" style="11" customWidth="1"/>
  </cols>
  <sheetData>
    <row r="2" spans="28:29" ht="18.75">
      <c r="AB2" s="77">
        <v>393.4</v>
      </c>
      <c r="AC2" s="35" t="s">
        <v>19</v>
      </c>
    </row>
    <row r="3" spans="24:28" ht="18.75">
      <c r="X3" s="116" t="s">
        <v>15</v>
      </c>
      <c r="Y3" s="83" t="s">
        <v>16</v>
      </c>
      <c r="Z3" s="84" t="s">
        <v>20</v>
      </c>
      <c r="AA3" s="83" t="s">
        <v>18</v>
      </c>
      <c r="AB3" s="84" t="s">
        <v>22</v>
      </c>
    </row>
    <row r="4" spans="24:28" ht="18.75">
      <c r="X4" s="117"/>
      <c r="Y4" s="85" t="s">
        <v>17</v>
      </c>
      <c r="Z4" s="86" t="s">
        <v>21</v>
      </c>
      <c r="AA4" s="85" t="s">
        <v>17</v>
      </c>
      <c r="AB4" s="86" t="s">
        <v>21</v>
      </c>
    </row>
    <row r="5" spans="24:29" ht="18.75">
      <c r="X5" s="87">
        <v>2536</v>
      </c>
      <c r="Y5" s="110">
        <v>4.16</v>
      </c>
      <c r="Z5" s="111">
        <v>134.7</v>
      </c>
      <c r="AA5" s="89"/>
      <c r="AB5" s="90"/>
      <c r="AC5" s="78"/>
    </row>
    <row r="6" spans="24:29" ht="18.75">
      <c r="X6" s="91">
        <v>2537</v>
      </c>
      <c r="Y6" s="110">
        <v>3.98</v>
      </c>
      <c r="Z6" s="111">
        <v>85.02</v>
      </c>
      <c r="AA6" s="92"/>
      <c r="AB6" s="93"/>
      <c r="AC6" s="78"/>
    </row>
    <row r="7" spans="24:29" ht="18.75">
      <c r="X7" s="91">
        <v>2538</v>
      </c>
      <c r="Y7" s="110">
        <v>4.78</v>
      </c>
      <c r="Z7" s="111">
        <v>226.5</v>
      </c>
      <c r="AA7" s="92"/>
      <c r="AB7" s="94"/>
      <c r="AC7" s="78"/>
    </row>
    <row r="8" spans="24:29" ht="18.75">
      <c r="X8" s="91">
        <v>2539</v>
      </c>
      <c r="Y8" s="110">
        <v>4.22</v>
      </c>
      <c r="Z8" s="111">
        <v>134.4</v>
      </c>
      <c r="AA8" s="92"/>
      <c r="AB8" s="94"/>
      <c r="AC8" s="78"/>
    </row>
    <row r="9" spans="24:29" ht="18.75">
      <c r="X9" s="91">
        <v>2540</v>
      </c>
      <c r="Y9" s="110">
        <v>4.85</v>
      </c>
      <c r="Z9" s="111">
        <v>238.25</v>
      </c>
      <c r="AA9" s="92"/>
      <c r="AB9" s="94"/>
      <c r="AC9" s="78"/>
    </row>
    <row r="10" spans="24:29" ht="18.75">
      <c r="X10" s="91">
        <v>2541</v>
      </c>
      <c r="Y10" s="110">
        <v>3.75</v>
      </c>
      <c r="Z10" s="111">
        <v>78.7</v>
      </c>
      <c r="AA10" s="92"/>
      <c r="AB10" s="94"/>
      <c r="AC10" s="78"/>
    </row>
    <row r="11" spans="24:29" ht="18.75">
      <c r="X11" s="91">
        <v>2542</v>
      </c>
      <c r="Y11" s="110">
        <v>4.1</v>
      </c>
      <c r="Z11" s="111">
        <v>102.5</v>
      </c>
      <c r="AA11" s="92"/>
      <c r="AB11" s="94"/>
      <c r="AC11" s="78"/>
    </row>
    <row r="12" spans="24:29" ht="18.75">
      <c r="X12" s="91">
        <v>2543</v>
      </c>
      <c r="Y12" s="110">
        <v>3.56</v>
      </c>
      <c r="Z12" s="111">
        <v>60.34</v>
      </c>
      <c r="AA12" s="92"/>
      <c r="AB12" s="94"/>
      <c r="AC12" s="78"/>
    </row>
    <row r="13" spans="24:29" ht="18.75">
      <c r="X13" s="91">
        <v>2544</v>
      </c>
      <c r="Y13" s="110">
        <v>4.13</v>
      </c>
      <c r="Z13" s="111">
        <v>140.8</v>
      </c>
      <c r="AA13" s="92"/>
      <c r="AB13" s="94"/>
      <c r="AC13" s="78"/>
    </row>
    <row r="14" spans="24:29" ht="18.75">
      <c r="X14" s="91">
        <v>2545</v>
      </c>
      <c r="Y14" s="110">
        <v>3.72</v>
      </c>
      <c r="Z14" s="111">
        <v>83.04</v>
      </c>
      <c r="AA14" s="92"/>
      <c r="AB14" s="94"/>
      <c r="AC14" s="78"/>
    </row>
    <row r="15" spans="24:29" ht="18.75">
      <c r="X15" s="91">
        <v>2546</v>
      </c>
      <c r="Y15" s="110">
        <v>4.18</v>
      </c>
      <c r="Z15" s="111">
        <v>124.74</v>
      </c>
      <c r="AA15" s="92"/>
      <c r="AB15" s="94"/>
      <c r="AC15" s="78"/>
    </row>
    <row r="16" spans="24:29" ht="18.75">
      <c r="X16" s="91">
        <v>2547</v>
      </c>
      <c r="Y16" s="110">
        <v>4.24</v>
      </c>
      <c r="Z16" s="111">
        <v>131.4</v>
      </c>
      <c r="AA16" s="92"/>
      <c r="AB16" s="94"/>
      <c r="AC16" s="78"/>
    </row>
    <row r="17" spans="24:29" ht="18.75">
      <c r="X17" s="91">
        <v>2548</v>
      </c>
      <c r="Y17" s="110">
        <v>3.82</v>
      </c>
      <c r="Z17" s="111">
        <v>75.1</v>
      </c>
      <c r="AA17" s="92"/>
      <c r="AB17" s="94"/>
      <c r="AC17" s="78"/>
    </row>
    <row r="18" spans="24:29" ht="18.75">
      <c r="X18" s="91">
        <v>2549</v>
      </c>
      <c r="Y18" s="110">
        <v>5.779999999999973</v>
      </c>
      <c r="Z18" s="111">
        <v>264.46</v>
      </c>
      <c r="AA18" s="92"/>
      <c r="AB18" s="94"/>
      <c r="AC18" s="78"/>
    </row>
    <row r="19" spans="24:29" ht="18.75">
      <c r="X19" s="91">
        <v>2550</v>
      </c>
      <c r="Y19" s="110">
        <v>4.180000000000007</v>
      </c>
      <c r="Z19" s="111">
        <v>153.67</v>
      </c>
      <c r="AA19" s="92"/>
      <c r="AB19" s="94"/>
      <c r="AC19" s="78"/>
    </row>
    <row r="20" spans="24:29" ht="18.75">
      <c r="X20" s="91">
        <v>2551</v>
      </c>
      <c r="Y20" s="110">
        <v>3.7000000000000455</v>
      </c>
      <c r="Z20" s="111">
        <v>89.65</v>
      </c>
      <c r="AA20" s="92"/>
      <c r="AB20" s="94"/>
      <c r="AC20" s="78"/>
    </row>
    <row r="21" spans="24:29" ht="18.75">
      <c r="X21" s="91">
        <v>2552</v>
      </c>
      <c r="Y21" s="110">
        <v>4.730000000000018</v>
      </c>
      <c r="Z21" s="111">
        <v>145.67</v>
      </c>
      <c r="AA21" s="92"/>
      <c r="AB21" s="94"/>
      <c r="AC21" s="78"/>
    </row>
    <row r="22" spans="24:29" ht="18.75">
      <c r="X22" s="95">
        <v>2553</v>
      </c>
      <c r="Y22" s="112">
        <v>4.32</v>
      </c>
      <c r="Z22" s="113">
        <v>144.5</v>
      </c>
      <c r="AA22" s="92"/>
      <c r="AB22" s="94"/>
      <c r="AC22" s="78"/>
    </row>
    <row r="23" spans="24:29" ht="18.75">
      <c r="X23" s="91">
        <v>2554</v>
      </c>
      <c r="Y23" s="110">
        <v>4.7</v>
      </c>
      <c r="Z23" s="111">
        <v>170.5</v>
      </c>
      <c r="AA23" s="92"/>
      <c r="AB23" s="94"/>
      <c r="AC23" s="78"/>
    </row>
    <row r="24" spans="24:29" ht="18.75">
      <c r="X24" s="95">
        <v>2555</v>
      </c>
      <c r="Y24" s="110">
        <v>3.54</v>
      </c>
      <c r="Z24" s="111">
        <v>75.7</v>
      </c>
      <c r="AA24" s="92"/>
      <c r="AB24" s="94"/>
      <c r="AC24" s="78"/>
    </row>
    <row r="25" spans="24:29" ht="18.75">
      <c r="X25" s="91">
        <v>2556</v>
      </c>
      <c r="Y25" s="110">
        <v>4</v>
      </c>
      <c r="Z25" s="111">
        <v>97</v>
      </c>
      <c r="AA25" s="92"/>
      <c r="AB25" s="94"/>
      <c r="AC25" s="78"/>
    </row>
    <row r="26" spans="24:29" ht="18.75">
      <c r="X26" s="95">
        <v>2557</v>
      </c>
      <c r="Y26" s="114">
        <v>4.69</v>
      </c>
      <c r="Z26" s="115">
        <v>155.22</v>
      </c>
      <c r="AA26" s="92"/>
      <c r="AB26" s="94"/>
      <c r="AC26" s="78"/>
    </row>
    <row r="27" spans="24:29" ht="18.75">
      <c r="X27" s="91">
        <v>2558</v>
      </c>
      <c r="Y27" s="110">
        <v>3</v>
      </c>
      <c r="Z27" s="111">
        <v>71.6</v>
      </c>
      <c r="AA27" s="92"/>
      <c r="AB27" s="94"/>
      <c r="AC27" s="78"/>
    </row>
    <row r="28" spans="24:29" ht="18.75">
      <c r="X28" s="95">
        <v>2559</v>
      </c>
      <c r="Y28" s="110">
        <v>3.5</v>
      </c>
      <c r="Z28" s="111">
        <v>83.6</v>
      </c>
      <c r="AA28" s="92"/>
      <c r="AB28" s="94"/>
      <c r="AC28" s="78"/>
    </row>
    <row r="29" spans="24:29" ht="18.75">
      <c r="X29" s="91">
        <v>2560</v>
      </c>
      <c r="Y29" s="114">
        <v>4.28</v>
      </c>
      <c r="Z29" s="111">
        <v>121.7</v>
      </c>
      <c r="AA29" s="92"/>
      <c r="AB29" s="94"/>
      <c r="AC29" s="78"/>
    </row>
    <row r="30" spans="24:29" ht="18.75">
      <c r="X30" s="95">
        <v>2561</v>
      </c>
      <c r="Y30" s="114">
        <v>3.95</v>
      </c>
      <c r="Z30" s="115">
        <v>110.95</v>
      </c>
      <c r="AA30" s="92"/>
      <c r="AB30" s="94"/>
      <c r="AC30" s="78"/>
    </row>
    <row r="31" spans="24:29" ht="18.75">
      <c r="X31" s="91">
        <v>2562</v>
      </c>
      <c r="Y31" s="110">
        <v>2.4</v>
      </c>
      <c r="Z31" s="111">
        <v>48.5</v>
      </c>
      <c r="AA31" s="92"/>
      <c r="AB31" s="94"/>
      <c r="AC31" s="78"/>
    </row>
    <row r="32" spans="24:29" ht="18.75">
      <c r="X32" s="95">
        <v>2563</v>
      </c>
      <c r="Y32" s="114">
        <v>3.55</v>
      </c>
      <c r="Z32" s="115">
        <v>71.25</v>
      </c>
      <c r="AA32" s="92"/>
      <c r="AB32" s="94"/>
      <c r="AC32" s="78"/>
    </row>
    <row r="33" spans="24:29" ht="18.75">
      <c r="X33" s="91">
        <v>2564</v>
      </c>
      <c r="Y33" s="110">
        <v>4.2</v>
      </c>
      <c r="Z33" s="111">
        <v>134.5</v>
      </c>
      <c r="AA33" s="92"/>
      <c r="AB33" s="94"/>
      <c r="AC33" s="78"/>
    </row>
    <row r="34" spans="24:29" ht="18.75">
      <c r="X34" s="95">
        <v>2565</v>
      </c>
      <c r="Y34" s="110">
        <v>4.8</v>
      </c>
      <c r="Z34" s="111">
        <v>159</v>
      </c>
      <c r="AA34" s="92"/>
      <c r="AB34" s="94"/>
      <c r="AC34" s="78"/>
    </row>
    <row r="35" spans="24:29" ht="18.75">
      <c r="X35" s="91">
        <v>2566</v>
      </c>
      <c r="Y35" s="114">
        <v>4.63</v>
      </c>
      <c r="Z35" s="111">
        <v>140.5</v>
      </c>
      <c r="AA35" s="92"/>
      <c r="AB35" s="94"/>
      <c r="AC35" s="78"/>
    </row>
    <row r="36" spans="24:29" ht="18.75">
      <c r="X36" s="91"/>
      <c r="Y36" s="114"/>
      <c r="Z36" s="115"/>
      <c r="AA36" s="92"/>
      <c r="AB36" s="94"/>
      <c r="AC36" s="78"/>
    </row>
    <row r="37" spans="24:29" ht="18.75">
      <c r="X37" s="91"/>
      <c r="Y37" s="114"/>
      <c r="Z37" s="115"/>
      <c r="AA37" s="92"/>
      <c r="AB37" s="94"/>
      <c r="AC37" s="78"/>
    </row>
    <row r="38" spans="24:29" ht="18.75">
      <c r="X38" s="91"/>
      <c r="Y38" s="114"/>
      <c r="Z38" s="115"/>
      <c r="AA38" s="92"/>
      <c r="AB38" s="94"/>
      <c r="AC38" s="78"/>
    </row>
    <row r="39" spans="24:29" ht="18.75">
      <c r="X39" s="91"/>
      <c r="Y39" s="114"/>
      <c r="Z39" s="115"/>
      <c r="AA39" s="92"/>
      <c r="AB39" s="94"/>
      <c r="AC39" s="78"/>
    </row>
    <row r="40" spans="24:29" ht="18.75">
      <c r="X40" s="91"/>
      <c r="Y40" s="114"/>
      <c r="Z40" s="115"/>
      <c r="AA40" s="92"/>
      <c r="AB40" s="94"/>
      <c r="AC40" s="78"/>
    </row>
    <row r="41" spans="24:29" ht="18.75">
      <c r="X41" s="91"/>
      <c r="Y41" s="114"/>
      <c r="Z41" s="115"/>
      <c r="AA41" s="92"/>
      <c r="AB41" s="94"/>
      <c r="AC41" s="78"/>
    </row>
    <row r="42" spans="24:29" ht="18.75">
      <c r="X42" s="91"/>
      <c r="Y42" s="114"/>
      <c r="Z42" s="115"/>
      <c r="AA42" s="92"/>
      <c r="AB42" s="94"/>
      <c r="AC42" s="78"/>
    </row>
    <row r="43" spans="24:29" ht="18.75">
      <c r="X43" s="91"/>
      <c r="Y43" s="114"/>
      <c r="Z43" s="115"/>
      <c r="AA43" s="92"/>
      <c r="AB43" s="94"/>
      <c r="AC43" s="78"/>
    </row>
    <row r="44" spans="24:29" ht="18.75">
      <c r="X44" s="91"/>
      <c r="Y44" s="114"/>
      <c r="Z44" s="115"/>
      <c r="AA44" s="92"/>
      <c r="AB44" s="94"/>
      <c r="AC44" s="78"/>
    </row>
    <row r="45" spans="24:29" ht="18.75">
      <c r="X45" s="91"/>
      <c r="Y45" s="114"/>
      <c r="Z45" s="115"/>
      <c r="AA45" s="92"/>
      <c r="AB45" s="94"/>
      <c r="AC45" s="78"/>
    </row>
    <row r="46" spans="24:29" ht="18.75">
      <c r="X46" s="91"/>
      <c r="Y46" s="114"/>
      <c r="Z46" s="115"/>
      <c r="AA46" s="92"/>
      <c r="AB46" s="94"/>
      <c r="AC46" s="78"/>
    </row>
    <row r="47" spans="24:29" ht="18.75">
      <c r="X47" s="91"/>
      <c r="Y47" s="114"/>
      <c r="Z47" s="115"/>
      <c r="AA47" s="92"/>
      <c r="AB47" s="94"/>
      <c r="AC47" s="78"/>
    </row>
    <row r="48" spans="24:29" ht="18.75">
      <c r="X48" s="91"/>
      <c r="Y48" s="114"/>
      <c r="Z48" s="115"/>
      <c r="AA48" s="92"/>
      <c r="AB48" s="94"/>
      <c r="AC48" s="78"/>
    </row>
    <row r="49" spans="24:29" ht="18.75">
      <c r="X49" s="91"/>
      <c r="Y49" s="114"/>
      <c r="Z49" s="115"/>
      <c r="AA49" s="92"/>
      <c r="AB49" s="94"/>
      <c r="AC49" s="78"/>
    </row>
    <row r="50" spans="24:29" ht="18.75">
      <c r="X50" s="91"/>
      <c r="Y50" s="114"/>
      <c r="Z50" s="115"/>
      <c r="AA50" s="92"/>
      <c r="AB50" s="94"/>
      <c r="AC50" s="78"/>
    </row>
    <row r="51" spans="24:29" ht="18.75">
      <c r="X51" s="91"/>
      <c r="Y51" s="114"/>
      <c r="Z51" s="115"/>
      <c r="AA51" s="92"/>
      <c r="AB51" s="94"/>
      <c r="AC51" s="78"/>
    </row>
    <row r="52" spans="24:29" ht="18.75">
      <c r="X52" s="91"/>
      <c r="Y52" s="114"/>
      <c r="Z52" s="115"/>
      <c r="AA52" s="92"/>
      <c r="AB52" s="94"/>
      <c r="AC52" s="78"/>
    </row>
    <row r="53" spans="24:29" ht="18.75">
      <c r="X53" s="91"/>
      <c r="Y53" s="114"/>
      <c r="Z53" s="115"/>
      <c r="AA53" s="92"/>
      <c r="AB53" s="94"/>
      <c r="AC53" s="78"/>
    </row>
    <row r="54" spans="24:29" ht="18.75">
      <c r="X54" s="91"/>
      <c r="Y54" s="114"/>
      <c r="Z54" s="115"/>
      <c r="AA54" s="92"/>
      <c r="AB54" s="94"/>
      <c r="AC54" s="78"/>
    </row>
    <row r="55" spans="24:29" ht="18.75">
      <c r="X55" s="91"/>
      <c r="Y55" s="114"/>
      <c r="Z55" s="115"/>
      <c r="AA55" s="92"/>
      <c r="AB55" s="94"/>
      <c r="AC55" s="78"/>
    </row>
    <row r="56" spans="24:29" ht="18.75">
      <c r="X56" s="91"/>
      <c r="Y56" s="114"/>
      <c r="Z56" s="115"/>
      <c r="AA56" s="92"/>
      <c r="AB56" s="94"/>
      <c r="AC56" s="78"/>
    </row>
    <row r="57" spans="24:29" ht="18.75">
      <c r="X57" s="91"/>
      <c r="Y57" s="114"/>
      <c r="Z57" s="115"/>
      <c r="AA57" s="92"/>
      <c r="AB57" s="94"/>
      <c r="AC57" s="78"/>
    </row>
    <row r="58" spans="24:29" ht="18.75">
      <c r="X58" s="91"/>
      <c r="Y58" s="114"/>
      <c r="Z58" s="115"/>
      <c r="AA58" s="92"/>
      <c r="AB58" s="94"/>
      <c r="AC58" s="78"/>
    </row>
    <row r="59" spans="24:29" ht="18.75">
      <c r="X59" s="91"/>
      <c r="Y59" s="114"/>
      <c r="Z59" s="115"/>
      <c r="AA59" s="92"/>
      <c r="AB59" s="94"/>
      <c r="AC59" s="78"/>
    </row>
    <row r="60" spans="24:29" ht="18.75">
      <c r="X60" s="91"/>
      <c r="Y60" s="114"/>
      <c r="Z60" s="115"/>
      <c r="AA60" s="92"/>
      <c r="AB60" s="94"/>
      <c r="AC60" s="78"/>
    </row>
    <row r="61" spans="24:29" ht="18.75">
      <c r="X61" s="91"/>
      <c r="Y61" s="114"/>
      <c r="Z61" s="115"/>
      <c r="AA61" s="92"/>
      <c r="AB61" s="94"/>
      <c r="AC61" s="78"/>
    </row>
    <row r="62" spans="24:29" ht="18.75">
      <c r="X62" s="91"/>
      <c r="Y62" s="114"/>
      <c r="Z62" s="115"/>
      <c r="AA62" s="92"/>
      <c r="AB62" s="94"/>
      <c r="AC62" s="78"/>
    </row>
    <row r="63" spans="24:29" ht="18.75">
      <c r="X63" s="91"/>
      <c r="Y63" s="114"/>
      <c r="Z63" s="115"/>
      <c r="AA63" s="92"/>
      <c r="AB63" s="94"/>
      <c r="AC63" s="78"/>
    </row>
    <row r="64" spans="24:29" ht="18.75">
      <c r="X64" s="91"/>
      <c r="Y64" s="114"/>
      <c r="Z64" s="115"/>
      <c r="AA64" s="92"/>
      <c r="AB64" s="94"/>
      <c r="AC64" s="78"/>
    </row>
    <row r="65" spans="24:29" ht="18.75">
      <c r="X65" s="91"/>
      <c r="Y65" s="114"/>
      <c r="Z65" s="115"/>
      <c r="AA65" s="92"/>
      <c r="AB65" s="94"/>
      <c r="AC65" s="78"/>
    </row>
    <row r="66" spans="24:29" ht="18.75">
      <c r="X66" s="91"/>
      <c r="Y66" s="114"/>
      <c r="Z66" s="115"/>
      <c r="AA66" s="92"/>
      <c r="AB66" s="94"/>
      <c r="AC66" s="78"/>
    </row>
    <row r="67" spans="24:29" ht="18.75">
      <c r="X67" s="91"/>
      <c r="Y67" s="114"/>
      <c r="Z67" s="115"/>
      <c r="AA67" s="92"/>
      <c r="AB67" s="94"/>
      <c r="AC67" s="78"/>
    </row>
    <row r="68" spans="24:29" ht="18.75">
      <c r="X68" s="91"/>
      <c r="Y68" s="114"/>
      <c r="Z68" s="115"/>
      <c r="AA68" s="92"/>
      <c r="AB68" s="94"/>
      <c r="AC68" s="78"/>
    </row>
    <row r="69" spans="24:29" ht="18.75">
      <c r="X69" s="91"/>
      <c r="Y69" s="114"/>
      <c r="Z69" s="115"/>
      <c r="AA69" s="92"/>
      <c r="AB69" s="94"/>
      <c r="AC69" s="78"/>
    </row>
    <row r="70" spans="24:29" ht="18.75">
      <c r="X70" s="91"/>
      <c r="Y70" s="114"/>
      <c r="Z70" s="115"/>
      <c r="AA70" s="92"/>
      <c r="AB70" s="94"/>
      <c r="AC70" s="78"/>
    </row>
    <row r="71" spans="24:29" ht="18.75">
      <c r="X71" s="91"/>
      <c r="Y71" s="114"/>
      <c r="Z71" s="115"/>
      <c r="AA71" s="92"/>
      <c r="AB71" s="94"/>
      <c r="AC71" s="78"/>
    </row>
    <row r="72" spans="24:29" ht="18.75">
      <c r="X72" s="91"/>
      <c r="Y72" s="114"/>
      <c r="Z72" s="115"/>
      <c r="AA72" s="92"/>
      <c r="AB72" s="94"/>
      <c r="AC72" s="78"/>
    </row>
    <row r="73" spans="24:29" ht="18.75">
      <c r="X73" s="91"/>
      <c r="Y73" s="114"/>
      <c r="Z73" s="115"/>
      <c r="AA73" s="92"/>
      <c r="AB73" s="94"/>
      <c r="AC73" s="78"/>
    </row>
    <row r="74" spans="24:29" ht="18.75">
      <c r="X74" s="91"/>
      <c r="Y74" s="114"/>
      <c r="Z74" s="115"/>
      <c r="AA74" s="92"/>
      <c r="AB74" s="94"/>
      <c r="AC74" s="78"/>
    </row>
    <row r="75" spans="24:29" ht="18.75">
      <c r="X75" s="91"/>
      <c r="Y75" s="114"/>
      <c r="Z75" s="115"/>
      <c r="AA75" s="92"/>
      <c r="AB75" s="94"/>
      <c r="AC75" s="78"/>
    </row>
    <row r="76" spans="24:29" ht="18.75">
      <c r="X76" s="87"/>
      <c r="Y76" s="114"/>
      <c r="Z76" s="115"/>
      <c r="AA76" s="92"/>
      <c r="AB76" s="94"/>
      <c r="AC76" s="78"/>
    </row>
    <row r="77" spans="24:29" ht="18.75">
      <c r="X77" s="87"/>
      <c r="Y77" s="110"/>
      <c r="Z77" s="111"/>
      <c r="AA77" s="92"/>
      <c r="AB77" s="94"/>
      <c r="AC77" s="78"/>
    </row>
    <row r="78" spans="24:29" ht="18.75">
      <c r="X78" s="91"/>
      <c r="Y78" s="110"/>
      <c r="Z78" s="111"/>
      <c r="AA78" s="92"/>
      <c r="AB78" s="94"/>
      <c r="AC78" s="78"/>
    </row>
    <row r="79" spans="24:29" ht="18.75">
      <c r="X79" s="91"/>
      <c r="Y79" s="110"/>
      <c r="Z79" s="111"/>
      <c r="AA79" s="92"/>
      <c r="AB79" s="94"/>
      <c r="AC79" s="78"/>
    </row>
    <row r="80" spans="24:29" ht="18.75">
      <c r="X80" s="91"/>
      <c r="Y80" s="110"/>
      <c r="Z80" s="111"/>
      <c r="AA80" s="92"/>
      <c r="AB80" s="94"/>
      <c r="AC80" s="78"/>
    </row>
    <row r="81" spans="24:29" ht="18.75">
      <c r="X81" s="91"/>
      <c r="Y81" s="110"/>
      <c r="Z81" s="111"/>
      <c r="AA81" s="92"/>
      <c r="AB81" s="94"/>
      <c r="AC81" s="78"/>
    </row>
    <row r="82" spans="24:29" ht="18.75">
      <c r="X82" s="91"/>
      <c r="Y82" s="110"/>
      <c r="Z82" s="111"/>
      <c r="AA82" s="92"/>
      <c r="AB82" s="94"/>
      <c r="AC82" s="78"/>
    </row>
    <row r="83" spans="24:29" ht="18.75">
      <c r="X83" s="91"/>
      <c r="Y83" s="110"/>
      <c r="Z83" s="111"/>
      <c r="AA83" s="92"/>
      <c r="AB83" s="94"/>
      <c r="AC83" s="78"/>
    </row>
    <row r="84" spans="24:29" ht="18.75">
      <c r="X84" s="91"/>
      <c r="Y84" s="110"/>
      <c r="Z84" s="111"/>
      <c r="AA84" s="92"/>
      <c r="AB84" s="94"/>
      <c r="AC84" s="78"/>
    </row>
    <row r="85" spans="24:29" ht="18.75">
      <c r="X85" s="91"/>
      <c r="Y85" s="110"/>
      <c r="Z85" s="111"/>
      <c r="AA85" s="92"/>
      <c r="AB85" s="94"/>
      <c r="AC85" s="78"/>
    </row>
    <row r="86" spans="24:29" ht="18.75">
      <c r="X86" s="91"/>
      <c r="Y86" s="110"/>
      <c r="Z86" s="111"/>
      <c r="AA86" s="92"/>
      <c r="AB86" s="94"/>
      <c r="AC86" s="78"/>
    </row>
    <row r="87" spans="24:29" ht="18.75">
      <c r="X87" s="91"/>
      <c r="Y87" s="110"/>
      <c r="Z87" s="111"/>
      <c r="AA87" s="92"/>
      <c r="AB87" s="94"/>
      <c r="AC87" s="78"/>
    </row>
    <row r="88" spans="24:29" ht="18.75">
      <c r="X88" s="91"/>
      <c r="Y88" s="110"/>
      <c r="Z88" s="111"/>
      <c r="AA88" s="92"/>
      <c r="AB88" s="94"/>
      <c r="AC88" s="78"/>
    </row>
    <row r="89" spans="24:29" ht="18.75">
      <c r="X89" s="91"/>
      <c r="Y89" s="110"/>
      <c r="Z89" s="111"/>
      <c r="AA89" s="92"/>
      <c r="AB89" s="94"/>
      <c r="AC89" s="78"/>
    </row>
    <row r="90" spans="24:29" ht="18.75">
      <c r="X90" s="91"/>
      <c r="Y90" s="110"/>
      <c r="Z90" s="111"/>
      <c r="AA90" s="92"/>
      <c r="AB90" s="94"/>
      <c r="AC90" s="78"/>
    </row>
    <row r="91" spans="24:29" ht="18.75">
      <c r="X91" s="91"/>
      <c r="Y91" s="110"/>
      <c r="Z91" s="111"/>
      <c r="AA91" s="92"/>
      <c r="AB91" s="94"/>
      <c r="AC91" s="78"/>
    </row>
    <row r="92" spans="24:29" ht="18.75">
      <c r="X92" s="91"/>
      <c r="Y92" s="110"/>
      <c r="Z92" s="111"/>
      <c r="AA92" s="92"/>
      <c r="AB92" s="94"/>
      <c r="AC92" s="78"/>
    </row>
    <row r="93" spans="24:29" ht="18.75">
      <c r="X93" s="91"/>
      <c r="Y93" s="88"/>
      <c r="Z93" s="79"/>
      <c r="AA93" s="92"/>
      <c r="AB93" s="94"/>
      <c r="AC93" s="78"/>
    </row>
    <row r="94" spans="24:29" ht="18.75">
      <c r="X94" s="95"/>
      <c r="Y94" s="96"/>
      <c r="Z94" s="80"/>
      <c r="AA94" s="97"/>
      <c r="AB94" s="98"/>
      <c r="AC94" s="78"/>
    </row>
    <row r="95" spans="24:29" ht="18.75">
      <c r="X95" s="91"/>
      <c r="Y95" s="88"/>
      <c r="Z95" s="79"/>
      <c r="AA95" s="92"/>
      <c r="AB95" s="94"/>
      <c r="AC95" s="78"/>
    </row>
    <row r="96" spans="24:28" ht="18.75">
      <c r="X96" s="91"/>
      <c r="Y96" s="88"/>
      <c r="Z96" s="79"/>
      <c r="AA96" s="92"/>
      <c r="AB96" s="94"/>
    </row>
    <row r="97" spans="24:28" ht="18.75">
      <c r="X97" s="91"/>
      <c r="Y97" s="88"/>
      <c r="Z97" s="79"/>
      <c r="AA97" s="92"/>
      <c r="AB97" s="94"/>
    </row>
    <row r="98" spans="24:28" ht="18.75">
      <c r="X98" s="91"/>
      <c r="Y98" s="88"/>
      <c r="Z98" s="79"/>
      <c r="AA98" s="92"/>
      <c r="AB98" s="94"/>
    </row>
    <row r="99" spans="24:28" ht="18.75">
      <c r="X99" s="91"/>
      <c r="Y99" s="88"/>
      <c r="Z99" s="79"/>
      <c r="AA99" s="92"/>
      <c r="AB99" s="94"/>
    </row>
    <row r="100" spans="24:28" ht="18.75">
      <c r="X100" s="91"/>
      <c r="Y100" s="88"/>
      <c r="Z100" s="79"/>
      <c r="AA100" s="92"/>
      <c r="AB100" s="94"/>
    </row>
    <row r="101" spans="24:28" ht="18.75">
      <c r="X101" s="99"/>
      <c r="Y101" s="100"/>
      <c r="Z101" s="81"/>
      <c r="AA101" s="101"/>
      <c r="AB101" s="102"/>
    </row>
    <row r="102" ht="18.75">
      <c r="X102" s="82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HP-HPE H8</dc:creator>
  <cp:keywords/>
  <dc:description/>
  <cp:lastModifiedBy>Noom</cp:lastModifiedBy>
  <cp:lastPrinted>2008-01-09T03:05:10Z</cp:lastPrinted>
  <dcterms:created xsi:type="dcterms:W3CDTF">1997-09-23T08:18:23Z</dcterms:created>
  <dcterms:modified xsi:type="dcterms:W3CDTF">2024-06-04T03:23:34Z</dcterms:modified>
  <cp:category/>
  <cp:version/>
  <cp:contentType/>
  <cp:contentStatus/>
</cp:coreProperties>
</file>