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I.1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<sst xmlns="http://schemas.openxmlformats.org/spreadsheetml/2006/main" count="38" uniqueCount="23">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</sst>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214"/>
          <c:w val="0.864"/>
          <c:h val="0.61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0080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I.17'!$B$5:$B$26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I.17'!$C$5:$C$26</c:f>
              <c:numCache>
                <c:ptCount val="22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169.3</c:v>
                </c:pt>
                <c:pt idx="17">
                  <c:v>8.4</c:v>
                </c:pt>
                <c:pt idx="18">
                  <c:v>73.18328832</c:v>
                </c:pt>
                <c:pt idx="19">
                  <c:v>366.4006271999998</c:v>
                </c:pt>
                <c:pt idx="20">
                  <c:v>106.6935456</c:v>
                </c:pt>
                <c:pt idx="21">
                  <c:v>0.3103488000000002</c:v>
                </c:pt>
              </c:numCache>
            </c:numRef>
          </c:val>
        </c:ser>
        <c:axId val="48073513"/>
        <c:axId val="30008434"/>
      </c:barChart>
      <c:lineChart>
        <c:grouping val="standard"/>
        <c:varyColors val="0"/>
        <c:ser>
          <c:idx val="1"/>
          <c:order val="1"/>
          <c:tx>
            <c:v>ค่าเฉลี่ย (2546 - 2566 )อยู่ระหว่างค่า+-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I.17'!$E$5:$E$25</c:f>
              <c:numCache>
                <c:ptCount val="21"/>
                <c:pt idx="0">
                  <c:v>229.14863041523807</c:v>
                </c:pt>
                <c:pt idx="1">
                  <c:v>229.14863041523807</c:v>
                </c:pt>
                <c:pt idx="2">
                  <c:v>229.14863041523807</c:v>
                </c:pt>
                <c:pt idx="3">
                  <c:v>229.14863041523807</c:v>
                </c:pt>
                <c:pt idx="4">
                  <c:v>229.14863041523807</c:v>
                </c:pt>
                <c:pt idx="5">
                  <c:v>229.14863041523807</c:v>
                </c:pt>
                <c:pt idx="6">
                  <c:v>229.14863041523807</c:v>
                </c:pt>
                <c:pt idx="7">
                  <c:v>229.14863041523807</c:v>
                </c:pt>
                <c:pt idx="8">
                  <c:v>229.14863041523807</c:v>
                </c:pt>
                <c:pt idx="9">
                  <c:v>229.14863041523807</c:v>
                </c:pt>
                <c:pt idx="10">
                  <c:v>229.14863041523807</c:v>
                </c:pt>
                <c:pt idx="11">
                  <c:v>229.14863041523807</c:v>
                </c:pt>
                <c:pt idx="12">
                  <c:v>229.14863041523807</c:v>
                </c:pt>
                <c:pt idx="13">
                  <c:v>229.14863041523807</c:v>
                </c:pt>
                <c:pt idx="14">
                  <c:v>229.14863041523807</c:v>
                </c:pt>
                <c:pt idx="15">
                  <c:v>229.14863041523807</c:v>
                </c:pt>
                <c:pt idx="16">
                  <c:v>229.14863041523807</c:v>
                </c:pt>
                <c:pt idx="17">
                  <c:v>229.14863041523807</c:v>
                </c:pt>
                <c:pt idx="18">
                  <c:v>229.14863041523807</c:v>
                </c:pt>
                <c:pt idx="19">
                  <c:v>229.14863041523807</c:v>
                </c:pt>
                <c:pt idx="20">
                  <c:v>229.14863041523807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I.17'!$H$5:$H$25</c:f>
              <c:numCache>
                <c:ptCount val="21"/>
                <c:pt idx="0">
                  <c:v>368.21606730375674</c:v>
                </c:pt>
                <c:pt idx="1">
                  <c:v>368.21606730375674</c:v>
                </c:pt>
                <c:pt idx="2">
                  <c:v>368.21606730375674</c:v>
                </c:pt>
                <c:pt idx="3">
                  <c:v>368.21606730375674</c:v>
                </c:pt>
                <c:pt idx="4">
                  <c:v>368.21606730375674</c:v>
                </c:pt>
                <c:pt idx="5">
                  <c:v>368.21606730375674</c:v>
                </c:pt>
                <c:pt idx="6">
                  <c:v>368.21606730375674</c:v>
                </c:pt>
                <c:pt idx="7">
                  <c:v>368.21606730375674</c:v>
                </c:pt>
                <c:pt idx="8">
                  <c:v>368.21606730375674</c:v>
                </c:pt>
                <c:pt idx="9">
                  <c:v>368.21606730375674</c:v>
                </c:pt>
                <c:pt idx="10">
                  <c:v>368.21606730375674</c:v>
                </c:pt>
                <c:pt idx="11">
                  <c:v>368.21606730375674</c:v>
                </c:pt>
                <c:pt idx="12">
                  <c:v>368.21606730375674</c:v>
                </c:pt>
                <c:pt idx="13">
                  <c:v>368.21606730375674</c:v>
                </c:pt>
                <c:pt idx="14">
                  <c:v>368.21606730375674</c:v>
                </c:pt>
                <c:pt idx="15">
                  <c:v>368.21606730375674</c:v>
                </c:pt>
                <c:pt idx="16">
                  <c:v>368.21606730375674</c:v>
                </c:pt>
                <c:pt idx="17">
                  <c:v>368.21606730375674</c:v>
                </c:pt>
                <c:pt idx="18">
                  <c:v>368.21606730375674</c:v>
                </c:pt>
                <c:pt idx="19">
                  <c:v>368.21606730375674</c:v>
                </c:pt>
                <c:pt idx="20">
                  <c:v>368.21606730375674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I.17'!$F$5:$F$25</c:f>
              <c:numCache>
                <c:ptCount val="21"/>
                <c:pt idx="0">
                  <c:v>90.0811935267194</c:v>
                </c:pt>
                <c:pt idx="1">
                  <c:v>90.0811935267194</c:v>
                </c:pt>
                <c:pt idx="2">
                  <c:v>90.0811935267194</c:v>
                </c:pt>
                <c:pt idx="3">
                  <c:v>90.0811935267194</c:v>
                </c:pt>
                <c:pt idx="4">
                  <c:v>90.0811935267194</c:v>
                </c:pt>
                <c:pt idx="5">
                  <c:v>90.0811935267194</c:v>
                </c:pt>
                <c:pt idx="6">
                  <c:v>90.0811935267194</c:v>
                </c:pt>
                <c:pt idx="7">
                  <c:v>90.0811935267194</c:v>
                </c:pt>
                <c:pt idx="8">
                  <c:v>90.0811935267194</c:v>
                </c:pt>
                <c:pt idx="9">
                  <c:v>90.0811935267194</c:v>
                </c:pt>
                <c:pt idx="10">
                  <c:v>90.0811935267194</c:v>
                </c:pt>
                <c:pt idx="11">
                  <c:v>90.0811935267194</c:v>
                </c:pt>
                <c:pt idx="12">
                  <c:v>90.0811935267194</c:v>
                </c:pt>
                <c:pt idx="13">
                  <c:v>90.0811935267194</c:v>
                </c:pt>
                <c:pt idx="14">
                  <c:v>90.0811935267194</c:v>
                </c:pt>
                <c:pt idx="15">
                  <c:v>90.0811935267194</c:v>
                </c:pt>
                <c:pt idx="16">
                  <c:v>90.0811935267194</c:v>
                </c:pt>
                <c:pt idx="17">
                  <c:v>90.0811935267194</c:v>
                </c:pt>
                <c:pt idx="18">
                  <c:v>90.0811935267194</c:v>
                </c:pt>
                <c:pt idx="19">
                  <c:v>90.0811935267194</c:v>
                </c:pt>
                <c:pt idx="20">
                  <c:v>90.0811935267194</c:v>
                </c:pt>
              </c:numCache>
            </c:numRef>
          </c:val>
          <c:smooth val="0"/>
        </c:ser>
        <c:axId val="48073513"/>
        <c:axId val="30008434"/>
      </c:line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008434"/>
        <c:crossesAt val="0"/>
        <c:auto val="1"/>
        <c:lblOffset val="100"/>
        <c:tickLblSkip val="1"/>
        <c:noMultiLvlLbl val="0"/>
      </c:catAx>
      <c:valAx>
        <c:axId val="3000843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073513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886"/>
          <c:w val="0.91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05"/>
          <c:w val="0.8575"/>
          <c:h val="0.70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I.17'!$B$5:$B$26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I.17'!$C$5:$C$26</c:f>
              <c:numCache>
                <c:ptCount val="22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169.3</c:v>
                </c:pt>
                <c:pt idx="17">
                  <c:v>8.4</c:v>
                </c:pt>
                <c:pt idx="18">
                  <c:v>73.18328832</c:v>
                </c:pt>
                <c:pt idx="19">
                  <c:v>366.4006271999998</c:v>
                </c:pt>
                <c:pt idx="20">
                  <c:v>106.6935456</c:v>
                </c:pt>
                <c:pt idx="21">
                  <c:v>0.3103488000000002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(2546 - 2566 )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I.17'!$E$5:$E$25</c:f>
              <c:numCache>
                <c:ptCount val="21"/>
                <c:pt idx="0">
                  <c:v>229.14863041523807</c:v>
                </c:pt>
                <c:pt idx="1">
                  <c:v>229.14863041523807</c:v>
                </c:pt>
                <c:pt idx="2">
                  <c:v>229.14863041523807</c:v>
                </c:pt>
                <c:pt idx="3">
                  <c:v>229.14863041523807</c:v>
                </c:pt>
                <c:pt idx="4">
                  <c:v>229.14863041523807</c:v>
                </c:pt>
                <c:pt idx="5">
                  <c:v>229.14863041523807</c:v>
                </c:pt>
                <c:pt idx="6">
                  <c:v>229.14863041523807</c:v>
                </c:pt>
                <c:pt idx="7">
                  <c:v>229.14863041523807</c:v>
                </c:pt>
                <c:pt idx="8">
                  <c:v>229.14863041523807</c:v>
                </c:pt>
                <c:pt idx="9">
                  <c:v>229.14863041523807</c:v>
                </c:pt>
                <c:pt idx="10">
                  <c:v>229.14863041523807</c:v>
                </c:pt>
                <c:pt idx="11">
                  <c:v>229.14863041523807</c:v>
                </c:pt>
                <c:pt idx="12">
                  <c:v>229.14863041523807</c:v>
                </c:pt>
                <c:pt idx="13">
                  <c:v>229.14863041523807</c:v>
                </c:pt>
                <c:pt idx="14">
                  <c:v>229.14863041523807</c:v>
                </c:pt>
                <c:pt idx="15">
                  <c:v>229.14863041523807</c:v>
                </c:pt>
                <c:pt idx="16">
                  <c:v>229.14863041523807</c:v>
                </c:pt>
                <c:pt idx="17">
                  <c:v>229.14863041523807</c:v>
                </c:pt>
                <c:pt idx="18">
                  <c:v>229.14863041523807</c:v>
                </c:pt>
                <c:pt idx="19">
                  <c:v>229.14863041523807</c:v>
                </c:pt>
                <c:pt idx="20">
                  <c:v>229.14863041523807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I.17'!$B$5:$B$26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I.17'!$D$5:$D$26</c:f>
              <c:numCache>
                <c:ptCount val="22"/>
                <c:pt idx="21">
                  <c:v>0.3103488000000002</c:v>
                </c:pt>
              </c:numCache>
            </c:numRef>
          </c:val>
          <c:smooth val="0"/>
        </c:ser>
        <c:marker val="1"/>
        <c:axId val="1640451"/>
        <c:axId val="14764060"/>
      </c:line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764060"/>
        <c:crossesAt val="0"/>
        <c:auto val="1"/>
        <c:lblOffset val="100"/>
        <c:tickLblSkip val="1"/>
        <c:noMultiLvlLbl val="0"/>
      </c:catAx>
      <c:valAx>
        <c:axId val="1476406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4045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0.5165</cdr:y>
    </cdr:from>
    <cdr:to>
      <cdr:x>0.46025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318135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0.45275</cdr:x>
      <cdr:y>0.39925</cdr:y>
    </cdr:from>
    <cdr:to>
      <cdr:x>0.59825</cdr:x>
      <cdr:y>0.4305</cdr:y>
    </cdr:to>
    <cdr:sp>
      <cdr:nvSpPr>
        <cdr:cNvPr id="2" name="TextBox 1"/>
        <cdr:cNvSpPr txBox="1">
          <a:spLocks noChangeArrowheads="1"/>
        </cdr:cNvSpPr>
      </cdr:nvSpPr>
      <cdr:spPr>
        <a:xfrm>
          <a:off x="4248150" y="2457450"/>
          <a:ext cx="13716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368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0.188</cdr:x>
      <cdr:y>0.63575</cdr:y>
    </cdr:from>
    <cdr:to>
      <cdr:x>0.332</cdr:x>
      <cdr:y>0.668</cdr:y>
    </cdr:to>
    <cdr:sp>
      <cdr:nvSpPr>
        <cdr:cNvPr id="3" name="TextBox 1"/>
        <cdr:cNvSpPr txBox="1">
          <a:spLocks noChangeArrowheads="1"/>
        </cdr:cNvSpPr>
      </cdr:nvSpPr>
      <cdr:spPr>
        <a:xfrm>
          <a:off x="1762125" y="3914775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0.34225</cdr:x>
      <cdr:y>0.3945</cdr:y>
    </cdr:from>
    <cdr:to>
      <cdr:x>0.3865</cdr:x>
      <cdr:y>0.58625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3209925" y="2428875"/>
          <a:ext cx="419100" cy="1181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32" sqref="J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4">
        <v>177.66299999999998</v>
      </c>
      <c r="D5" s="55"/>
      <c r="E5" s="56">
        <f aca="true" t="shared" si="0" ref="E5:E25">$C$36</f>
        <v>229.14863041523807</v>
      </c>
      <c r="F5" s="57">
        <f aca="true" t="shared" si="1" ref="F5:F25">+$C$39</f>
        <v>90.0811935267194</v>
      </c>
      <c r="G5" s="58">
        <f aca="true" t="shared" si="2" ref="G5:G25">$C$37</f>
        <v>139.06743688851867</v>
      </c>
      <c r="H5" s="59">
        <f aca="true" t="shared" si="3" ref="H5:H25">+$C$40</f>
        <v>368.21606730375674</v>
      </c>
      <c r="I5" s="2">
        <v>1</v>
      </c>
    </row>
    <row r="6" spans="2:9" ht="11.25">
      <c r="B6" s="22">
        <f aca="true" t="shared" si="4" ref="B6:B19">B5+1</f>
        <v>2547</v>
      </c>
      <c r="C6" s="60">
        <v>292.32</v>
      </c>
      <c r="D6" s="55"/>
      <c r="E6" s="61">
        <f t="shared" si="0"/>
        <v>229.14863041523807</v>
      </c>
      <c r="F6" s="62">
        <f t="shared" si="1"/>
        <v>90.0811935267194</v>
      </c>
      <c r="G6" s="63">
        <f t="shared" si="2"/>
        <v>139.06743688851867</v>
      </c>
      <c r="H6" s="64">
        <f t="shared" si="3"/>
        <v>368.21606730375674</v>
      </c>
      <c r="I6" s="2">
        <f>I5+1</f>
        <v>2</v>
      </c>
    </row>
    <row r="7" spans="2:9" ht="11.25">
      <c r="B7" s="22">
        <f t="shared" si="4"/>
        <v>2548</v>
      </c>
      <c r="C7" s="60">
        <v>513.6004800000001</v>
      </c>
      <c r="D7" s="55"/>
      <c r="E7" s="61">
        <f t="shared" si="0"/>
        <v>229.14863041523807</v>
      </c>
      <c r="F7" s="62">
        <f t="shared" si="1"/>
        <v>90.0811935267194</v>
      </c>
      <c r="G7" s="63">
        <f t="shared" si="2"/>
        <v>139.06743688851867</v>
      </c>
      <c r="H7" s="64">
        <f t="shared" si="3"/>
        <v>368.21606730375674</v>
      </c>
      <c r="I7" s="2">
        <f aca="true" t="shared" si="5" ref="I7:I25">I6+1</f>
        <v>3</v>
      </c>
    </row>
    <row r="8" spans="2:9" ht="11.25">
      <c r="B8" s="22">
        <f t="shared" si="4"/>
        <v>2549</v>
      </c>
      <c r="C8" s="60">
        <v>384.122304</v>
      </c>
      <c r="D8" s="55"/>
      <c r="E8" s="61">
        <f t="shared" si="0"/>
        <v>229.14863041523807</v>
      </c>
      <c r="F8" s="62">
        <f t="shared" si="1"/>
        <v>90.0811935267194</v>
      </c>
      <c r="G8" s="63">
        <f t="shared" si="2"/>
        <v>139.06743688851867</v>
      </c>
      <c r="H8" s="64">
        <f t="shared" si="3"/>
        <v>368.21606730375674</v>
      </c>
      <c r="I8" s="2">
        <f t="shared" si="5"/>
        <v>4</v>
      </c>
    </row>
    <row r="9" spans="2:9" ht="11.25">
      <c r="B9" s="22">
        <f t="shared" si="4"/>
        <v>2550</v>
      </c>
      <c r="C9" s="60">
        <v>203.74761600000002</v>
      </c>
      <c r="D9" s="55"/>
      <c r="E9" s="61">
        <f t="shared" si="0"/>
        <v>229.14863041523807</v>
      </c>
      <c r="F9" s="62">
        <f t="shared" si="1"/>
        <v>90.0811935267194</v>
      </c>
      <c r="G9" s="63">
        <f t="shared" si="2"/>
        <v>139.06743688851867</v>
      </c>
      <c r="H9" s="64">
        <f t="shared" si="3"/>
        <v>368.21606730375674</v>
      </c>
      <c r="I9" s="2">
        <f t="shared" si="5"/>
        <v>5</v>
      </c>
    </row>
    <row r="10" spans="2:9" ht="11.25">
      <c r="B10" s="22">
        <f t="shared" si="4"/>
        <v>2551</v>
      </c>
      <c r="C10" s="60">
        <v>100.16352000000002</v>
      </c>
      <c r="D10" s="55"/>
      <c r="E10" s="61">
        <f t="shared" si="0"/>
        <v>229.14863041523807</v>
      </c>
      <c r="F10" s="62">
        <f t="shared" si="1"/>
        <v>90.0811935267194</v>
      </c>
      <c r="G10" s="63">
        <f t="shared" si="2"/>
        <v>139.06743688851867</v>
      </c>
      <c r="H10" s="64">
        <f t="shared" si="3"/>
        <v>368.21606730375674</v>
      </c>
      <c r="I10" s="2">
        <f t="shared" si="5"/>
        <v>6</v>
      </c>
    </row>
    <row r="11" spans="2:9" ht="11.25">
      <c r="B11" s="22">
        <f t="shared" si="4"/>
        <v>2552</v>
      </c>
      <c r="C11" s="60">
        <v>138.94243199999997</v>
      </c>
      <c r="D11" s="55"/>
      <c r="E11" s="61">
        <f t="shared" si="0"/>
        <v>229.14863041523807</v>
      </c>
      <c r="F11" s="62">
        <f t="shared" si="1"/>
        <v>90.0811935267194</v>
      </c>
      <c r="G11" s="63">
        <f t="shared" si="2"/>
        <v>139.06743688851867</v>
      </c>
      <c r="H11" s="64">
        <f t="shared" si="3"/>
        <v>368.21606730375674</v>
      </c>
      <c r="I11" s="2">
        <f t="shared" si="5"/>
        <v>7</v>
      </c>
    </row>
    <row r="12" spans="2:9" ht="11.25">
      <c r="B12" s="22">
        <f t="shared" si="4"/>
        <v>2553</v>
      </c>
      <c r="C12" s="60">
        <v>198.532512</v>
      </c>
      <c r="D12" s="55"/>
      <c r="E12" s="61">
        <f t="shared" si="0"/>
        <v>229.14863041523807</v>
      </c>
      <c r="F12" s="62">
        <f t="shared" si="1"/>
        <v>90.0811935267194</v>
      </c>
      <c r="G12" s="63">
        <f t="shared" si="2"/>
        <v>139.06743688851867</v>
      </c>
      <c r="H12" s="64">
        <f t="shared" si="3"/>
        <v>368.21606730375674</v>
      </c>
      <c r="I12" s="2">
        <f t="shared" si="5"/>
        <v>8</v>
      </c>
    </row>
    <row r="13" spans="2:9" ht="11.25">
      <c r="B13" s="22">
        <f t="shared" si="4"/>
        <v>2554</v>
      </c>
      <c r="C13" s="60">
        <v>408.01190399999996</v>
      </c>
      <c r="D13" s="55"/>
      <c r="E13" s="61">
        <f t="shared" si="0"/>
        <v>229.14863041523807</v>
      </c>
      <c r="F13" s="62">
        <f t="shared" si="1"/>
        <v>90.0811935267194</v>
      </c>
      <c r="G13" s="63">
        <f t="shared" si="2"/>
        <v>139.06743688851867</v>
      </c>
      <c r="H13" s="64">
        <f t="shared" si="3"/>
        <v>368.21606730375674</v>
      </c>
      <c r="I13" s="2">
        <f t="shared" si="5"/>
        <v>9</v>
      </c>
    </row>
    <row r="14" spans="2:9" ht="11.25">
      <c r="B14" s="22">
        <f t="shared" si="4"/>
        <v>2555</v>
      </c>
      <c r="C14" s="60">
        <v>213.085728</v>
      </c>
      <c r="D14" s="55"/>
      <c r="E14" s="61">
        <f t="shared" si="0"/>
        <v>229.14863041523807</v>
      </c>
      <c r="F14" s="62">
        <f t="shared" si="1"/>
        <v>90.0811935267194</v>
      </c>
      <c r="G14" s="63">
        <f t="shared" si="2"/>
        <v>139.06743688851867</v>
      </c>
      <c r="H14" s="64">
        <f t="shared" si="3"/>
        <v>368.21606730375674</v>
      </c>
      <c r="I14" s="2">
        <f t="shared" si="5"/>
        <v>10</v>
      </c>
    </row>
    <row r="15" spans="2:9" ht="11.25">
      <c r="B15" s="22">
        <f t="shared" si="4"/>
        <v>2556</v>
      </c>
      <c r="C15" s="60">
        <v>166.53513600000002</v>
      </c>
      <c r="D15" s="55"/>
      <c r="E15" s="61">
        <f t="shared" si="0"/>
        <v>229.14863041523807</v>
      </c>
      <c r="F15" s="62">
        <f t="shared" si="1"/>
        <v>90.0811935267194</v>
      </c>
      <c r="G15" s="63">
        <f t="shared" si="2"/>
        <v>139.06743688851867</v>
      </c>
      <c r="H15" s="64">
        <f t="shared" si="3"/>
        <v>368.21606730375674</v>
      </c>
      <c r="I15" s="2">
        <f t="shared" si="5"/>
        <v>11</v>
      </c>
    </row>
    <row r="16" spans="2:9" ht="11.25">
      <c r="B16" s="22">
        <f t="shared" si="4"/>
        <v>2557</v>
      </c>
      <c r="C16" s="60">
        <v>350.6457600000001</v>
      </c>
      <c r="D16" s="55"/>
      <c r="E16" s="61">
        <f t="shared" si="0"/>
        <v>229.14863041523807</v>
      </c>
      <c r="F16" s="62">
        <f t="shared" si="1"/>
        <v>90.0811935267194</v>
      </c>
      <c r="G16" s="63">
        <f t="shared" si="2"/>
        <v>139.06743688851867</v>
      </c>
      <c r="H16" s="64">
        <f t="shared" si="3"/>
        <v>368.21606730375674</v>
      </c>
      <c r="I16" s="2">
        <f t="shared" si="5"/>
        <v>12</v>
      </c>
    </row>
    <row r="17" spans="2:9" ht="11.25">
      <c r="B17" s="22">
        <f t="shared" si="4"/>
        <v>2558</v>
      </c>
      <c r="C17" s="60">
        <v>12.566793599999997</v>
      </c>
      <c r="D17" s="55"/>
      <c r="E17" s="61">
        <f t="shared" si="0"/>
        <v>229.14863041523807</v>
      </c>
      <c r="F17" s="62">
        <f t="shared" si="1"/>
        <v>90.0811935267194</v>
      </c>
      <c r="G17" s="63">
        <f t="shared" si="2"/>
        <v>139.06743688851867</v>
      </c>
      <c r="H17" s="64">
        <f t="shared" si="3"/>
        <v>368.21606730375674</v>
      </c>
      <c r="I17" s="2">
        <f t="shared" si="5"/>
        <v>13</v>
      </c>
    </row>
    <row r="18" spans="2:13" ht="11.25">
      <c r="B18" s="22">
        <f t="shared" si="4"/>
        <v>2559</v>
      </c>
      <c r="C18" s="60">
        <v>203.906592</v>
      </c>
      <c r="D18" s="55"/>
      <c r="E18" s="61">
        <f t="shared" si="0"/>
        <v>229.14863041523807</v>
      </c>
      <c r="F18" s="62">
        <f t="shared" si="1"/>
        <v>90.0811935267194</v>
      </c>
      <c r="G18" s="63">
        <f t="shared" si="2"/>
        <v>139.06743688851867</v>
      </c>
      <c r="H18" s="64">
        <f t="shared" si="3"/>
        <v>368.21606730375674</v>
      </c>
      <c r="I18" s="2">
        <f t="shared" si="5"/>
        <v>14</v>
      </c>
      <c r="L18" s="68"/>
      <c r="M18" s="68"/>
    </row>
    <row r="19" spans="2:9" ht="11.25">
      <c r="B19" s="22">
        <f t="shared" si="4"/>
        <v>2560</v>
      </c>
      <c r="C19" s="60">
        <v>409.8</v>
      </c>
      <c r="D19" s="55"/>
      <c r="E19" s="61">
        <f t="shared" si="0"/>
        <v>229.14863041523807</v>
      </c>
      <c r="F19" s="62">
        <f t="shared" si="1"/>
        <v>90.0811935267194</v>
      </c>
      <c r="G19" s="63">
        <f t="shared" si="2"/>
        <v>139.06743688851867</v>
      </c>
      <c r="H19" s="64">
        <f t="shared" si="3"/>
        <v>368.21606730375674</v>
      </c>
      <c r="I19" s="2">
        <f t="shared" si="5"/>
        <v>15</v>
      </c>
    </row>
    <row r="20" spans="2:9" ht="11.25">
      <c r="B20" s="22">
        <v>2561</v>
      </c>
      <c r="C20" s="60">
        <v>314.5</v>
      </c>
      <c r="D20" s="55"/>
      <c r="E20" s="61">
        <f t="shared" si="0"/>
        <v>229.14863041523807</v>
      </c>
      <c r="F20" s="62">
        <f t="shared" si="1"/>
        <v>90.0811935267194</v>
      </c>
      <c r="G20" s="63">
        <f t="shared" si="2"/>
        <v>139.06743688851867</v>
      </c>
      <c r="H20" s="64">
        <f t="shared" si="3"/>
        <v>368.21606730375674</v>
      </c>
      <c r="I20" s="2">
        <f t="shared" si="5"/>
        <v>16</v>
      </c>
    </row>
    <row r="21" spans="2:9" ht="11.25">
      <c r="B21" s="22">
        <v>2562</v>
      </c>
      <c r="C21" s="60">
        <v>169.3</v>
      </c>
      <c r="D21" s="55"/>
      <c r="E21" s="61">
        <f t="shared" si="0"/>
        <v>229.14863041523807</v>
      </c>
      <c r="F21" s="62">
        <f t="shared" si="1"/>
        <v>90.0811935267194</v>
      </c>
      <c r="G21" s="63">
        <f t="shared" si="2"/>
        <v>139.06743688851867</v>
      </c>
      <c r="H21" s="64">
        <f t="shared" si="3"/>
        <v>368.21606730375674</v>
      </c>
      <c r="I21" s="2">
        <f t="shared" si="5"/>
        <v>17</v>
      </c>
    </row>
    <row r="22" spans="2:9" ht="11.25">
      <c r="B22" s="22">
        <v>2563</v>
      </c>
      <c r="C22" s="60">
        <v>8.4</v>
      </c>
      <c r="D22" s="55"/>
      <c r="E22" s="61">
        <f t="shared" si="0"/>
        <v>229.14863041523807</v>
      </c>
      <c r="F22" s="62">
        <f t="shared" si="1"/>
        <v>90.0811935267194</v>
      </c>
      <c r="G22" s="63">
        <f t="shared" si="2"/>
        <v>139.06743688851867</v>
      </c>
      <c r="H22" s="64">
        <f t="shared" si="3"/>
        <v>368.21606730375674</v>
      </c>
      <c r="I22" s="2">
        <f t="shared" si="5"/>
        <v>18</v>
      </c>
    </row>
    <row r="23" spans="2:9" ht="11.25">
      <c r="B23" s="22">
        <v>2564</v>
      </c>
      <c r="C23" s="60">
        <v>73.18328832</v>
      </c>
      <c r="D23" s="69"/>
      <c r="E23" s="61">
        <f t="shared" si="0"/>
        <v>229.14863041523807</v>
      </c>
      <c r="F23" s="62">
        <f t="shared" si="1"/>
        <v>90.0811935267194</v>
      </c>
      <c r="G23" s="63">
        <f t="shared" si="2"/>
        <v>139.06743688851867</v>
      </c>
      <c r="H23" s="64">
        <f t="shared" si="3"/>
        <v>368.21606730375674</v>
      </c>
      <c r="I23" s="2">
        <f t="shared" si="5"/>
        <v>19</v>
      </c>
    </row>
    <row r="24" spans="2:14" ht="11.25">
      <c r="B24" s="22">
        <v>2565</v>
      </c>
      <c r="C24" s="60">
        <v>366.4006271999998</v>
      </c>
      <c r="D24" s="69"/>
      <c r="E24" s="61">
        <f t="shared" si="0"/>
        <v>229.14863041523807</v>
      </c>
      <c r="F24" s="62">
        <f t="shared" si="1"/>
        <v>90.0811935267194</v>
      </c>
      <c r="G24" s="63">
        <f t="shared" si="2"/>
        <v>139.06743688851867</v>
      </c>
      <c r="H24" s="64">
        <f t="shared" si="3"/>
        <v>368.21606730375674</v>
      </c>
      <c r="I24" s="2">
        <f t="shared" si="5"/>
        <v>20</v>
      </c>
      <c r="K24" s="76" t="str">
        <f>'[1]std. - G.4'!$K$27:$N$27</f>
        <v>ปี 2565 ปริมาณน้ำสะสม 1 เม.ย.65 - 31 พ.ค.67</v>
      </c>
      <c r="L24" s="76"/>
      <c r="M24" s="76"/>
      <c r="N24" s="76"/>
    </row>
    <row r="25" spans="2:9" ht="11.25">
      <c r="B25" s="22">
        <v>2566</v>
      </c>
      <c r="C25" s="60">
        <v>106.6935456</v>
      </c>
      <c r="D25" s="55"/>
      <c r="E25" s="61">
        <f t="shared" si="0"/>
        <v>229.14863041523807</v>
      </c>
      <c r="F25" s="62">
        <f t="shared" si="1"/>
        <v>90.0811935267194</v>
      </c>
      <c r="G25" s="63">
        <f t="shared" si="2"/>
        <v>139.06743688851867</v>
      </c>
      <c r="H25" s="64">
        <f t="shared" si="3"/>
        <v>368.21606730375674</v>
      </c>
      <c r="I25" s="2">
        <f t="shared" si="5"/>
        <v>21</v>
      </c>
    </row>
    <row r="26" spans="2:8" ht="11.25">
      <c r="B26" s="70">
        <v>2567</v>
      </c>
      <c r="C26" s="71">
        <v>0.3103488000000002</v>
      </c>
      <c r="D26" s="72">
        <f>C26</f>
        <v>0.3103488000000002</v>
      </c>
      <c r="E26" s="61"/>
      <c r="F26" s="62"/>
      <c r="G26" s="63"/>
      <c r="H26" s="64"/>
    </row>
    <row r="27" spans="2:8" ht="11.25">
      <c r="B27" s="22"/>
      <c r="C27" s="65"/>
      <c r="D27" s="55"/>
      <c r="E27" s="61"/>
      <c r="F27" s="62"/>
      <c r="G27" s="63"/>
      <c r="H27" s="64"/>
    </row>
    <row r="28" spans="2:8" ht="11.25">
      <c r="B28" s="67"/>
      <c r="C28" s="66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13" ht="11.25">
      <c r="B33" s="27"/>
      <c r="C33" s="28"/>
      <c r="D33" s="21"/>
      <c r="E33" s="29"/>
      <c r="F33" s="29"/>
      <c r="G33" s="29"/>
      <c r="H33" s="29"/>
      <c r="J33" s="24"/>
      <c r="K33" s="25"/>
      <c r="L33" s="24"/>
      <c r="M33" s="26"/>
    </row>
    <row r="34" spans="2:13" ht="11.25">
      <c r="B34" s="27"/>
      <c r="C34" s="28"/>
      <c r="D34" s="21"/>
      <c r="E34" s="29"/>
      <c r="F34" s="29"/>
      <c r="G34" s="29"/>
      <c r="H34" s="29"/>
      <c r="J34" s="24"/>
      <c r="K34" s="25"/>
      <c r="L34" s="24"/>
      <c r="M34" s="26"/>
    </row>
    <row r="35" spans="1:17" ht="16.5" customHeight="1">
      <c r="A35" s="23"/>
      <c r="B35" s="30"/>
      <c r="C35" s="31"/>
      <c r="D35" s="23"/>
      <c r="E35" s="23"/>
      <c r="F35" s="23"/>
      <c r="G35" s="23"/>
      <c r="H35" s="23"/>
      <c r="I35" s="23"/>
      <c r="J35" s="23"/>
      <c r="K35" s="23"/>
      <c r="Q35" s="28"/>
    </row>
    <row r="36" spans="1:11" ht="15.75" customHeight="1">
      <c r="A36" s="23"/>
      <c r="B36" s="32" t="s">
        <v>8</v>
      </c>
      <c r="C36" s="51">
        <f>AVERAGE(C5:C25)</f>
        <v>229.14863041523807</v>
      </c>
      <c r="D36" s="33"/>
      <c r="E36" s="30"/>
      <c r="F36" s="30"/>
      <c r="G36" s="23"/>
      <c r="H36" s="34" t="s">
        <v>8</v>
      </c>
      <c r="I36" s="35" t="s">
        <v>20</v>
      </c>
      <c r="J36" s="36"/>
      <c r="K36" s="37"/>
    </row>
    <row r="37" spans="1:11" ht="15.75" customHeight="1">
      <c r="A37" s="23"/>
      <c r="B37" s="38" t="s">
        <v>10</v>
      </c>
      <c r="C37" s="52">
        <f>STDEV(C5:C25)</f>
        <v>139.06743688851867</v>
      </c>
      <c r="D37" s="33"/>
      <c r="E37" s="30"/>
      <c r="F37" s="30"/>
      <c r="G37" s="23"/>
      <c r="H37" s="40" t="s">
        <v>10</v>
      </c>
      <c r="I37" s="41" t="s">
        <v>12</v>
      </c>
      <c r="J37" s="42"/>
      <c r="K37" s="43"/>
    </row>
    <row r="38" spans="1:15" ht="15.75" customHeight="1">
      <c r="A38" s="30"/>
      <c r="B38" s="38" t="s">
        <v>13</v>
      </c>
      <c r="C38" s="39">
        <f>C37/C36</f>
        <v>0.6068874888604653</v>
      </c>
      <c r="D38" s="33"/>
      <c r="E38" s="44">
        <f>C38*100</f>
        <v>60.688748886046525</v>
      </c>
      <c r="F38" s="30" t="s">
        <v>2</v>
      </c>
      <c r="G38" s="23"/>
      <c r="H38" s="40" t="s">
        <v>13</v>
      </c>
      <c r="I38" s="41" t="s">
        <v>14</v>
      </c>
      <c r="J38" s="42"/>
      <c r="K38" s="43"/>
      <c r="M38" s="50" t="s">
        <v>19</v>
      </c>
      <c r="N38" s="2">
        <f>C43-C44-C45</f>
        <v>14</v>
      </c>
      <c r="O38" s="2" t="s">
        <v>0</v>
      </c>
    </row>
    <row r="39" spans="1:15" ht="15.75" customHeight="1">
      <c r="A39" s="30"/>
      <c r="B39" s="38" t="s">
        <v>9</v>
      </c>
      <c r="C39" s="52">
        <f>C36-C37</f>
        <v>90.0811935267194</v>
      </c>
      <c r="D39" s="33"/>
      <c r="E39" s="30"/>
      <c r="F39" s="30"/>
      <c r="G39" s="23"/>
      <c r="H39" s="40" t="s">
        <v>9</v>
      </c>
      <c r="I39" s="41" t="s">
        <v>15</v>
      </c>
      <c r="J39" s="42"/>
      <c r="K39" s="43"/>
      <c r="M39" s="50" t="s">
        <v>18</v>
      </c>
      <c r="N39" s="2">
        <f>C44</f>
        <v>4</v>
      </c>
      <c r="O39" s="2" t="s">
        <v>0</v>
      </c>
    </row>
    <row r="40" spans="1:15" ht="15.75" customHeight="1">
      <c r="A40" s="30"/>
      <c r="B40" s="45" t="s">
        <v>11</v>
      </c>
      <c r="C40" s="53">
        <f>C36+C37</f>
        <v>368.21606730375674</v>
      </c>
      <c r="D40" s="33"/>
      <c r="E40" s="30"/>
      <c r="F40" s="30"/>
      <c r="G40" s="23"/>
      <c r="H40" s="46" t="s">
        <v>11</v>
      </c>
      <c r="I40" s="47" t="s">
        <v>16</v>
      </c>
      <c r="J40" s="48"/>
      <c r="K40" s="49"/>
      <c r="M40" s="50" t="s">
        <v>17</v>
      </c>
      <c r="N40" s="2">
        <f>C45</f>
        <v>3</v>
      </c>
      <c r="O40" s="2" t="s">
        <v>0</v>
      </c>
    </row>
    <row r="41" spans="1:6" ht="17.25" customHeight="1">
      <c r="A41" s="27"/>
      <c r="C41" s="27"/>
      <c r="D41" s="27"/>
      <c r="E41" s="27"/>
      <c r="F41" s="27"/>
    </row>
    <row r="42" spans="1:3" ht="11.25">
      <c r="A42" s="27"/>
      <c r="C42" s="27"/>
    </row>
    <row r="43" spans="1:3" ht="11.25">
      <c r="A43" s="27"/>
      <c r="C43" s="2">
        <f>MAX(I5:I32)</f>
        <v>21</v>
      </c>
    </row>
    <row r="44" ht="11.25">
      <c r="C44" s="2">
        <f>COUNTIF(C5:C23,"&gt;376")</f>
        <v>4</v>
      </c>
    </row>
    <row r="45" ht="11.25">
      <c r="C45" s="2">
        <f>COUNTIF(C5:C23,"&lt;98")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2024-05-24T06:06:55Z</dcterms:modified>
  <cp:category/>
  <cp:version/>
  <cp:contentType/>
  <cp:contentStatus/>
</cp:coreProperties>
</file>