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I.14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<sst xmlns="http://schemas.openxmlformats.org/spreadsheetml/2006/main" count="38" uniqueCount="23">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</sst>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0.85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อ.ขุนตาล จ.เชียงราย</a:t>
            </a:r>
          </a:p>
        </c:rich>
      </c:tx>
      <c:layout>
        <c:manualLayout>
          <c:xMode val="factor"/>
          <c:yMode val="factor"/>
          <c:x val="0.04925"/>
          <c:y val="-0.011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75"/>
          <c:y val="0.20425"/>
          <c:w val="0.8645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I.14'!$B$5:$B$36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I.14'!$C$5:$C$36</c:f>
              <c:numCache>
                <c:ptCount val="31"/>
                <c:pt idx="0">
                  <c:v>1098.01</c:v>
                </c:pt>
                <c:pt idx="1">
                  <c:v>4233.9</c:v>
                </c:pt>
                <c:pt idx="2">
                  <c:v>3203.3</c:v>
                </c:pt>
                <c:pt idx="3">
                  <c:v>1870.452</c:v>
                </c:pt>
                <c:pt idx="4">
                  <c:v>2249.4739999999997</c:v>
                </c:pt>
                <c:pt idx="5">
                  <c:v>1217.04</c:v>
                </c:pt>
                <c:pt idx="6">
                  <c:v>2187.958</c:v>
                </c:pt>
                <c:pt idx="7">
                  <c:v>1580.597</c:v>
                </c:pt>
                <c:pt idx="8">
                  <c:v>3543.4</c:v>
                </c:pt>
                <c:pt idx="9">
                  <c:v>3423.93</c:v>
                </c:pt>
                <c:pt idx="10">
                  <c:v>2137.97</c:v>
                </c:pt>
                <c:pt idx="11">
                  <c:v>3491.8</c:v>
                </c:pt>
                <c:pt idx="12">
                  <c:v>3036.838176</c:v>
                </c:pt>
                <c:pt idx="13">
                  <c:v>2314.752336</c:v>
                </c:pt>
                <c:pt idx="14">
                  <c:v>1327.7511360000003</c:v>
                </c:pt>
                <c:pt idx="15">
                  <c:v>2953.362816</c:v>
                </c:pt>
                <c:pt idx="16">
                  <c:v>1337.211072</c:v>
                </c:pt>
                <c:pt idx="17">
                  <c:v>2289.34944</c:v>
                </c:pt>
                <c:pt idx="18">
                  <c:v>3521.6942400000003</c:v>
                </c:pt>
                <c:pt idx="19">
                  <c:v>1875.341376</c:v>
                </c:pt>
                <c:pt idx="20">
                  <c:v>1879.4687040000001</c:v>
                </c:pt>
                <c:pt idx="21">
                  <c:v>1859.2631999999999</c:v>
                </c:pt>
                <c:pt idx="22">
                  <c:v>576.060768</c:v>
                </c:pt>
                <c:pt idx="23">
                  <c:v>2051.0893440000004</c:v>
                </c:pt>
                <c:pt idx="24">
                  <c:v>3069</c:v>
                </c:pt>
                <c:pt idx="25">
                  <c:v>3038.6</c:v>
                </c:pt>
                <c:pt idx="26">
                  <c:v>994.2</c:v>
                </c:pt>
                <c:pt idx="27">
                  <c:v>400.4</c:v>
                </c:pt>
                <c:pt idx="28">
                  <c:v>1290.2345280000002</c:v>
                </c:pt>
                <c:pt idx="29">
                  <c:v>2788.3539360000154</c:v>
                </c:pt>
                <c:pt idx="30">
                  <c:v>1249.1020799999967</c:v>
                </c:pt>
              </c:numCache>
            </c:numRef>
          </c:val>
        </c:ser>
        <c:axId val="13497343"/>
        <c:axId val="54367224"/>
      </c:barChart>
      <c:lineChart>
        <c:grouping val="standard"/>
        <c:varyColors val="0"/>
        <c:ser>
          <c:idx val="1"/>
          <c:order val="1"/>
          <c:tx>
            <c:v>ค่าเฉลี่ย (2536 - 2566 )อยู่ระหว่างค่า+-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I.14'!$E$5:$E$35</c:f>
              <c:numCache>
                <c:ptCount val="31"/>
                <c:pt idx="0">
                  <c:v>2196.448521032258</c:v>
                </c:pt>
                <c:pt idx="1">
                  <c:v>2196.448521032258</c:v>
                </c:pt>
                <c:pt idx="2">
                  <c:v>2196.448521032258</c:v>
                </c:pt>
                <c:pt idx="3">
                  <c:v>2196.448521032258</c:v>
                </c:pt>
                <c:pt idx="4">
                  <c:v>2196.448521032258</c:v>
                </c:pt>
                <c:pt idx="5">
                  <c:v>2196.448521032258</c:v>
                </c:pt>
                <c:pt idx="6">
                  <c:v>2196.448521032258</c:v>
                </c:pt>
                <c:pt idx="7">
                  <c:v>2196.448521032258</c:v>
                </c:pt>
                <c:pt idx="8">
                  <c:v>2196.448521032258</c:v>
                </c:pt>
                <c:pt idx="9">
                  <c:v>2196.448521032258</c:v>
                </c:pt>
                <c:pt idx="10">
                  <c:v>2196.448521032258</c:v>
                </c:pt>
                <c:pt idx="11">
                  <c:v>2196.448521032258</c:v>
                </c:pt>
                <c:pt idx="12">
                  <c:v>2196.448521032258</c:v>
                </c:pt>
                <c:pt idx="13">
                  <c:v>2196.448521032258</c:v>
                </c:pt>
                <c:pt idx="14">
                  <c:v>2196.448521032258</c:v>
                </c:pt>
                <c:pt idx="15">
                  <c:v>2196.448521032258</c:v>
                </c:pt>
                <c:pt idx="16">
                  <c:v>2196.448521032258</c:v>
                </c:pt>
                <c:pt idx="17">
                  <c:v>2196.448521032258</c:v>
                </c:pt>
                <c:pt idx="18">
                  <c:v>2196.448521032258</c:v>
                </c:pt>
                <c:pt idx="19">
                  <c:v>2196.448521032258</c:v>
                </c:pt>
                <c:pt idx="20">
                  <c:v>2196.448521032258</c:v>
                </c:pt>
                <c:pt idx="21">
                  <c:v>2196.448521032258</c:v>
                </c:pt>
                <c:pt idx="22">
                  <c:v>2196.448521032258</c:v>
                </c:pt>
                <c:pt idx="23">
                  <c:v>2196.448521032258</c:v>
                </c:pt>
                <c:pt idx="24">
                  <c:v>2196.448521032258</c:v>
                </c:pt>
                <c:pt idx="25">
                  <c:v>2196.448521032258</c:v>
                </c:pt>
                <c:pt idx="26">
                  <c:v>2196.448521032258</c:v>
                </c:pt>
                <c:pt idx="27">
                  <c:v>2196.448521032258</c:v>
                </c:pt>
                <c:pt idx="28">
                  <c:v>2196.448521032258</c:v>
                </c:pt>
                <c:pt idx="29">
                  <c:v>2196.448521032258</c:v>
                </c:pt>
                <c:pt idx="30">
                  <c:v>2196.448521032258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I.14'!$H$5:$H$35</c:f>
              <c:numCache>
                <c:ptCount val="31"/>
                <c:pt idx="0">
                  <c:v>3171.9382457819565</c:v>
                </c:pt>
                <c:pt idx="1">
                  <c:v>3171.9382457819565</c:v>
                </c:pt>
                <c:pt idx="2">
                  <c:v>3171.9382457819565</c:v>
                </c:pt>
                <c:pt idx="3">
                  <c:v>3171.9382457819565</c:v>
                </c:pt>
                <c:pt idx="4">
                  <c:v>3171.9382457819565</c:v>
                </c:pt>
                <c:pt idx="5">
                  <c:v>3171.9382457819565</c:v>
                </c:pt>
                <c:pt idx="6">
                  <c:v>3171.9382457819565</c:v>
                </c:pt>
                <c:pt idx="7">
                  <c:v>3171.9382457819565</c:v>
                </c:pt>
                <c:pt idx="8">
                  <c:v>3171.9382457819565</c:v>
                </c:pt>
                <c:pt idx="9">
                  <c:v>3171.9382457819565</c:v>
                </c:pt>
                <c:pt idx="10">
                  <c:v>3171.9382457819565</c:v>
                </c:pt>
                <c:pt idx="11">
                  <c:v>3171.9382457819565</c:v>
                </c:pt>
                <c:pt idx="12">
                  <c:v>3171.9382457819565</c:v>
                </c:pt>
                <c:pt idx="13">
                  <c:v>3171.9382457819565</c:v>
                </c:pt>
                <c:pt idx="14">
                  <c:v>3171.9382457819565</c:v>
                </c:pt>
                <c:pt idx="15">
                  <c:v>3171.9382457819565</c:v>
                </c:pt>
                <c:pt idx="16">
                  <c:v>3171.9382457819565</c:v>
                </c:pt>
                <c:pt idx="17">
                  <c:v>3171.9382457819565</c:v>
                </c:pt>
                <c:pt idx="18">
                  <c:v>3171.9382457819565</c:v>
                </c:pt>
                <c:pt idx="19">
                  <c:v>3171.9382457819565</c:v>
                </c:pt>
                <c:pt idx="20">
                  <c:v>3171.9382457819565</c:v>
                </c:pt>
                <c:pt idx="21">
                  <c:v>3171.9382457819565</c:v>
                </c:pt>
                <c:pt idx="22">
                  <c:v>3171.9382457819565</c:v>
                </c:pt>
                <c:pt idx="23">
                  <c:v>3171.9382457819565</c:v>
                </c:pt>
                <c:pt idx="24">
                  <c:v>3171.9382457819565</c:v>
                </c:pt>
                <c:pt idx="25">
                  <c:v>3171.9382457819565</c:v>
                </c:pt>
                <c:pt idx="26">
                  <c:v>3171.9382457819565</c:v>
                </c:pt>
                <c:pt idx="27">
                  <c:v>3171.9382457819565</c:v>
                </c:pt>
                <c:pt idx="28">
                  <c:v>3171.9382457819565</c:v>
                </c:pt>
                <c:pt idx="29">
                  <c:v>3171.9382457819565</c:v>
                </c:pt>
                <c:pt idx="30">
                  <c:v>3171.9382457819565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I.14'!$F$5:$F$35</c:f>
              <c:numCache>
                <c:ptCount val="31"/>
                <c:pt idx="0">
                  <c:v>1220.95879628256</c:v>
                </c:pt>
                <c:pt idx="1">
                  <c:v>1220.95879628256</c:v>
                </c:pt>
                <c:pt idx="2">
                  <c:v>1220.95879628256</c:v>
                </c:pt>
                <c:pt idx="3">
                  <c:v>1220.95879628256</c:v>
                </c:pt>
                <c:pt idx="4">
                  <c:v>1220.95879628256</c:v>
                </c:pt>
                <c:pt idx="5">
                  <c:v>1220.95879628256</c:v>
                </c:pt>
                <c:pt idx="6">
                  <c:v>1220.95879628256</c:v>
                </c:pt>
                <c:pt idx="7">
                  <c:v>1220.95879628256</c:v>
                </c:pt>
                <c:pt idx="8">
                  <c:v>1220.95879628256</c:v>
                </c:pt>
                <c:pt idx="9">
                  <c:v>1220.95879628256</c:v>
                </c:pt>
                <c:pt idx="10">
                  <c:v>1220.95879628256</c:v>
                </c:pt>
                <c:pt idx="11">
                  <c:v>1220.95879628256</c:v>
                </c:pt>
                <c:pt idx="12">
                  <c:v>1220.95879628256</c:v>
                </c:pt>
                <c:pt idx="13">
                  <c:v>1220.95879628256</c:v>
                </c:pt>
                <c:pt idx="14">
                  <c:v>1220.95879628256</c:v>
                </c:pt>
                <c:pt idx="15">
                  <c:v>1220.95879628256</c:v>
                </c:pt>
                <c:pt idx="16">
                  <c:v>1220.95879628256</c:v>
                </c:pt>
                <c:pt idx="17">
                  <c:v>1220.95879628256</c:v>
                </c:pt>
                <c:pt idx="18">
                  <c:v>1220.95879628256</c:v>
                </c:pt>
                <c:pt idx="19">
                  <c:v>1220.95879628256</c:v>
                </c:pt>
                <c:pt idx="20">
                  <c:v>1220.95879628256</c:v>
                </c:pt>
                <c:pt idx="21">
                  <c:v>1220.95879628256</c:v>
                </c:pt>
                <c:pt idx="22">
                  <c:v>1220.95879628256</c:v>
                </c:pt>
                <c:pt idx="23">
                  <c:v>1220.95879628256</c:v>
                </c:pt>
                <c:pt idx="24">
                  <c:v>1220.95879628256</c:v>
                </c:pt>
                <c:pt idx="25">
                  <c:v>1220.95879628256</c:v>
                </c:pt>
                <c:pt idx="26">
                  <c:v>1220.95879628256</c:v>
                </c:pt>
                <c:pt idx="27">
                  <c:v>1220.95879628256</c:v>
                </c:pt>
                <c:pt idx="28">
                  <c:v>1220.95879628256</c:v>
                </c:pt>
                <c:pt idx="29">
                  <c:v>1220.95879628256</c:v>
                </c:pt>
                <c:pt idx="30">
                  <c:v>1220.95879628256</c:v>
                </c:pt>
              </c:numCache>
            </c:numRef>
          </c:val>
          <c:smooth val="0"/>
        </c:ser>
        <c:axId val="13497343"/>
        <c:axId val="54367224"/>
      </c:lineChart>
      <c:catAx>
        <c:axId val="1349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4367224"/>
        <c:crossesAt val="0"/>
        <c:auto val="1"/>
        <c:lblOffset val="100"/>
        <c:tickLblSkip val="1"/>
        <c:noMultiLvlLbl val="0"/>
      </c:catAx>
      <c:valAx>
        <c:axId val="5436722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497343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075"/>
          <c:y val="0.86925"/>
          <c:w val="0.91675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อ.ขุนตาล จ.เชียงราย</a:t>
            </a:r>
          </a:p>
        </c:rich>
      </c:tx>
      <c:layout>
        <c:manualLayout>
          <c:xMode val="factor"/>
          <c:yMode val="factor"/>
          <c:x val="0.03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25"/>
          <c:y val="0.2105"/>
          <c:w val="0.85825"/>
          <c:h val="0.704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I.14'!$B$5:$B$36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I.14'!$C$5:$C$36</c:f>
              <c:numCache>
                <c:ptCount val="31"/>
                <c:pt idx="0">
                  <c:v>1098.01</c:v>
                </c:pt>
                <c:pt idx="1">
                  <c:v>4233.9</c:v>
                </c:pt>
                <c:pt idx="2">
                  <c:v>3203.3</c:v>
                </c:pt>
                <c:pt idx="3">
                  <c:v>1870.452</c:v>
                </c:pt>
                <c:pt idx="4">
                  <c:v>2249.4739999999997</c:v>
                </c:pt>
                <c:pt idx="5">
                  <c:v>1217.04</c:v>
                </c:pt>
                <c:pt idx="6">
                  <c:v>2187.958</c:v>
                </c:pt>
                <c:pt idx="7">
                  <c:v>1580.597</c:v>
                </c:pt>
                <c:pt idx="8">
                  <c:v>3543.4</c:v>
                </c:pt>
                <c:pt idx="9">
                  <c:v>3423.93</c:v>
                </c:pt>
                <c:pt idx="10">
                  <c:v>2137.97</c:v>
                </c:pt>
                <c:pt idx="11">
                  <c:v>3491.8</c:v>
                </c:pt>
                <c:pt idx="12">
                  <c:v>3036.838176</c:v>
                </c:pt>
                <c:pt idx="13">
                  <c:v>2314.752336</c:v>
                </c:pt>
                <c:pt idx="14">
                  <c:v>1327.7511360000003</c:v>
                </c:pt>
                <c:pt idx="15">
                  <c:v>2953.362816</c:v>
                </c:pt>
                <c:pt idx="16">
                  <c:v>1337.211072</c:v>
                </c:pt>
                <c:pt idx="17">
                  <c:v>2289.34944</c:v>
                </c:pt>
                <c:pt idx="18">
                  <c:v>3521.6942400000003</c:v>
                </c:pt>
                <c:pt idx="19">
                  <c:v>1875.341376</c:v>
                </c:pt>
                <c:pt idx="20">
                  <c:v>1879.4687040000001</c:v>
                </c:pt>
                <c:pt idx="21">
                  <c:v>1859.2631999999999</c:v>
                </c:pt>
                <c:pt idx="22">
                  <c:v>576.060768</c:v>
                </c:pt>
                <c:pt idx="23">
                  <c:v>2051.0893440000004</c:v>
                </c:pt>
                <c:pt idx="24">
                  <c:v>3069</c:v>
                </c:pt>
                <c:pt idx="25">
                  <c:v>3038.6</c:v>
                </c:pt>
                <c:pt idx="26">
                  <c:v>994.2</c:v>
                </c:pt>
                <c:pt idx="27">
                  <c:v>400.4</c:v>
                </c:pt>
                <c:pt idx="28">
                  <c:v>1290.2345280000002</c:v>
                </c:pt>
                <c:pt idx="29">
                  <c:v>2788.3539360000154</c:v>
                </c:pt>
                <c:pt idx="30">
                  <c:v>1249.1020799999967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(2538 - 2566 ) 29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I.14'!$B$5:$B$36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I.14'!$E$5:$E$35</c:f>
              <c:numCache>
                <c:ptCount val="31"/>
                <c:pt idx="0">
                  <c:v>2196.448521032258</c:v>
                </c:pt>
                <c:pt idx="1">
                  <c:v>2196.448521032258</c:v>
                </c:pt>
                <c:pt idx="2">
                  <c:v>2196.448521032258</c:v>
                </c:pt>
                <c:pt idx="3">
                  <c:v>2196.448521032258</c:v>
                </c:pt>
                <c:pt idx="4">
                  <c:v>2196.448521032258</c:v>
                </c:pt>
                <c:pt idx="5">
                  <c:v>2196.448521032258</c:v>
                </c:pt>
                <c:pt idx="6">
                  <c:v>2196.448521032258</c:v>
                </c:pt>
                <c:pt idx="7">
                  <c:v>2196.448521032258</c:v>
                </c:pt>
                <c:pt idx="8">
                  <c:v>2196.448521032258</c:v>
                </c:pt>
                <c:pt idx="9">
                  <c:v>2196.448521032258</c:v>
                </c:pt>
                <c:pt idx="10">
                  <c:v>2196.448521032258</c:v>
                </c:pt>
                <c:pt idx="11">
                  <c:v>2196.448521032258</c:v>
                </c:pt>
                <c:pt idx="12">
                  <c:v>2196.448521032258</c:v>
                </c:pt>
                <c:pt idx="13">
                  <c:v>2196.448521032258</c:v>
                </c:pt>
                <c:pt idx="14">
                  <c:v>2196.448521032258</c:v>
                </c:pt>
                <c:pt idx="15">
                  <c:v>2196.448521032258</c:v>
                </c:pt>
                <c:pt idx="16">
                  <c:v>2196.448521032258</c:v>
                </c:pt>
                <c:pt idx="17">
                  <c:v>2196.448521032258</c:v>
                </c:pt>
                <c:pt idx="18">
                  <c:v>2196.448521032258</c:v>
                </c:pt>
                <c:pt idx="19">
                  <c:v>2196.448521032258</c:v>
                </c:pt>
                <c:pt idx="20">
                  <c:v>2196.448521032258</c:v>
                </c:pt>
                <c:pt idx="21">
                  <c:v>2196.448521032258</c:v>
                </c:pt>
                <c:pt idx="22">
                  <c:v>2196.448521032258</c:v>
                </c:pt>
                <c:pt idx="23">
                  <c:v>2196.448521032258</c:v>
                </c:pt>
                <c:pt idx="24">
                  <c:v>2196.448521032258</c:v>
                </c:pt>
                <c:pt idx="25">
                  <c:v>2196.448521032258</c:v>
                </c:pt>
                <c:pt idx="26">
                  <c:v>2196.448521032258</c:v>
                </c:pt>
                <c:pt idx="27">
                  <c:v>2196.448521032258</c:v>
                </c:pt>
                <c:pt idx="28">
                  <c:v>2196.448521032258</c:v>
                </c:pt>
                <c:pt idx="29">
                  <c:v>2196.448521032258</c:v>
                </c:pt>
                <c:pt idx="30">
                  <c:v>2196.448521032258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I.14'!$B$5:$B$36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I.14'!$D$5:$D$36</c:f>
              <c:numCache>
                <c:ptCount val="31"/>
                <c:pt idx="30">
                  <c:v>1249.1020799999967</c:v>
                </c:pt>
              </c:numCache>
            </c:numRef>
          </c:val>
          <c:smooth val="0"/>
        </c:ser>
        <c:marker val="1"/>
        <c:axId val="19542969"/>
        <c:axId val="41668994"/>
      </c:lineChart>
      <c:catAx>
        <c:axId val="19542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1668994"/>
        <c:crossesAt val="0"/>
        <c:auto val="1"/>
        <c:lblOffset val="100"/>
        <c:tickLblSkip val="1"/>
        <c:noMultiLvlLbl val="0"/>
      </c:catAx>
      <c:valAx>
        <c:axId val="4166899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542969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0.4185</cdr:x>
      <cdr:y>0.489</cdr:y>
    </cdr:from>
    <cdr:to>
      <cdr:x>0.5535</cdr:x>
      <cdr:y>0.5195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3009900"/>
          <a:ext cx="126682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2,196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0.54525</cdr:x>
      <cdr:y>0.3815</cdr:y>
    </cdr:from>
    <cdr:to>
      <cdr:x>0.68925</cdr:x>
      <cdr:y>0.412</cdr:y>
    </cdr:to>
    <cdr:sp>
      <cdr:nvSpPr>
        <cdr:cNvPr id="2" name="TextBox 1"/>
        <cdr:cNvSpPr txBox="1">
          <a:spLocks noChangeArrowheads="1"/>
        </cdr:cNvSpPr>
      </cdr:nvSpPr>
      <cdr:spPr>
        <a:xfrm>
          <a:off x="5124450" y="2352675"/>
          <a:ext cx="135255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3,172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0.2895</cdr:x>
      <cdr:y>0.59325</cdr:y>
    </cdr:from>
    <cdr:to>
      <cdr:x>0.43325</cdr:x>
      <cdr:y>0.62575</cdr:y>
    </cdr:to>
    <cdr:sp>
      <cdr:nvSpPr>
        <cdr:cNvPr id="3" name="TextBox 1"/>
        <cdr:cNvSpPr txBox="1">
          <a:spLocks noChangeArrowheads="1"/>
        </cdr:cNvSpPr>
      </cdr:nvSpPr>
      <cdr:spPr>
        <a:xfrm>
          <a:off x="2714625" y="3657600"/>
          <a:ext cx="13525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1,221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0.75275</cdr:x>
      <cdr:y>0.4335</cdr:y>
    </cdr:from>
    <cdr:to>
      <cdr:x>0.79725</cdr:x>
      <cdr:y>0.61075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067550" y="2667000"/>
          <a:ext cx="419100" cy="10953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8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K35" sqref="K3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2536</v>
      </c>
      <c r="C5" s="54">
        <v>1098.01</v>
      </c>
      <c r="D5" s="55"/>
      <c r="E5" s="56">
        <f aca="true" t="shared" si="0" ref="E5:E35">$C$49</f>
        <v>2196.448521032258</v>
      </c>
      <c r="F5" s="57">
        <f aca="true" t="shared" si="1" ref="F5:F35">+$C$52</f>
        <v>1220.95879628256</v>
      </c>
      <c r="G5" s="58">
        <f aca="true" t="shared" si="2" ref="G5:G35">$C$50</f>
        <v>975.4897247496983</v>
      </c>
      <c r="H5" s="59">
        <f aca="true" t="shared" si="3" ref="H5:H35">+$C$53</f>
        <v>3171.9382457819565</v>
      </c>
      <c r="I5" s="2">
        <v>1</v>
      </c>
    </row>
    <row r="6" spans="2:9" ht="11.25">
      <c r="B6" s="22">
        <f>B5+1</f>
        <v>2537</v>
      </c>
      <c r="C6" s="60">
        <v>4233.9</v>
      </c>
      <c r="D6" s="55"/>
      <c r="E6" s="61">
        <f t="shared" si="0"/>
        <v>2196.448521032258</v>
      </c>
      <c r="F6" s="62">
        <f t="shared" si="1"/>
        <v>1220.95879628256</v>
      </c>
      <c r="G6" s="63">
        <f t="shared" si="2"/>
        <v>975.4897247496983</v>
      </c>
      <c r="H6" s="64">
        <f t="shared" si="3"/>
        <v>3171.9382457819565</v>
      </c>
      <c r="I6" s="2">
        <f>I5+1</f>
        <v>2</v>
      </c>
    </row>
    <row r="7" spans="2:9" ht="11.25">
      <c r="B7" s="22">
        <f aca="true" t="shared" si="4" ref="B7:B36">B6+1</f>
        <v>2538</v>
      </c>
      <c r="C7" s="60">
        <v>3203.3</v>
      </c>
      <c r="D7" s="55"/>
      <c r="E7" s="61">
        <f t="shared" si="0"/>
        <v>2196.448521032258</v>
      </c>
      <c r="F7" s="62">
        <f t="shared" si="1"/>
        <v>1220.95879628256</v>
      </c>
      <c r="G7" s="63">
        <f t="shared" si="2"/>
        <v>975.4897247496983</v>
      </c>
      <c r="H7" s="64">
        <f t="shared" si="3"/>
        <v>3171.9382457819565</v>
      </c>
      <c r="I7" s="2">
        <f aca="true" t="shared" si="5" ref="I7:I35">I6+1</f>
        <v>3</v>
      </c>
    </row>
    <row r="8" spans="2:9" ht="11.25">
      <c r="B8" s="22">
        <f t="shared" si="4"/>
        <v>2539</v>
      </c>
      <c r="C8" s="60">
        <v>1870.452</v>
      </c>
      <c r="D8" s="55"/>
      <c r="E8" s="61">
        <f t="shared" si="0"/>
        <v>2196.448521032258</v>
      </c>
      <c r="F8" s="62">
        <f t="shared" si="1"/>
        <v>1220.95879628256</v>
      </c>
      <c r="G8" s="63">
        <f t="shared" si="2"/>
        <v>975.4897247496983</v>
      </c>
      <c r="H8" s="64">
        <f t="shared" si="3"/>
        <v>3171.9382457819565</v>
      </c>
      <c r="I8" s="2">
        <f t="shared" si="5"/>
        <v>4</v>
      </c>
    </row>
    <row r="9" spans="2:9" ht="11.25">
      <c r="B9" s="22">
        <f t="shared" si="4"/>
        <v>2540</v>
      </c>
      <c r="C9" s="60">
        <v>2249.4739999999997</v>
      </c>
      <c r="D9" s="55"/>
      <c r="E9" s="61">
        <f t="shared" si="0"/>
        <v>2196.448521032258</v>
      </c>
      <c r="F9" s="62">
        <f t="shared" si="1"/>
        <v>1220.95879628256</v>
      </c>
      <c r="G9" s="63">
        <f t="shared" si="2"/>
        <v>975.4897247496983</v>
      </c>
      <c r="H9" s="64">
        <f t="shared" si="3"/>
        <v>3171.9382457819565</v>
      </c>
      <c r="I9" s="2">
        <f t="shared" si="5"/>
        <v>5</v>
      </c>
    </row>
    <row r="10" spans="2:9" ht="11.25">
      <c r="B10" s="22">
        <f t="shared" si="4"/>
        <v>2541</v>
      </c>
      <c r="C10" s="60">
        <v>1217.04</v>
      </c>
      <c r="D10" s="55"/>
      <c r="E10" s="61">
        <f t="shared" si="0"/>
        <v>2196.448521032258</v>
      </c>
      <c r="F10" s="62">
        <f t="shared" si="1"/>
        <v>1220.95879628256</v>
      </c>
      <c r="G10" s="63">
        <f t="shared" si="2"/>
        <v>975.4897247496983</v>
      </c>
      <c r="H10" s="64">
        <f t="shared" si="3"/>
        <v>3171.9382457819565</v>
      </c>
      <c r="I10" s="2">
        <f t="shared" si="5"/>
        <v>6</v>
      </c>
    </row>
    <row r="11" spans="2:9" ht="11.25">
      <c r="B11" s="22">
        <f t="shared" si="4"/>
        <v>2542</v>
      </c>
      <c r="C11" s="60">
        <v>2187.958</v>
      </c>
      <c r="D11" s="55"/>
      <c r="E11" s="61">
        <f t="shared" si="0"/>
        <v>2196.448521032258</v>
      </c>
      <c r="F11" s="62">
        <f t="shared" si="1"/>
        <v>1220.95879628256</v>
      </c>
      <c r="G11" s="63">
        <f t="shared" si="2"/>
        <v>975.4897247496983</v>
      </c>
      <c r="H11" s="64">
        <f t="shared" si="3"/>
        <v>3171.9382457819565</v>
      </c>
      <c r="I11" s="2">
        <f t="shared" si="5"/>
        <v>7</v>
      </c>
    </row>
    <row r="12" spans="2:9" ht="11.25">
      <c r="B12" s="22">
        <f t="shared" si="4"/>
        <v>2543</v>
      </c>
      <c r="C12" s="60">
        <v>1580.597</v>
      </c>
      <c r="D12" s="55"/>
      <c r="E12" s="61">
        <f t="shared" si="0"/>
        <v>2196.448521032258</v>
      </c>
      <c r="F12" s="62">
        <f t="shared" si="1"/>
        <v>1220.95879628256</v>
      </c>
      <c r="G12" s="63">
        <f t="shared" si="2"/>
        <v>975.4897247496983</v>
      </c>
      <c r="H12" s="64">
        <f t="shared" si="3"/>
        <v>3171.9382457819565</v>
      </c>
      <c r="I12" s="2">
        <f t="shared" si="5"/>
        <v>8</v>
      </c>
    </row>
    <row r="13" spans="2:9" ht="11.25">
      <c r="B13" s="22">
        <f t="shared" si="4"/>
        <v>2544</v>
      </c>
      <c r="C13" s="60">
        <v>3543.4</v>
      </c>
      <c r="D13" s="55"/>
      <c r="E13" s="61">
        <f t="shared" si="0"/>
        <v>2196.448521032258</v>
      </c>
      <c r="F13" s="62">
        <f t="shared" si="1"/>
        <v>1220.95879628256</v>
      </c>
      <c r="G13" s="63">
        <f t="shared" si="2"/>
        <v>975.4897247496983</v>
      </c>
      <c r="H13" s="64">
        <f t="shared" si="3"/>
        <v>3171.9382457819565</v>
      </c>
      <c r="I13" s="2">
        <f t="shared" si="5"/>
        <v>9</v>
      </c>
    </row>
    <row r="14" spans="2:9" ht="11.25">
      <c r="B14" s="22">
        <f t="shared" si="4"/>
        <v>2545</v>
      </c>
      <c r="C14" s="60">
        <v>3423.93</v>
      </c>
      <c r="D14" s="55"/>
      <c r="E14" s="61">
        <f t="shared" si="0"/>
        <v>2196.448521032258</v>
      </c>
      <c r="F14" s="62">
        <f t="shared" si="1"/>
        <v>1220.95879628256</v>
      </c>
      <c r="G14" s="63">
        <f t="shared" si="2"/>
        <v>975.4897247496983</v>
      </c>
      <c r="H14" s="64">
        <f t="shared" si="3"/>
        <v>3171.9382457819565</v>
      </c>
      <c r="I14" s="2">
        <f t="shared" si="5"/>
        <v>10</v>
      </c>
    </row>
    <row r="15" spans="2:9" ht="11.25">
      <c r="B15" s="22">
        <f t="shared" si="4"/>
        <v>2546</v>
      </c>
      <c r="C15" s="60">
        <v>2137.97</v>
      </c>
      <c r="D15" s="55"/>
      <c r="E15" s="61">
        <f t="shared" si="0"/>
        <v>2196.448521032258</v>
      </c>
      <c r="F15" s="62">
        <f t="shared" si="1"/>
        <v>1220.95879628256</v>
      </c>
      <c r="G15" s="63">
        <f t="shared" si="2"/>
        <v>975.4897247496983</v>
      </c>
      <c r="H15" s="64">
        <f t="shared" si="3"/>
        <v>3171.9382457819565</v>
      </c>
      <c r="I15" s="2">
        <f t="shared" si="5"/>
        <v>11</v>
      </c>
    </row>
    <row r="16" spans="2:9" ht="11.25">
      <c r="B16" s="22">
        <f t="shared" si="4"/>
        <v>2547</v>
      </c>
      <c r="C16" s="60">
        <v>3491.8</v>
      </c>
      <c r="D16" s="55"/>
      <c r="E16" s="61">
        <f t="shared" si="0"/>
        <v>2196.448521032258</v>
      </c>
      <c r="F16" s="62">
        <f t="shared" si="1"/>
        <v>1220.95879628256</v>
      </c>
      <c r="G16" s="63">
        <f t="shared" si="2"/>
        <v>975.4897247496983</v>
      </c>
      <c r="H16" s="64">
        <f t="shared" si="3"/>
        <v>3171.9382457819565</v>
      </c>
      <c r="I16" s="2">
        <f t="shared" si="5"/>
        <v>12</v>
      </c>
    </row>
    <row r="17" spans="2:9" ht="11.25">
      <c r="B17" s="22">
        <f t="shared" si="4"/>
        <v>2548</v>
      </c>
      <c r="C17" s="60">
        <v>3036.838176</v>
      </c>
      <c r="D17" s="55"/>
      <c r="E17" s="61">
        <f t="shared" si="0"/>
        <v>2196.448521032258</v>
      </c>
      <c r="F17" s="62">
        <f t="shared" si="1"/>
        <v>1220.95879628256</v>
      </c>
      <c r="G17" s="63">
        <f t="shared" si="2"/>
        <v>975.4897247496983</v>
      </c>
      <c r="H17" s="64">
        <f t="shared" si="3"/>
        <v>3171.9382457819565</v>
      </c>
      <c r="I17" s="2">
        <f t="shared" si="5"/>
        <v>13</v>
      </c>
    </row>
    <row r="18" spans="2:9" ht="11.25">
      <c r="B18" s="22">
        <f t="shared" si="4"/>
        <v>2549</v>
      </c>
      <c r="C18" s="60">
        <v>2314.752336</v>
      </c>
      <c r="D18" s="55"/>
      <c r="E18" s="61">
        <f t="shared" si="0"/>
        <v>2196.448521032258</v>
      </c>
      <c r="F18" s="62">
        <f t="shared" si="1"/>
        <v>1220.95879628256</v>
      </c>
      <c r="G18" s="63">
        <f t="shared" si="2"/>
        <v>975.4897247496983</v>
      </c>
      <c r="H18" s="64">
        <f t="shared" si="3"/>
        <v>3171.9382457819565</v>
      </c>
      <c r="I18" s="2">
        <f t="shared" si="5"/>
        <v>14</v>
      </c>
    </row>
    <row r="19" spans="2:9" ht="11.25">
      <c r="B19" s="22">
        <f t="shared" si="4"/>
        <v>2550</v>
      </c>
      <c r="C19" s="60">
        <v>1327.7511360000003</v>
      </c>
      <c r="D19" s="55"/>
      <c r="E19" s="61">
        <f t="shared" si="0"/>
        <v>2196.448521032258</v>
      </c>
      <c r="F19" s="62">
        <f t="shared" si="1"/>
        <v>1220.95879628256</v>
      </c>
      <c r="G19" s="63">
        <f t="shared" si="2"/>
        <v>975.4897247496983</v>
      </c>
      <c r="H19" s="64">
        <f t="shared" si="3"/>
        <v>3171.9382457819565</v>
      </c>
      <c r="I19" s="2">
        <f t="shared" si="5"/>
        <v>15</v>
      </c>
    </row>
    <row r="20" spans="2:9" ht="11.25">
      <c r="B20" s="22">
        <f t="shared" si="4"/>
        <v>2551</v>
      </c>
      <c r="C20" s="60">
        <v>2953.362816</v>
      </c>
      <c r="D20" s="55"/>
      <c r="E20" s="61">
        <f t="shared" si="0"/>
        <v>2196.448521032258</v>
      </c>
      <c r="F20" s="62">
        <f t="shared" si="1"/>
        <v>1220.95879628256</v>
      </c>
      <c r="G20" s="63">
        <f t="shared" si="2"/>
        <v>975.4897247496983</v>
      </c>
      <c r="H20" s="64">
        <f t="shared" si="3"/>
        <v>3171.9382457819565</v>
      </c>
      <c r="I20" s="2">
        <f t="shared" si="5"/>
        <v>16</v>
      </c>
    </row>
    <row r="21" spans="2:9" ht="11.25">
      <c r="B21" s="22">
        <f t="shared" si="4"/>
        <v>2552</v>
      </c>
      <c r="C21" s="65">
        <v>1337.211072</v>
      </c>
      <c r="D21" s="55"/>
      <c r="E21" s="61">
        <f t="shared" si="0"/>
        <v>2196.448521032258</v>
      </c>
      <c r="F21" s="62">
        <f t="shared" si="1"/>
        <v>1220.95879628256</v>
      </c>
      <c r="G21" s="63">
        <f t="shared" si="2"/>
        <v>975.4897247496983</v>
      </c>
      <c r="H21" s="64">
        <f t="shared" si="3"/>
        <v>3171.9382457819565</v>
      </c>
      <c r="I21" s="2">
        <f t="shared" si="5"/>
        <v>17</v>
      </c>
    </row>
    <row r="22" spans="2:9" ht="11.25">
      <c r="B22" s="22">
        <f t="shared" si="4"/>
        <v>2553</v>
      </c>
      <c r="C22" s="65">
        <v>2289.34944</v>
      </c>
      <c r="D22" s="55"/>
      <c r="E22" s="61">
        <f t="shared" si="0"/>
        <v>2196.448521032258</v>
      </c>
      <c r="F22" s="62">
        <f t="shared" si="1"/>
        <v>1220.95879628256</v>
      </c>
      <c r="G22" s="63">
        <f t="shared" si="2"/>
        <v>975.4897247496983</v>
      </c>
      <c r="H22" s="64">
        <f t="shared" si="3"/>
        <v>3171.9382457819565</v>
      </c>
      <c r="I22" s="2">
        <f t="shared" si="5"/>
        <v>18</v>
      </c>
    </row>
    <row r="23" spans="2:9" ht="11.25">
      <c r="B23" s="22">
        <f t="shared" si="4"/>
        <v>2554</v>
      </c>
      <c r="C23" s="65">
        <v>3521.6942400000003</v>
      </c>
      <c r="D23" s="55"/>
      <c r="E23" s="61">
        <f t="shared" si="0"/>
        <v>2196.448521032258</v>
      </c>
      <c r="F23" s="62">
        <f t="shared" si="1"/>
        <v>1220.95879628256</v>
      </c>
      <c r="G23" s="63">
        <f t="shared" si="2"/>
        <v>975.4897247496983</v>
      </c>
      <c r="H23" s="64">
        <f t="shared" si="3"/>
        <v>3171.9382457819565</v>
      </c>
      <c r="I23" s="2">
        <f t="shared" si="5"/>
        <v>19</v>
      </c>
    </row>
    <row r="24" spans="2:9" ht="11.25">
      <c r="B24" s="22">
        <f t="shared" si="4"/>
        <v>2555</v>
      </c>
      <c r="C24" s="65">
        <v>1875.341376</v>
      </c>
      <c r="D24" s="55"/>
      <c r="E24" s="61">
        <f t="shared" si="0"/>
        <v>2196.448521032258</v>
      </c>
      <c r="F24" s="62">
        <f t="shared" si="1"/>
        <v>1220.95879628256</v>
      </c>
      <c r="G24" s="63">
        <f t="shared" si="2"/>
        <v>975.4897247496983</v>
      </c>
      <c r="H24" s="64">
        <f t="shared" si="3"/>
        <v>3171.9382457819565</v>
      </c>
      <c r="I24" s="2">
        <f t="shared" si="5"/>
        <v>20</v>
      </c>
    </row>
    <row r="25" spans="2:9" ht="11.25">
      <c r="B25" s="22">
        <f t="shared" si="4"/>
        <v>2556</v>
      </c>
      <c r="C25" s="65">
        <v>1879.4687040000001</v>
      </c>
      <c r="D25" s="55"/>
      <c r="E25" s="61">
        <f t="shared" si="0"/>
        <v>2196.448521032258</v>
      </c>
      <c r="F25" s="62">
        <f t="shared" si="1"/>
        <v>1220.95879628256</v>
      </c>
      <c r="G25" s="63">
        <f t="shared" si="2"/>
        <v>975.4897247496983</v>
      </c>
      <c r="H25" s="64">
        <f t="shared" si="3"/>
        <v>3171.9382457819565</v>
      </c>
      <c r="I25" s="2">
        <f t="shared" si="5"/>
        <v>21</v>
      </c>
    </row>
    <row r="26" spans="2:9" ht="11.25">
      <c r="B26" s="22">
        <f t="shared" si="4"/>
        <v>2557</v>
      </c>
      <c r="C26" s="65">
        <v>1859.2631999999999</v>
      </c>
      <c r="D26" s="55"/>
      <c r="E26" s="61">
        <f t="shared" si="0"/>
        <v>2196.448521032258</v>
      </c>
      <c r="F26" s="62">
        <f t="shared" si="1"/>
        <v>1220.95879628256</v>
      </c>
      <c r="G26" s="63">
        <f t="shared" si="2"/>
        <v>975.4897247496983</v>
      </c>
      <c r="H26" s="64">
        <f t="shared" si="3"/>
        <v>3171.9382457819565</v>
      </c>
      <c r="I26" s="2">
        <f t="shared" si="5"/>
        <v>22</v>
      </c>
    </row>
    <row r="27" spans="2:9" ht="11.25">
      <c r="B27" s="22">
        <f t="shared" si="4"/>
        <v>2558</v>
      </c>
      <c r="C27" s="65">
        <v>576.060768</v>
      </c>
      <c r="D27" s="55"/>
      <c r="E27" s="61">
        <f t="shared" si="0"/>
        <v>2196.448521032258</v>
      </c>
      <c r="F27" s="62">
        <f t="shared" si="1"/>
        <v>1220.95879628256</v>
      </c>
      <c r="G27" s="63">
        <f t="shared" si="2"/>
        <v>975.4897247496983</v>
      </c>
      <c r="H27" s="64">
        <f t="shared" si="3"/>
        <v>3171.9382457819565</v>
      </c>
      <c r="I27" s="2">
        <f t="shared" si="5"/>
        <v>23</v>
      </c>
    </row>
    <row r="28" spans="2:14" ht="11.25">
      <c r="B28" s="22">
        <f t="shared" si="4"/>
        <v>2559</v>
      </c>
      <c r="C28" s="60">
        <v>2051.0893440000004</v>
      </c>
      <c r="D28" s="55"/>
      <c r="E28" s="61">
        <f t="shared" si="0"/>
        <v>2196.448521032258</v>
      </c>
      <c r="F28" s="62">
        <f t="shared" si="1"/>
        <v>1220.95879628256</v>
      </c>
      <c r="G28" s="63">
        <f t="shared" si="2"/>
        <v>975.4897247496983</v>
      </c>
      <c r="H28" s="64">
        <f t="shared" si="3"/>
        <v>3171.9382457819565</v>
      </c>
      <c r="I28" s="2">
        <f t="shared" si="5"/>
        <v>24</v>
      </c>
      <c r="L28" s="68"/>
      <c r="M28" s="68"/>
      <c r="N28" s="68"/>
    </row>
    <row r="29" spans="2:9" ht="11.25">
      <c r="B29" s="22">
        <f t="shared" si="4"/>
        <v>2560</v>
      </c>
      <c r="C29" s="60">
        <v>3069</v>
      </c>
      <c r="D29" s="55"/>
      <c r="E29" s="61">
        <f t="shared" si="0"/>
        <v>2196.448521032258</v>
      </c>
      <c r="F29" s="62">
        <f t="shared" si="1"/>
        <v>1220.95879628256</v>
      </c>
      <c r="G29" s="63">
        <f t="shared" si="2"/>
        <v>975.4897247496983</v>
      </c>
      <c r="H29" s="64">
        <f t="shared" si="3"/>
        <v>3171.9382457819565</v>
      </c>
      <c r="I29" s="2">
        <f t="shared" si="5"/>
        <v>25</v>
      </c>
    </row>
    <row r="30" spans="2:9" ht="11.25">
      <c r="B30" s="22">
        <v>2561</v>
      </c>
      <c r="C30" s="60">
        <v>3038.6</v>
      </c>
      <c r="D30" s="55"/>
      <c r="E30" s="61">
        <f t="shared" si="0"/>
        <v>2196.448521032258</v>
      </c>
      <c r="F30" s="62">
        <f t="shared" si="1"/>
        <v>1220.95879628256</v>
      </c>
      <c r="G30" s="63">
        <f t="shared" si="2"/>
        <v>975.4897247496983</v>
      </c>
      <c r="H30" s="64">
        <f t="shared" si="3"/>
        <v>3171.9382457819565</v>
      </c>
      <c r="I30" s="2">
        <f t="shared" si="5"/>
        <v>26</v>
      </c>
    </row>
    <row r="31" spans="2:9" ht="11.25">
      <c r="B31" s="22">
        <f t="shared" si="4"/>
        <v>2562</v>
      </c>
      <c r="C31" s="60">
        <v>994.2</v>
      </c>
      <c r="D31" s="55"/>
      <c r="E31" s="61">
        <f t="shared" si="0"/>
        <v>2196.448521032258</v>
      </c>
      <c r="F31" s="62">
        <f t="shared" si="1"/>
        <v>1220.95879628256</v>
      </c>
      <c r="G31" s="63">
        <f t="shared" si="2"/>
        <v>975.4897247496983</v>
      </c>
      <c r="H31" s="64">
        <f t="shared" si="3"/>
        <v>3171.9382457819565</v>
      </c>
      <c r="I31" s="2">
        <f t="shared" si="5"/>
        <v>27</v>
      </c>
    </row>
    <row r="32" spans="2:9" ht="11.25">
      <c r="B32" s="22">
        <f t="shared" si="4"/>
        <v>2563</v>
      </c>
      <c r="C32" s="60">
        <v>400.4</v>
      </c>
      <c r="D32" s="55"/>
      <c r="E32" s="61">
        <f t="shared" si="0"/>
        <v>2196.448521032258</v>
      </c>
      <c r="F32" s="62">
        <f t="shared" si="1"/>
        <v>1220.95879628256</v>
      </c>
      <c r="G32" s="63">
        <f t="shared" si="2"/>
        <v>975.4897247496983</v>
      </c>
      <c r="H32" s="64">
        <f t="shared" si="3"/>
        <v>3171.9382457819565</v>
      </c>
      <c r="I32" s="2">
        <f t="shared" si="5"/>
        <v>28</v>
      </c>
    </row>
    <row r="33" spans="2:9" ht="11.25">
      <c r="B33" s="22">
        <f t="shared" si="4"/>
        <v>2564</v>
      </c>
      <c r="C33" s="60">
        <v>1290.2345280000002</v>
      </c>
      <c r="D33" s="69"/>
      <c r="E33" s="61">
        <f t="shared" si="0"/>
        <v>2196.448521032258</v>
      </c>
      <c r="F33" s="62">
        <f t="shared" si="1"/>
        <v>1220.95879628256</v>
      </c>
      <c r="G33" s="63">
        <f t="shared" si="2"/>
        <v>975.4897247496983</v>
      </c>
      <c r="H33" s="64">
        <f t="shared" si="3"/>
        <v>3171.9382457819565</v>
      </c>
      <c r="I33" s="2">
        <f t="shared" si="5"/>
        <v>29</v>
      </c>
    </row>
    <row r="34" spans="2:14" ht="11.25">
      <c r="B34" s="22">
        <f t="shared" si="4"/>
        <v>2565</v>
      </c>
      <c r="C34" s="60">
        <v>2788.3539360000154</v>
      </c>
      <c r="D34" s="55"/>
      <c r="E34" s="61">
        <f t="shared" si="0"/>
        <v>2196.448521032258</v>
      </c>
      <c r="F34" s="62">
        <f t="shared" si="1"/>
        <v>1220.95879628256</v>
      </c>
      <c r="G34" s="63">
        <f t="shared" si="2"/>
        <v>975.4897247496983</v>
      </c>
      <c r="H34" s="64">
        <f t="shared" si="3"/>
        <v>3171.9382457819565</v>
      </c>
      <c r="I34" s="2">
        <f t="shared" si="5"/>
        <v>30</v>
      </c>
      <c r="K34" s="76" t="str">
        <f>'[1]std. - G.4'!$K$27:$N$27</f>
        <v>ปี 2566 ปริมาณน้ำสะสม 1 เม.ย.66 - 31 มี.ค.66</v>
      </c>
      <c r="L34" s="76"/>
      <c r="M34" s="76"/>
      <c r="N34" s="76"/>
    </row>
    <row r="35" spans="2:9" ht="11.25">
      <c r="B35" s="70">
        <f t="shared" si="4"/>
        <v>2566</v>
      </c>
      <c r="C35" s="71">
        <v>1249.1020799999967</v>
      </c>
      <c r="D35" s="72">
        <f>C35</f>
        <v>1249.1020799999967</v>
      </c>
      <c r="E35" s="61">
        <f t="shared" si="0"/>
        <v>2196.448521032258</v>
      </c>
      <c r="F35" s="62">
        <f t="shared" si="1"/>
        <v>1220.95879628256</v>
      </c>
      <c r="G35" s="63">
        <f t="shared" si="2"/>
        <v>975.4897247496983</v>
      </c>
      <c r="H35" s="64">
        <f t="shared" si="3"/>
        <v>3171.9382457819565</v>
      </c>
      <c r="I35" s="2">
        <f t="shared" si="5"/>
        <v>31</v>
      </c>
    </row>
    <row r="36" spans="2:16" ht="12" hidden="1">
      <c r="B36" s="70">
        <f t="shared" si="4"/>
        <v>2567</v>
      </c>
      <c r="C36" s="71">
        <v>0.6117120000000003</v>
      </c>
      <c r="D36" s="72">
        <f>C36</f>
        <v>0.6117120000000003</v>
      </c>
      <c r="E36" s="61"/>
      <c r="F36" s="62"/>
      <c r="G36" s="63"/>
      <c r="H36" s="64"/>
      <c r="K36" s="67"/>
      <c r="P36"/>
    </row>
    <row r="37" spans="2:8" ht="11.25">
      <c r="B37" s="22"/>
      <c r="C37" s="66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13" ht="11.25">
      <c r="B41" s="22"/>
      <c r="C41" s="65"/>
      <c r="D41" s="55"/>
      <c r="E41" s="61"/>
      <c r="F41" s="62"/>
      <c r="G41" s="63"/>
      <c r="H41" s="64"/>
      <c r="J41" s="67"/>
      <c r="K41" s="67"/>
      <c r="L41" s="67"/>
      <c r="M41" s="67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13" ht="11.25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2:13" ht="11.25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1:17" ht="16.5" customHeight="1">
      <c r="A48" s="23"/>
      <c r="B48" s="30"/>
      <c r="C48" s="31"/>
      <c r="D48" s="23"/>
      <c r="E48" s="23"/>
      <c r="F48" s="23"/>
      <c r="G48" s="23"/>
      <c r="H48" s="23"/>
      <c r="I48" s="23"/>
      <c r="J48" s="23"/>
      <c r="K48" s="23"/>
      <c r="Q48" s="28"/>
    </row>
    <row r="49" spans="1:11" ht="15.75" customHeight="1">
      <c r="A49" s="23"/>
      <c r="B49" s="32" t="s">
        <v>8</v>
      </c>
      <c r="C49" s="51">
        <f>AVERAGE(C5:C35)</f>
        <v>2196.448521032258</v>
      </c>
      <c r="D49" s="33"/>
      <c r="E49" s="30"/>
      <c r="F49" s="30"/>
      <c r="G49" s="23"/>
      <c r="H49" s="34" t="s">
        <v>8</v>
      </c>
      <c r="I49" s="35" t="s">
        <v>20</v>
      </c>
      <c r="J49" s="36"/>
      <c r="K49" s="37"/>
    </row>
    <row r="50" spans="1:11" ht="15.75" customHeight="1">
      <c r="A50" s="23"/>
      <c r="B50" s="38" t="s">
        <v>10</v>
      </c>
      <c r="C50" s="52">
        <f>STDEV(C5:C35)</f>
        <v>975.4897247496983</v>
      </c>
      <c r="D50" s="33"/>
      <c r="E50" s="30"/>
      <c r="F50" s="30"/>
      <c r="G50" s="23"/>
      <c r="H50" s="40" t="s">
        <v>10</v>
      </c>
      <c r="I50" s="41" t="s">
        <v>12</v>
      </c>
      <c r="J50" s="42"/>
      <c r="K50" s="43"/>
    </row>
    <row r="51" spans="1:15" ht="15.75" customHeight="1">
      <c r="A51" s="30"/>
      <c r="B51" s="38" t="s">
        <v>13</v>
      </c>
      <c r="C51" s="39">
        <f>C50/C49</f>
        <v>0.4441213692963086</v>
      </c>
      <c r="D51" s="33"/>
      <c r="E51" s="44">
        <f>C51*100</f>
        <v>44.412136929630854</v>
      </c>
      <c r="F51" s="30" t="s">
        <v>2</v>
      </c>
      <c r="G51" s="23"/>
      <c r="H51" s="40" t="s">
        <v>13</v>
      </c>
      <c r="I51" s="41" t="s">
        <v>14</v>
      </c>
      <c r="J51" s="42"/>
      <c r="K51" s="43"/>
      <c r="M51" s="50" t="s">
        <v>19</v>
      </c>
      <c r="N51" s="2">
        <f>C56-C57-C58</f>
        <v>21</v>
      </c>
      <c r="O51" s="2" t="s">
        <v>0</v>
      </c>
    </row>
    <row r="52" spans="1:15" ht="15.75" customHeight="1">
      <c r="A52" s="30"/>
      <c r="B52" s="38" t="s">
        <v>9</v>
      </c>
      <c r="C52" s="52">
        <f>C49-C50</f>
        <v>1220.95879628256</v>
      </c>
      <c r="D52" s="33"/>
      <c r="E52" s="30"/>
      <c r="F52" s="30"/>
      <c r="G52" s="23"/>
      <c r="H52" s="40" t="s">
        <v>9</v>
      </c>
      <c r="I52" s="41" t="s">
        <v>15</v>
      </c>
      <c r="J52" s="42"/>
      <c r="K52" s="43"/>
      <c r="M52" s="50" t="s">
        <v>18</v>
      </c>
      <c r="N52" s="2">
        <f>C57</f>
        <v>5</v>
      </c>
      <c r="O52" s="2" t="s">
        <v>0</v>
      </c>
    </row>
    <row r="53" spans="1:15" ht="15.75" customHeight="1">
      <c r="A53" s="30"/>
      <c r="B53" s="45" t="s">
        <v>11</v>
      </c>
      <c r="C53" s="53">
        <f>C49+C50</f>
        <v>3171.9382457819565</v>
      </c>
      <c r="D53" s="33"/>
      <c r="E53" s="30"/>
      <c r="F53" s="30"/>
      <c r="G53" s="23"/>
      <c r="H53" s="46" t="s">
        <v>11</v>
      </c>
      <c r="I53" s="47" t="s">
        <v>16</v>
      </c>
      <c r="J53" s="48"/>
      <c r="K53" s="49"/>
      <c r="M53" s="50" t="s">
        <v>17</v>
      </c>
      <c r="N53" s="2">
        <f>C58</f>
        <v>5</v>
      </c>
      <c r="O53" s="2" t="s">
        <v>0</v>
      </c>
    </row>
    <row r="54" spans="1:6" ht="17.25" customHeight="1">
      <c r="A54" s="27"/>
      <c r="C54" s="27"/>
      <c r="D54" s="27"/>
      <c r="E54" s="27"/>
      <c r="F54" s="27"/>
    </row>
    <row r="55" spans="1:3" ht="11.25">
      <c r="A55" s="27"/>
      <c r="C55" s="27"/>
    </row>
    <row r="56" spans="1:3" ht="11.25">
      <c r="A56" s="27"/>
      <c r="C56" s="2">
        <f>MAX(I5:I45)</f>
        <v>31</v>
      </c>
    </row>
    <row r="57" ht="11.25">
      <c r="C57" s="2">
        <f>COUNTIF(C5:C33,"&gt;3231")</f>
        <v>5</v>
      </c>
    </row>
    <row r="58" ht="11.25">
      <c r="C58" s="2">
        <f>COUNTIF(C5:C33,"&lt;1252")</f>
        <v>5</v>
      </c>
    </row>
  </sheetData>
  <sheetProtection/>
  <mergeCells count="2">
    <mergeCell ref="B2:B4"/>
    <mergeCell ref="K34:N3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2024-05-29T02:58:32Z</dcterms:modified>
  <cp:category/>
  <cp:version/>
  <cp:contentType/>
  <cp:contentStatus/>
</cp:coreProperties>
</file>