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<sst xmlns="http://schemas.openxmlformats.org/spreadsheetml/2006/main" count="38" uniqueCount="23">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</sst>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51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975"/>
          <c:w val="0.86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G.9'!$B$5:$B$30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G.9'!$C$5:$C$30</c:f>
              <c:numCache>
                <c:ptCount val="26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162.952128</c:v>
                </c:pt>
                <c:pt idx="23">
                  <c:v>249.62774399999992</c:v>
                </c:pt>
                <c:pt idx="24">
                  <c:v>187.47331200000005</c:v>
                </c:pt>
                <c:pt idx="25">
                  <c:v>2.8745280000000006</c:v>
                </c:pt>
              </c:numCache>
            </c:numRef>
          </c:val>
        </c:ser>
        <c:axId val="20955761"/>
        <c:axId val="54384122"/>
      </c:barChart>
      <c:lineChart>
        <c:grouping val="standard"/>
        <c:varyColors val="0"/>
        <c:ser>
          <c:idx val="1"/>
          <c:order val="1"/>
          <c:tx>
            <c:v>ค่าเฉลี่ย (2542 - 2566 )อยู่ระหว่างค่า+-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G.9'!$E$5:$E$29</c:f>
              <c:numCache>
                <c:ptCount val="25"/>
                <c:pt idx="0">
                  <c:v>182.64071520000005</c:v>
                </c:pt>
                <c:pt idx="1">
                  <c:v>182.64071520000005</c:v>
                </c:pt>
                <c:pt idx="2">
                  <c:v>182.64071520000005</c:v>
                </c:pt>
                <c:pt idx="3">
                  <c:v>182.64071520000005</c:v>
                </c:pt>
                <c:pt idx="4">
                  <c:v>182.64071520000005</c:v>
                </c:pt>
                <c:pt idx="5">
                  <c:v>182.64071520000005</c:v>
                </c:pt>
                <c:pt idx="6">
                  <c:v>182.64071520000005</c:v>
                </c:pt>
                <c:pt idx="7">
                  <c:v>182.64071520000005</c:v>
                </c:pt>
                <c:pt idx="8">
                  <c:v>182.64071520000005</c:v>
                </c:pt>
                <c:pt idx="9">
                  <c:v>182.64071520000005</c:v>
                </c:pt>
                <c:pt idx="10">
                  <c:v>182.64071520000005</c:v>
                </c:pt>
                <c:pt idx="11">
                  <c:v>182.64071520000005</c:v>
                </c:pt>
                <c:pt idx="12">
                  <c:v>182.64071520000005</c:v>
                </c:pt>
                <c:pt idx="13">
                  <c:v>182.64071520000005</c:v>
                </c:pt>
                <c:pt idx="14">
                  <c:v>182.64071520000005</c:v>
                </c:pt>
                <c:pt idx="15">
                  <c:v>182.64071520000005</c:v>
                </c:pt>
                <c:pt idx="16">
                  <c:v>182.64071520000005</c:v>
                </c:pt>
                <c:pt idx="17">
                  <c:v>182.64071520000005</c:v>
                </c:pt>
                <c:pt idx="18">
                  <c:v>182.64071520000005</c:v>
                </c:pt>
                <c:pt idx="19">
                  <c:v>182.64071520000005</c:v>
                </c:pt>
                <c:pt idx="20">
                  <c:v>182.64071520000005</c:v>
                </c:pt>
                <c:pt idx="21">
                  <c:v>182.64071520000005</c:v>
                </c:pt>
                <c:pt idx="22">
                  <c:v>182.64071520000005</c:v>
                </c:pt>
                <c:pt idx="23">
                  <c:v>182.64071520000005</c:v>
                </c:pt>
                <c:pt idx="24">
                  <c:v>182.64071520000005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G.9'!$H$5:$H$29</c:f>
              <c:numCache>
                <c:ptCount val="25"/>
                <c:pt idx="0">
                  <c:v>238.86035280325427</c:v>
                </c:pt>
                <c:pt idx="1">
                  <c:v>238.86035280325427</c:v>
                </c:pt>
                <c:pt idx="2">
                  <c:v>238.86035280325427</c:v>
                </c:pt>
                <c:pt idx="3">
                  <c:v>238.86035280325427</c:v>
                </c:pt>
                <c:pt idx="4">
                  <c:v>238.86035280325427</c:v>
                </c:pt>
                <c:pt idx="5">
                  <c:v>238.86035280325427</c:v>
                </c:pt>
                <c:pt idx="6">
                  <c:v>238.86035280325427</c:v>
                </c:pt>
                <c:pt idx="7">
                  <c:v>238.86035280325427</c:v>
                </c:pt>
                <c:pt idx="8">
                  <c:v>238.86035280325427</c:v>
                </c:pt>
                <c:pt idx="9">
                  <c:v>238.86035280325427</c:v>
                </c:pt>
                <c:pt idx="10">
                  <c:v>238.86035280325427</c:v>
                </c:pt>
                <c:pt idx="11">
                  <c:v>238.86035280325427</c:v>
                </c:pt>
                <c:pt idx="12">
                  <c:v>238.86035280325427</c:v>
                </c:pt>
                <c:pt idx="13">
                  <c:v>238.86035280325427</c:v>
                </c:pt>
                <c:pt idx="14">
                  <c:v>238.86035280325427</c:v>
                </c:pt>
                <c:pt idx="15">
                  <c:v>238.86035280325427</c:v>
                </c:pt>
                <c:pt idx="16">
                  <c:v>238.86035280325427</c:v>
                </c:pt>
                <c:pt idx="17">
                  <c:v>238.86035280325427</c:v>
                </c:pt>
                <c:pt idx="18">
                  <c:v>238.86035280325427</c:v>
                </c:pt>
                <c:pt idx="19">
                  <c:v>238.86035280325427</c:v>
                </c:pt>
                <c:pt idx="20">
                  <c:v>238.86035280325427</c:v>
                </c:pt>
                <c:pt idx="21">
                  <c:v>238.86035280325427</c:v>
                </c:pt>
                <c:pt idx="22">
                  <c:v>238.86035280325427</c:v>
                </c:pt>
                <c:pt idx="23">
                  <c:v>238.86035280325427</c:v>
                </c:pt>
                <c:pt idx="24">
                  <c:v>238.86035280325427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G.9'!$F$5:$F$29</c:f>
              <c:numCache>
                <c:ptCount val="25"/>
                <c:pt idx="0">
                  <c:v>126.42107759674582</c:v>
                </c:pt>
                <c:pt idx="1">
                  <c:v>126.42107759674582</c:v>
                </c:pt>
                <c:pt idx="2">
                  <c:v>126.42107759674582</c:v>
                </c:pt>
                <c:pt idx="3">
                  <c:v>126.42107759674582</c:v>
                </c:pt>
                <c:pt idx="4">
                  <c:v>126.42107759674582</c:v>
                </c:pt>
                <c:pt idx="5">
                  <c:v>126.42107759674582</c:v>
                </c:pt>
                <c:pt idx="6">
                  <c:v>126.42107759674582</c:v>
                </c:pt>
                <c:pt idx="7">
                  <c:v>126.42107759674582</c:v>
                </c:pt>
                <c:pt idx="8">
                  <c:v>126.42107759674582</c:v>
                </c:pt>
                <c:pt idx="9">
                  <c:v>126.42107759674582</c:v>
                </c:pt>
                <c:pt idx="10">
                  <c:v>126.42107759674582</c:v>
                </c:pt>
                <c:pt idx="11">
                  <c:v>126.42107759674582</c:v>
                </c:pt>
                <c:pt idx="12">
                  <c:v>126.42107759674582</c:v>
                </c:pt>
                <c:pt idx="13">
                  <c:v>126.42107759674582</c:v>
                </c:pt>
                <c:pt idx="14">
                  <c:v>126.42107759674582</c:v>
                </c:pt>
                <c:pt idx="15">
                  <c:v>126.42107759674582</c:v>
                </c:pt>
                <c:pt idx="16">
                  <c:v>126.42107759674582</c:v>
                </c:pt>
                <c:pt idx="17">
                  <c:v>126.42107759674582</c:v>
                </c:pt>
                <c:pt idx="18">
                  <c:v>126.42107759674582</c:v>
                </c:pt>
                <c:pt idx="19">
                  <c:v>126.42107759674582</c:v>
                </c:pt>
                <c:pt idx="20">
                  <c:v>126.42107759674582</c:v>
                </c:pt>
                <c:pt idx="21">
                  <c:v>126.42107759674582</c:v>
                </c:pt>
                <c:pt idx="22">
                  <c:v>126.42107759674582</c:v>
                </c:pt>
                <c:pt idx="23">
                  <c:v>126.42107759674582</c:v>
                </c:pt>
                <c:pt idx="24">
                  <c:v>126.42107759674582</c:v>
                </c:pt>
              </c:numCache>
            </c:numRef>
          </c:val>
          <c:smooth val="0"/>
        </c:ser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84122"/>
        <c:crossesAt val="0"/>
        <c:auto val="1"/>
        <c:lblOffset val="100"/>
        <c:tickLblSkip val="1"/>
        <c:noMultiLvlLbl val="0"/>
      </c:catAx>
      <c:valAx>
        <c:axId val="5438412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95576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86925"/>
          <c:w val="0.964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325"/>
          <c:w val="0.85725"/>
          <c:h val="0.70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G.9'!$B$5:$B$30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G.9'!$C$5:$C$30</c:f>
              <c:numCache>
                <c:ptCount val="26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162.952128</c:v>
                </c:pt>
                <c:pt idx="23">
                  <c:v>249.62774399999992</c:v>
                </c:pt>
                <c:pt idx="24">
                  <c:v>187.47331200000005</c:v>
                </c:pt>
                <c:pt idx="25">
                  <c:v>2.8745280000000006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G.9'!$E$5:$E$29</c:f>
              <c:numCache>
                <c:ptCount val="25"/>
                <c:pt idx="0">
                  <c:v>182.64071520000005</c:v>
                </c:pt>
                <c:pt idx="1">
                  <c:v>182.64071520000005</c:v>
                </c:pt>
                <c:pt idx="2">
                  <c:v>182.64071520000005</c:v>
                </c:pt>
                <c:pt idx="3">
                  <c:v>182.64071520000005</c:v>
                </c:pt>
                <c:pt idx="4">
                  <c:v>182.64071520000005</c:v>
                </c:pt>
                <c:pt idx="5">
                  <c:v>182.64071520000005</c:v>
                </c:pt>
                <c:pt idx="6">
                  <c:v>182.64071520000005</c:v>
                </c:pt>
                <c:pt idx="7">
                  <c:v>182.64071520000005</c:v>
                </c:pt>
                <c:pt idx="8">
                  <c:v>182.64071520000005</c:v>
                </c:pt>
                <c:pt idx="9">
                  <c:v>182.64071520000005</c:v>
                </c:pt>
                <c:pt idx="10">
                  <c:v>182.64071520000005</c:v>
                </c:pt>
                <c:pt idx="11">
                  <c:v>182.64071520000005</c:v>
                </c:pt>
                <c:pt idx="12">
                  <c:v>182.64071520000005</c:v>
                </c:pt>
                <c:pt idx="13">
                  <c:v>182.64071520000005</c:v>
                </c:pt>
                <c:pt idx="14">
                  <c:v>182.64071520000005</c:v>
                </c:pt>
                <c:pt idx="15">
                  <c:v>182.64071520000005</c:v>
                </c:pt>
                <c:pt idx="16">
                  <c:v>182.64071520000005</c:v>
                </c:pt>
                <c:pt idx="17">
                  <c:v>182.64071520000005</c:v>
                </c:pt>
                <c:pt idx="18">
                  <c:v>182.64071520000005</c:v>
                </c:pt>
                <c:pt idx="19">
                  <c:v>182.64071520000005</c:v>
                </c:pt>
                <c:pt idx="20">
                  <c:v>182.64071520000005</c:v>
                </c:pt>
                <c:pt idx="21">
                  <c:v>182.64071520000005</c:v>
                </c:pt>
                <c:pt idx="22">
                  <c:v>182.64071520000005</c:v>
                </c:pt>
                <c:pt idx="23">
                  <c:v>182.64071520000005</c:v>
                </c:pt>
                <c:pt idx="24">
                  <c:v>182.64071520000005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G.9'!$B$5:$B$30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'std. - G.9'!$D$5:$D$30</c:f>
              <c:numCache>
                <c:ptCount val="26"/>
                <c:pt idx="25">
                  <c:v>2.8745280000000006</c:v>
                </c:pt>
              </c:numCache>
            </c:numRef>
          </c:val>
          <c:smooth val="0"/>
        </c:ser>
        <c:marker val="1"/>
        <c:axId val="19695051"/>
        <c:axId val="43037732"/>
      </c:line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037732"/>
        <c:crossesAt val="0"/>
        <c:auto val="1"/>
        <c:lblOffset val="100"/>
        <c:tickLblSkip val="1"/>
        <c:noMultiLvlLbl val="0"/>
      </c:catAx>
      <c:valAx>
        <c:axId val="430377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69505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0.49675</cdr:y>
    </cdr:from>
    <cdr:to>
      <cdr:x>0.59175</cdr:x>
      <cdr:y>0.5275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3057525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0.5795</cdr:x>
      <cdr:y>0.42</cdr:y>
    </cdr:from>
    <cdr:to>
      <cdr:x>0.7245</cdr:x>
      <cdr:y>0.45025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590800"/>
          <a:ext cx="13620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0.27225</cdr:x>
      <cdr:y>0.5735</cdr:y>
    </cdr:from>
    <cdr:to>
      <cdr:x>0.41625</cdr:x>
      <cdr:y>0.60575</cdr:y>
    </cdr:to>
    <cdr:sp>
      <cdr:nvSpPr>
        <cdr:cNvPr id="3" name="TextBox 1"/>
        <cdr:cNvSpPr txBox="1">
          <a:spLocks noChangeArrowheads="1"/>
        </cdr:cNvSpPr>
      </cdr:nvSpPr>
      <cdr:spPr>
        <a:xfrm>
          <a:off x="2552700" y="353377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0.4365</cdr:y>
    </cdr:from>
    <cdr:to>
      <cdr:x>0.2295</cdr:x>
      <cdr:y>0.583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686050"/>
          <a:ext cx="438150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0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179.03</v>
      </c>
      <c r="D5" s="55"/>
      <c r="E5" s="56">
        <f>$C$41</f>
        <v>182.64071520000005</v>
      </c>
      <c r="F5" s="57">
        <f>+$C$44</f>
        <v>126.42107759674582</v>
      </c>
      <c r="G5" s="58">
        <f>$C$42</f>
        <v>56.21963760325422</v>
      </c>
      <c r="H5" s="59">
        <f>+$C$45</f>
        <v>238.86035280325427</v>
      </c>
      <c r="I5" s="2">
        <v>1</v>
      </c>
    </row>
    <row r="6" spans="2:9" ht="11.25">
      <c r="B6" s="22">
        <v>2543</v>
      </c>
      <c r="C6" s="60">
        <v>173.71800000000002</v>
      </c>
      <c r="D6" s="55"/>
      <c r="E6" s="61">
        <f>$C$41</f>
        <v>182.64071520000005</v>
      </c>
      <c r="F6" s="62">
        <f>+$C$44</f>
        <v>126.42107759674582</v>
      </c>
      <c r="G6" s="63">
        <f>$C$42</f>
        <v>56.21963760325422</v>
      </c>
      <c r="H6" s="64">
        <f>+$C$45</f>
        <v>238.86035280325427</v>
      </c>
      <c r="I6" s="2">
        <f>I5+1</f>
        <v>2</v>
      </c>
    </row>
    <row r="7" spans="2:9" ht="11.25">
      <c r="B7" s="22">
        <v>2544</v>
      </c>
      <c r="C7" s="60">
        <v>181.238</v>
      </c>
      <c r="D7" s="55"/>
      <c r="E7" s="61">
        <f>$C$41</f>
        <v>182.64071520000005</v>
      </c>
      <c r="F7" s="62">
        <f>+$C$44</f>
        <v>126.42107759674582</v>
      </c>
      <c r="G7" s="63">
        <f>$C$42</f>
        <v>56.21963760325422</v>
      </c>
      <c r="H7" s="64">
        <f>+$C$45</f>
        <v>238.86035280325427</v>
      </c>
      <c r="I7" s="2">
        <f aca="true" t="shared" si="0" ref="I7:I29">I6+1</f>
        <v>3</v>
      </c>
    </row>
    <row r="8" spans="2:9" ht="11.25">
      <c r="B8" s="22">
        <v>2545</v>
      </c>
      <c r="C8" s="60">
        <v>258.55</v>
      </c>
      <c r="D8" s="55"/>
      <c r="E8" s="61">
        <f>$C$41</f>
        <v>182.64071520000005</v>
      </c>
      <c r="F8" s="62">
        <f>+$C$44</f>
        <v>126.42107759674582</v>
      </c>
      <c r="G8" s="63">
        <f>$C$42</f>
        <v>56.21963760325422</v>
      </c>
      <c r="H8" s="64">
        <f>+$C$45</f>
        <v>238.86035280325427</v>
      </c>
      <c r="I8" s="2">
        <f t="shared" si="0"/>
        <v>4</v>
      </c>
    </row>
    <row r="9" spans="2:9" ht="11.25">
      <c r="B9" s="22">
        <v>2546</v>
      </c>
      <c r="C9" s="60">
        <v>213.808</v>
      </c>
      <c r="D9" s="55"/>
      <c r="E9" s="61">
        <f>$C$41</f>
        <v>182.64071520000005</v>
      </c>
      <c r="F9" s="62">
        <f>+$C$44</f>
        <v>126.42107759674582</v>
      </c>
      <c r="G9" s="63">
        <f>$C$42</f>
        <v>56.21963760325422</v>
      </c>
      <c r="H9" s="64">
        <f>+$C$45</f>
        <v>238.86035280325427</v>
      </c>
      <c r="I9" s="2">
        <f t="shared" si="0"/>
        <v>5</v>
      </c>
    </row>
    <row r="10" spans="2:9" ht="11.25">
      <c r="B10" s="22">
        <v>2547</v>
      </c>
      <c r="C10" s="60">
        <v>309.859</v>
      </c>
      <c r="D10" s="55"/>
      <c r="E10" s="61">
        <f>$C$41</f>
        <v>182.64071520000005</v>
      </c>
      <c r="F10" s="62">
        <f>+$C$44</f>
        <v>126.42107759674582</v>
      </c>
      <c r="G10" s="63">
        <f>$C$42</f>
        <v>56.21963760325422</v>
      </c>
      <c r="H10" s="64">
        <f>+$C$45</f>
        <v>238.86035280325427</v>
      </c>
      <c r="I10" s="2">
        <f t="shared" si="0"/>
        <v>6</v>
      </c>
    </row>
    <row r="11" spans="2:9" ht="11.25">
      <c r="B11" s="22">
        <v>2548</v>
      </c>
      <c r="C11" s="60">
        <v>208.14105600000002</v>
      </c>
      <c r="D11" s="55"/>
      <c r="E11" s="61">
        <f>$C$41</f>
        <v>182.64071520000005</v>
      </c>
      <c r="F11" s="62">
        <f>+$C$44</f>
        <v>126.42107759674582</v>
      </c>
      <c r="G11" s="63">
        <f>$C$42</f>
        <v>56.21963760325422</v>
      </c>
      <c r="H11" s="64">
        <f>+$C$45</f>
        <v>238.86035280325427</v>
      </c>
      <c r="I11" s="2">
        <f t="shared" si="0"/>
        <v>7</v>
      </c>
    </row>
    <row r="12" spans="2:9" ht="11.25">
      <c r="B12" s="22">
        <v>2549</v>
      </c>
      <c r="C12" s="60">
        <v>136.387584</v>
      </c>
      <c r="D12" s="55"/>
      <c r="E12" s="61">
        <f>$C$41</f>
        <v>182.64071520000005</v>
      </c>
      <c r="F12" s="62">
        <f>+$C$44</f>
        <v>126.42107759674582</v>
      </c>
      <c r="G12" s="63">
        <f>$C$42</f>
        <v>56.21963760325422</v>
      </c>
      <c r="H12" s="64">
        <f>+$C$45</f>
        <v>238.86035280325427</v>
      </c>
      <c r="I12" s="2">
        <f t="shared" si="0"/>
        <v>8</v>
      </c>
    </row>
    <row r="13" spans="2:9" ht="11.25">
      <c r="B13" s="22">
        <v>2550</v>
      </c>
      <c r="C13" s="60">
        <v>151.58188800000005</v>
      </c>
      <c r="D13" s="55"/>
      <c r="E13" s="61">
        <f>$C$41</f>
        <v>182.64071520000005</v>
      </c>
      <c r="F13" s="62">
        <f>+$C$44</f>
        <v>126.42107759674582</v>
      </c>
      <c r="G13" s="63">
        <f>$C$42</f>
        <v>56.21963760325422</v>
      </c>
      <c r="H13" s="64">
        <f>+$C$45</f>
        <v>238.86035280325427</v>
      </c>
      <c r="I13" s="2">
        <f t="shared" si="0"/>
        <v>9</v>
      </c>
    </row>
    <row r="14" spans="2:9" ht="11.25">
      <c r="B14" s="22">
        <v>2551</v>
      </c>
      <c r="C14" s="60">
        <v>195.22</v>
      </c>
      <c r="D14" s="55"/>
      <c r="E14" s="61">
        <f>$C$41</f>
        <v>182.64071520000005</v>
      </c>
      <c r="F14" s="62">
        <f>+$C$44</f>
        <v>126.42107759674582</v>
      </c>
      <c r="G14" s="63">
        <f>$C$42</f>
        <v>56.21963760325422</v>
      </c>
      <c r="H14" s="64">
        <f>+$C$45</f>
        <v>238.86035280325427</v>
      </c>
      <c r="I14" s="2">
        <f t="shared" si="0"/>
        <v>10</v>
      </c>
    </row>
    <row r="15" spans="2:9" ht="11.25">
      <c r="B15" s="22">
        <v>2552</v>
      </c>
      <c r="C15" s="60">
        <v>161.45</v>
      </c>
      <c r="D15" s="55"/>
      <c r="E15" s="61">
        <f>$C$41</f>
        <v>182.64071520000005</v>
      </c>
      <c r="F15" s="62">
        <f>+$C$44</f>
        <v>126.42107759674582</v>
      </c>
      <c r="G15" s="63">
        <f>$C$42</f>
        <v>56.21963760325422</v>
      </c>
      <c r="H15" s="64">
        <f>+$C$45</f>
        <v>238.86035280325427</v>
      </c>
      <c r="I15" s="2">
        <f t="shared" si="0"/>
        <v>11</v>
      </c>
    </row>
    <row r="16" spans="2:9" ht="11.25">
      <c r="B16" s="22">
        <v>2553</v>
      </c>
      <c r="C16" s="60">
        <v>195.07996800000006</v>
      </c>
      <c r="D16" s="55"/>
      <c r="E16" s="61">
        <f>$C$41</f>
        <v>182.64071520000005</v>
      </c>
      <c r="F16" s="62">
        <f>+$C$44</f>
        <v>126.42107759674582</v>
      </c>
      <c r="G16" s="63">
        <f>$C$42</f>
        <v>56.21963760325422</v>
      </c>
      <c r="H16" s="64">
        <f>+$C$45</f>
        <v>238.86035280325427</v>
      </c>
      <c r="I16" s="2">
        <f t="shared" si="0"/>
        <v>12</v>
      </c>
    </row>
    <row r="17" spans="2:9" ht="11.25">
      <c r="B17" s="22">
        <v>2554</v>
      </c>
      <c r="C17" s="60">
        <v>247.73039999999995</v>
      </c>
      <c r="D17" s="55"/>
      <c r="E17" s="61">
        <f>$C$41</f>
        <v>182.64071520000005</v>
      </c>
      <c r="F17" s="62">
        <f>+$C$44</f>
        <v>126.42107759674582</v>
      </c>
      <c r="G17" s="63">
        <f>$C$42</f>
        <v>56.21963760325422</v>
      </c>
      <c r="H17" s="64">
        <f>+$C$45</f>
        <v>238.86035280325427</v>
      </c>
      <c r="I17" s="2">
        <f t="shared" si="0"/>
        <v>13</v>
      </c>
    </row>
    <row r="18" spans="2:9" ht="11.25">
      <c r="B18" s="22">
        <v>2555</v>
      </c>
      <c r="C18" s="60">
        <v>134.90236800000005</v>
      </c>
      <c r="D18" s="55"/>
      <c r="E18" s="61">
        <f>$C$41</f>
        <v>182.64071520000005</v>
      </c>
      <c r="F18" s="62">
        <f>+$C$44</f>
        <v>126.42107759674582</v>
      </c>
      <c r="G18" s="63">
        <f>$C$42</f>
        <v>56.21963760325422</v>
      </c>
      <c r="H18" s="64">
        <f>+$C$45</f>
        <v>238.86035280325427</v>
      </c>
      <c r="I18" s="2">
        <f t="shared" si="0"/>
        <v>14</v>
      </c>
    </row>
    <row r="19" spans="2:9" ht="11.25">
      <c r="B19" s="22">
        <v>2556</v>
      </c>
      <c r="C19" s="60">
        <v>146.021184</v>
      </c>
      <c r="D19" s="55"/>
      <c r="E19" s="61">
        <f>$C$41</f>
        <v>182.64071520000005</v>
      </c>
      <c r="F19" s="62">
        <f>+$C$44</f>
        <v>126.42107759674582</v>
      </c>
      <c r="G19" s="63">
        <f>$C$42</f>
        <v>56.21963760325422</v>
      </c>
      <c r="H19" s="64">
        <f>+$C$45</f>
        <v>238.86035280325427</v>
      </c>
      <c r="I19" s="2">
        <f t="shared" si="0"/>
        <v>15</v>
      </c>
    </row>
    <row r="20" spans="2:9" ht="11.25">
      <c r="B20" s="22">
        <v>2557</v>
      </c>
      <c r="C20" s="60">
        <v>172.45</v>
      </c>
      <c r="D20" s="55"/>
      <c r="E20" s="61">
        <f>$C$41</f>
        <v>182.64071520000005</v>
      </c>
      <c r="F20" s="62">
        <f>+$C$44</f>
        <v>126.42107759674582</v>
      </c>
      <c r="G20" s="63">
        <f>$C$42</f>
        <v>56.21963760325422</v>
      </c>
      <c r="H20" s="64">
        <f>+$C$45</f>
        <v>238.86035280325427</v>
      </c>
      <c r="I20" s="2">
        <f t="shared" si="0"/>
        <v>16</v>
      </c>
    </row>
    <row r="21" spans="2:9" ht="11.25">
      <c r="B21" s="22">
        <v>2558</v>
      </c>
      <c r="C21" s="65">
        <v>92.416032</v>
      </c>
      <c r="D21" s="55"/>
      <c r="E21" s="61">
        <f>$C$41</f>
        <v>182.64071520000005</v>
      </c>
      <c r="F21" s="62">
        <f>+$C$44</f>
        <v>126.42107759674582</v>
      </c>
      <c r="G21" s="63">
        <f>$C$42</f>
        <v>56.21963760325422</v>
      </c>
      <c r="H21" s="64">
        <f>+$C$45</f>
        <v>238.86035280325427</v>
      </c>
      <c r="I21" s="2">
        <f t="shared" si="0"/>
        <v>17</v>
      </c>
    </row>
    <row r="22" spans="2:13" ht="11.25">
      <c r="B22" s="22">
        <v>2559</v>
      </c>
      <c r="C22" s="60">
        <v>129.68121600000003</v>
      </c>
      <c r="D22" s="55"/>
      <c r="E22" s="61">
        <f>$C$41</f>
        <v>182.64071520000005</v>
      </c>
      <c r="F22" s="62">
        <f>+$C$44</f>
        <v>126.42107759674582</v>
      </c>
      <c r="G22" s="63">
        <f>$C$42</f>
        <v>56.21963760325422</v>
      </c>
      <c r="H22" s="64">
        <f>+$C$45</f>
        <v>238.86035280325427</v>
      </c>
      <c r="I22" s="2">
        <f t="shared" si="0"/>
        <v>18</v>
      </c>
      <c r="L22" s="66"/>
      <c r="M22" s="66"/>
    </row>
    <row r="23" spans="2:9" ht="11.25">
      <c r="B23" s="22">
        <v>2560</v>
      </c>
      <c r="C23" s="60">
        <v>226.1</v>
      </c>
      <c r="D23" s="55"/>
      <c r="E23" s="61">
        <f>$C$41</f>
        <v>182.64071520000005</v>
      </c>
      <c r="F23" s="62">
        <f>+$C$44</f>
        <v>126.42107759674582</v>
      </c>
      <c r="G23" s="63">
        <f>$C$42</f>
        <v>56.21963760325422</v>
      </c>
      <c r="H23" s="64">
        <f>+$C$45</f>
        <v>238.86035280325427</v>
      </c>
      <c r="I23" s="2">
        <f t="shared" si="0"/>
        <v>19</v>
      </c>
    </row>
    <row r="24" spans="2:9" ht="11.25">
      <c r="B24" s="22">
        <v>2561</v>
      </c>
      <c r="C24" s="60">
        <v>260.3</v>
      </c>
      <c r="D24" s="55"/>
      <c r="E24" s="61">
        <f>$C$41</f>
        <v>182.64071520000005</v>
      </c>
      <c r="F24" s="62">
        <f>+$C$44</f>
        <v>126.42107759674582</v>
      </c>
      <c r="G24" s="63">
        <f>$C$42</f>
        <v>56.21963760325422</v>
      </c>
      <c r="H24" s="64">
        <f>+$C$45</f>
        <v>238.86035280325427</v>
      </c>
      <c r="I24" s="2">
        <f t="shared" si="0"/>
        <v>20</v>
      </c>
    </row>
    <row r="25" spans="2:9" ht="11.25">
      <c r="B25" s="22">
        <v>2562</v>
      </c>
      <c r="C25" s="60">
        <v>67.5</v>
      </c>
      <c r="D25" s="55"/>
      <c r="E25" s="61">
        <f>$C$41</f>
        <v>182.64071520000005</v>
      </c>
      <c r="F25" s="62">
        <f>+$C$44</f>
        <v>126.42107759674582</v>
      </c>
      <c r="G25" s="63">
        <f>$C$42</f>
        <v>56.21963760325422</v>
      </c>
      <c r="H25" s="64">
        <f>+$C$45</f>
        <v>238.86035280325427</v>
      </c>
      <c r="I25" s="2">
        <f t="shared" si="0"/>
        <v>21</v>
      </c>
    </row>
    <row r="26" spans="2:9" ht="11.25">
      <c r="B26" s="22">
        <v>2563</v>
      </c>
      <c r="C26" s="60">
        <v>124.8</v>
      </c>
      <c r="D26" s="55"/>
      <c r="E26" s="61">
        <f>$C$41</f>
        <v>182.64071520000005</v>
      </c>
      <c r="F26" s="62">
        <f>+$C$44</f>
        <v>126.42107759674582</v>
      </c>
      <c r="G26" s="63">
        <f>$C$42</f>
        <v>56.21963760325422</v>
      </c>
      <c r="H26" s="64">
        <f>+$C$45</f>
        <v>238.86035280325427</v>
      </c>
      <c r="I26" s="2">
        <f t="shared" si="0"/>
        <v>22</v>
      </c>
    </row>
    <row r="27" spans="2:9" ht="11.25">
      <c r="B27" s="22">
        <v>2564</v>
      </c>
      <c r="C27" s="60">
        <v>162.952128</v>
      </c>
      <c r="D27" s="67"/>
      <c r="E27" s="61">
        <f>$C$41</f>
        <v>182.64071520000005</v>
      </c>
      <c r="F27" s="62">
        <f>+$C$44</f>
        <v>126.42107759674582</v>
      </c>
      <c r="G27" s="63">
        <f>$C$42</f>
        <v>56.21963760325422</v>
      </c>
      <c r="H27" s="64">
        <f>+$C$45</f>
        <v>238.86035280325427</v>
      </c>
      <c r="I27" s="2">
        <f t="shared" si="0"/>
        <v>23</v>
      </c>
    </row>
    <row r="28" spans="2:14" ht="11.25">
      <c r="B28" s="22">
        <v>2565</v>
      </c>
      <c r="C28" s="60">
        <v>249.62774399999992</v>
      </c>
      <c r="D28" s="67"/>
      <c r="E28" s="61">
        <f>$C$41</f>
        <v>182.64071520000005</v>
      </c>
      <c r="F28" s="62">
        <f>+$C$44</f>
        <v>126.42107759674582</v>
      </c>
      <c r="G28" s="63">
        <f>$C$42</f>
        <v>56.21963760325422</v>
      </c>
      <c r="H28" s="64">
        <f>+$C$45</f>
        <v>238.86035280325427</v>
      </c>
      <c r="I28" s="2">
        <f t="shared" si="0"/>
        <v>24</v>
      </c>
      <c r="K28" s="74" t="str">
        <f>'[1]std. - G.4'!$K$27:$N$27</f>
        <v>ปี 2565 ปริมาณน้ำสะสม 1 เม.ย.65 - 31 พ.ค.67</v>
      </c>
      <c r="L28" s="74"/>
      <c r="M28" s="74"/>
      <c r="N28" s="74"/>
    </row>
    <row r="29" spans="2:9" ht="11.25">
      <c r="B29" s="22">
        <v>2566</v>
      </c>
      <c r="C29" s="60">
        <v>187.47331200000005</v>
      </c>
      <c r="D29" s="55"/>
      <c r="E29" s="61">
        <f>$C$41</f>
        <v>182.64071520000005</v>
      </c>
      <c r="F29" s="62">
        <f>+$C$44</f>
        <v>126.42107759674582</v>
      </c>
      <c r="G29" s="63">
        <f>$C$42</f>
        <v>56.21963760325422</v>
      </c>
      <c r="H29" s="64">
        <f>+$C$45</f>
        <v>238.86035280325427</v>
      </c>
      <c r="I29" s="2">
        <f t="shared" si="0"/>
        <v>25</v>
      </c>
    </row>
    <row r="30" spans="2:8" ht="11.25">
      <c r="B30" s="68">
        <v>2567</v>
      </c>
      <c r="C30" s="69">
        <v>2.8745280000000006</v>
      </c>
      <c r="D30" s="70">
        <f>C30</f>
        <v>2.8745280000000006</v>
      </c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8" ht="11.25">
      <c r="B36" s="22"/>
      <c r="C36" s="65"/>
      <c r="D36" s="55"/>
      <c r="E36" s="61"/>
      <c r="F36" s="62"/>
      <c r="G36" s="63"/>
      <c r="H36" s="64"/>
    </row>
    <row r="37" spans="2:8" ht="11.25">
      <c r="B37" s="22"/>
      <c r="C37" s="65"/>
      <c r="D37" s="55"/>
      <c r="E37" s="61"/>
      <c r="F37" s="62"/>
      <c r="G37" s="63"/>
      <c r="H37" s="64"/>
    </row>
    <row r="38" spans="2:13" ht="11.25">
      <c r="B38" s="27"/>
      <c r="C38" s="28"/>
      <c r="D38" s="21"/>
      <c r="E38" s="29"/>
      <c r="F38" s="29"/>
      <c r="G38" s="29"/>
      <c r="H38" s="2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1:17" ht="16.5" customHeight="1">
      <c r="A40" s="23"/>
      <c r="B40" s="30"/>
      <c r="C40" s="31"/>
      <c r="D40" s="23"/>
      <c r="E40" s="23"/>
      <c r="F40" s="23"/>
      <c r="G40" s="23"/>
      <c r="H40" s="23"/>
      <c r="I40" s="23"/>
      <c r="J40" s="23"/>
      <c r="K40" s="23"/>
      <c r="Q40" s="28"/>
    </row>
    <row r="41" spans="1:11" ht="15.75" customHeight="1">
      <c r="A41" s="23"/>
      <c r="B41" s="32" t="s">
        <v>8</v>
      </c>
      <c r="C41" s="51">
        <f>AVERAGE(C5:C29)</f>
        <v>182.64071520000005</v>
      </c>
      <c r="D41" s="33"/>
      <c r="E41" s="30"/>
      <c r="F41" s="30"/>
      <c r="G41" s="23"/>
      <c r="H41" s="34" t="s">
        <v>8</v>
      </c>
      <c r="I41" s="35" t="s">
        <v>20</v>
      </c>
      <c r="J41" s="36"/>
      <c r="K41" s="37"/>
    </row>
    <row r="42" spans="1:11" ht="15.75" customHeight="1">
      <c r="A42" s="23"/>
      <c r="B42" s="38" t="s">
        <v>10</v>
      </c>
      <c r="C42" s="52">
        <f>STDEV(C5:C29)</f>
        <v>56.21963760325422</v>
      </c>
      <c r="D42" s="33"/>
      <c r="E42" s="30"/>
      <c r="F42" s="30"/>
      <c r="G42" s="23"/>
      <c r="H42" s="40" t="s">
        <v>10</v>
      </c>
      <c r="I42" s="41" t="s">
        <v>12</v>
      </c>
      <c r="J42" s="42"/>
      <c r="K42" s="43"/>
    </row>
    <row r="43" spans="1:15" ht="15.75" customHeight="1">
      <c r="A43" s="30"/>
      <c r="B43" s="38" t="s">
        <v>13</v>
      </c>
      <c r="C43" s="39">
        <f>C42/C41</f>
        <v>0.30781547007024757</v>
      </c>
      <c r="D43" s="33"/>
      <c r="E43" s="44">
        <f>C43*100</f>
        <v>30.781547007024756</v>
      </c>
      <c r="F43" s="30" t="s">
        <v>2</v>
      </c>
      <c r="G43" s="23"/>
      <c r="H43" s="40" t="s">
        <v>13</v>
      </c>
      <c r="I43" s="41" t="s">
        <v>14</v>
      </c>
      <c r="J43" s="42"/>
      <c r="K43" s="43"/>
      <c r="M43" s="50" t="s">
        <v>19</v>
      </c>
      <c r="N43" s="2">
        <f>C48-C49-C50</f>
        <v>19</v>
      </c>
      <c r="O43" s="2" t="s">
        <v>0</v>
      </c>
    </row>
    <row r="44" spans="1:15" ht="15.75" customHeight="1">
      <c r="A44" s="30"/>
      <c r="B44" s="38" t="s">
        <v>9</v>
      </c>
      <c r="C44" s="52">
        <f>C41-C42</f>
        <v>126.42107759674582</v>
      </c>
      <c r="D44" s="33"/>
      <c r="E44" s="30"/>
      <c r="F44" s="30"/>
      <c r="G44" s="23"/>
      <c r="H44" s="40" t="s">
        <v>9</v>
      </c>
      <c r="I44" s="41" t="s">
        <v>15</v>
      </c>
      <c r="J44" s="42"/>
      <c r="K44" s="43"/>
      <c r="M44" s="50" t="s">
        <v>18</v>
      </c>
      <c r="N44" s="2">
        <f>C49</f>
        <v>4</v>
      </c>
      <c r="O44" s="2" t="s">
        <v>0</v>
      </c>
    </row>
    <row r="45" spans="1:15" ht="15.75" customHeight="1">
      <c r="A45" s="30"/>
      <c r="B45" s="45" t="s">
        <v>11</v>
      </c>
      <c r="C45" s="53">
        <f>C41+C42</f>
        <v>238.86035280325427</v>
      </c>
      <c r="D45" s="33"/>
      <c r="E45" s="30"/>
      <c r="F45" s="30"/>
      <c r="G45" s="23"/>
      <c r="H45" s="46" t="s">
        <v>11</v>
      </c>
      <c r="I45" s="47" t="s">
        <v>16</v>
      </c>
      <c r="J45" s="48"/>
      <c r="K45" s="49"/>
      <c r="M45" s="50" t="s">
        <v>17</v>
      </c>
      <c r="N45" s="2">
        <f>C50</f>
        <v>2</v>
      </c>
      <c r="O45" s="2" t="s">
        <v>0</v>
      </c>
    </row>
    <row r="46" spans="1:6" ht="17.25" customHeight="1">
      <c r="A46" s="27"/>
      <c r="C46" s="27"/>
      <c r="D46" s="27"/>
      <c r="E46" s="27"/>
      <c r="F46" s="27"/>
    </row>
    <row r="47" spans="1:3" ht="11.25">
      <c r="A47" s="27"/>
      <c r="C47" s="27"/>
    </row>
    <row r="48" spans="1:3" ht="11.25">
      <c r="A48" s="27"/>
      <c r="C48" s="2">
        <f>MAX(I5:I37)</f>
        <v>25</v>
      </c>
    </row>
    <row r="49" ht="11.25">
      <c r="C49" s="2">
        <f>COUNTIF(C5:C27,"&gt;238")</f>
        <v>4</v>
      </c>
    </row>
    <row r="50" ht="11.25">
      <c r="C50" s="2">
        <f>COUNTIF(C5:C27,"&lt;122")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2024-05-24T03:28:49Z</dcterms:modified>
  <cp:category/>
  <cp:version/>
  <cp:contentType/>
  <cp:contentStatus/>
</cp:coreProperties>
</file>