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0" windowWidth="10050" windowHeight="4650" activeTab="0"/>
  </bookViews>
  <sheets>
    <sheet name="H41g4" sheetId="1" r:id="rId1"/>
    <sheet name="G.4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<sst xmlns="http://schemas.openxmlformats.org/spreadsheetml/2006/main" count="53" uniqueCount="28">
  <si>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</si>
  <si>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</si>
  <si>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</si>
  <si>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</si>
  <si>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</si>
  <si>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</si>
  <si>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</si>
  <si>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</si>
  <si>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</si>
  <si>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</si>
  <si>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</si>
  <si>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</si>
  <si>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</si>
  <si>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</si>
  <si>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</si>
  <si>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</si>
  <si>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</si>
  <si>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</si>
  <si>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</si>
  <si>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</si>
  <si>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</si>
  <si>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</si>
  <si>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</si>
  <si>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</si>
  <si>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</si>
  <si>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</si>
  <si>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49   ตร.กม.</t>
  </si>
  <si>
    <t>ตลิ่งฝั่งซ้าย 464.962 ม.(ร.ท.ก.) ตลิ่งฝั่งขวา  464.979 ม.(ร.ท.ก.)ท้องน้ำ   ม.(ร.ท.ก.) ศูนย์เสาระดับน้ำ  461.700 ม.(ร.ท.ก.)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</si>
</sst>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mmm\-yyyy"/>
    <numFmt numFmtId="182" formatCode="0.000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General_)"/>
    <numFmt numFmtId="197" formatCode="0.0"/>
    <numFmt numFmtId="198" formatCode="0.00_)"/>
    <numFmt numFmtId="199" formatCode="0.0_)"/>
    <numFmt numFmtId="200" formatCode="d\ mmm"/>
    <numFmt numFmtId="201" formatCode="0_)"/>
    <numFmt numFmtId="202" formatCode="0_);\(0\)"/>
    <numFmt numFmtId="203" formatCode="0.000_)"/>
    <numFmt numFmtId="204" formatCode="bbbb"/>
    <numFmt numFmtId="205" formatCode="#,##0_ ;\-#,##0\ "/>
    <numFmt numFmtId="206" formatCode="0.000000000000000"/>
  </numFmts>
  <fonts count="6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80" fontId="8" fillId="0" borderId="0" xfId="0" applyNumberFormat="1" applyFont="1" applyAlignment="1">
      <alignment horizontal="center"/>
    </xf>
    <xf numFmtId="20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80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80" fontId="10" fillId="0" borderId="12" xfId="0" applyNumberFormat="1" applyFont="1" applyBorder="1" applyAlignment="1">
      <alignment horizontal="centerContinuous"/>
    </xf>
    <xf numFmtId="180" fontId="9" fillId="0" borderId="12" xfId="0" applyNumberFormat="1" applyFont="1" applyBorder="1" applyAlignment="1">
      <alignment horizontal="centerContinuous"/>
    </xf>
    <xf numFmtId="180" fontId="9" fillId="0" borderId="11" xfId="0" applyNumberFormat="1" applyFont="1" applyBorder="1" applyAlignment="1">
      <alignment horizontal="centerContinuous"/>
    </xf>
    <xf numFmtId="180" fontId="10" fillId="0" borderId="13" xfId="0" applyNumberFormat="1" applyFont="1" applyBorder="1" applyAlignment="1">
      <alignment horizontal="centerContinuous"/>
    </xf>
    <xf numFmtId="2" fontId="9" fillId="0" borderId="14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Continuous"/>
    </xf>
    <xf numFmtId="2" fontId="9" fillId="0" borderId="0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0" fontId="9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180" fontId="9" fillId="0" borderId="17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80" fontId="9" fillId="0" borderId="19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Continuous"/>
    </xf>
    <xf numFmtId="2" fontId="9" fillId="0" borderId="16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180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left"/>
    </xf>
    <xf numFmtId="180" fontId="10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right" vertical="center"/>
      <protection/>
    </xf>
    <xf numFmtId="0" fontId="9" fillId="0" borderId="19" xfId="0" applyFont="1" applyBorder="1" applyAlignment="1">
      <alignment/>
    </xf>
    <xf numFmtId="2" fontId="10" fillId="0" borderId="17" xfId="0" applyNumberFormat="1" applyFont="1" applyBorder="1" applyAlignment="1">
      <alignment horizontal="center"/>
    </xf>
    <xf numFmtId="180" fontId="10" fillId="0" borderId="17" xfId="0" applyNumberFormat="1" applyFont="1" applyBorder="1" applyAlignment="1">
      <alignment horizontal="right"/>
    </xf>
    <xf numFmtId="2" fontId="10" fillId="0" borderId="17" xfId="0" applyNumberFormat="1" applyFont="1" applyBorder="1" applyAlignment="1">
      <alignment/>
    </xf>
    <xf numFmtId="180" fontId="10" fillId="0" borderId="17" xfId="0" applyNumberFormat="1" applyFont="1" applyBorder="1" applyAlignment="1">
      <alignment horizontal="center"/>
    </xf>
    <xf numFmtId="180" fontId="10" fillId="0" borderId="19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6" fontId="6" fillId="0" borderId="26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6" fontId="6" fillId="0" borderId="27" xfId="0" applyNumberFormat="1" applyFont="1" applyBorder="1" applyAlignment="1">
      <alignment horizontal="right"/>
    </xf>
    <xf numFmtId="2" fontId="6" fillId="33" borderId="21" xfId="0" applyNumberFormat="1" applyFont="1" applyFill="1" applyBorder="1" applyAlignment="1">
      <alignment horizontal="right"/>
    </xf>
    <xf numFmtId="2" fontId="6" fillId="33" borderId="22" xfId="0" applyNumberFormat="1" applyFont="1" applyFill="1" applyBorder="1" applyAlignment="1">
      <alignment horizontal="right"/>
    </xf>
    <xf numFmtId="2" fontId="11" fillId="0" borderId="0" xfId="0" applyNumberFormat="1" applyFont="1" applyAlignment="1">
      <alignment/>
    </xf>
    <xf numFmtId="2" fontId="6" fillId="0" borderId="22" xfId="0" applyNumberFormat="1" applyFont="1" applyBorder="1" applyAlignment="1" applyProtection="1">
      <alignment horizontal="right" vertical="center"/>
      <protection/>
    </xf>
    <xf numFmtId="2" fontId="6" fillId="0" borderId="2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0" fontId="9" fillId="0" borderId="16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16" fontId="12" fillId="0" borderId="23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/>
    </xf>
    <xf numFmtId="16" fontId="12" fillId="0" borderId="27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03" fontId="6" fillId="0" borderId="0" xfId="0" applyNumberFormat="1" applyFont="1" applyAlignment="1">
      <alignment/>
    </xf>
    <xf numFmtId="2" fontId="6" fillId="34" borderId="29" xfId="0" applyNumberFormat="1" applyFont="1" applyFill="1" applyBorder="1" applyAlignment="1">
      <alignment horizontal="right"/>
    </xf>
    <xf numFmtId="2" fontId="6" fillId="35" borderId="29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right"/>
    </xf>
    <xf numFmtId="2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center"/>
    </xf>
    <xf numFmtId="201" fontId="6" fillId="35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201" fontId="6" fillId="35" borderId="30" xfId="0" applyNumberFormat="1" applyFont="1" applyFill="1" applyBorder="1" applyAlignment="1">
      <alignment horizontal="center"/>
    </xf>
    <xf numFmtId="2" fontId="6" fillId="34" borderId="19" xfId="0" applyNumberFormat="1" applyFont="1" applyFill="1" applyBorder="1" applyAlignment="1">
      <alignment horizontal="right"/>
    </xf>
    <xf numFmtId="2" fontId="6" fillId="35" borderId="19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201" fontId="6" fillId="35" borderId="19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201" fontId="6" fillId="35" borderId="31" xfId="0" applyNumberFormat="1" applyFont="1" applyFill="1" applyBorder="1" applyAlignment="1">
      <alignment horizontal="center"/>
    </xf>
    <xf numFmtId="201" fontId="6" fillId="35" borderId="32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0" fontId="6" fillId="34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right"/>
    </xf>
    <xf numFmtId="0" fontId="6" fillId="35" borderId="29" xfId="0" applyFont="1" applyFill="1" applyBorder="1" applyAlignment="1">
      <alignment horizontal="center"/>
    </xf>
    <xf numFmtId="1" fontId="6" fillId="36" borderId="29" xfId="0" applyNumberFormat="1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2" fontId="6" fillId="35" borderId="29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59" fillId="0" borderId="0" xfId="0" applyFont="1" applyAlignment="1">
      <alignment/>
    </xf>
    <xf numFmtId="0" fontId="6" fillId="0" borderId="16" xfId="0" applyFont="1" applyBorder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80" fontId="13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16" fontId="6" fillId="0" borderId="14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 horizontal="center"/>
    </xf>
    <xf numFmtId="16" fontId="6" fillId="0" borderId="34" xfId="0" applyNumberFormat="1" applyFont="1" applyBorder="1" applyAlignment="1">
      <alignment horizontal="right"/>
    </xf>
    <xf numFmtId="1" fontId="15" fillId="36" borderId="10" xfId="0" applyNumberFormat="1" applyFont="1" applyFill="1" applyBorder="1" applyAlignment="1">
      <alignment horizontal="center" vertical="center"/>
    </xf>
    <xf numFmtId="1" fontId="15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13536"/>
        <c:axId val="1272182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7387562"/>
        <c:axId val="23834875"/>
      </c:lineChart>
      <c:catAx>
        <c:axId val="1413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2721825"/>
        <c:crossesAt val="-0.8"/>
        <c:auto val="0"/>
        <c:lblOffset val="100"/>
        <c:tickLblSkip val="4"/>
        <c:noMultiLvlLbl val="0"/>
      </c:catAx>
      <c:valAx>
        <c:axId val="1272182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13536"/>
        <c:crossesAt val="1"/>
        <c:crossBetween val="midCat"/>
        <c:dispUnits/>
        <c:majorUnit val="0.1"/>
        <c:minorUnit val="0.02"/>
      </c:valAx>
      <c:catAx>
        <c:axId val="47387562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4875"/>
        <c:crosses val="autoZero"/>
        <c:auto val="0"/>
        <c:lblOffset val="100"/>
        <c:tickLblSkip val="1"/>
        <c:noMultiLvlLbl val="0"/>
      </c:catAx>
      <c:valAx>
        <c:axId val="23834875"/>
        <c:scaling>
          <c:orientation val="minMax"/>
        </c:scaling>
        <c:axPos val="l"/>
        <c:delete val="1"/>
        <c:majorTickMark val="out"/>
        <c:minorTickMark val="none"/>
        <c:tickLblPos val="nextTo"/>
        <c:crossAx val="47387562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น้ำแม่กรณ์สถานี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G.4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บ้านปางริมกรณ์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6575"/>
          <c:w val="0.824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'G.4'!$X$5:$X$28</c:f>
              <c:numCache/>
            </c:numRef>
          </c:cat>
          <c:val>
            <c:numRef>
              <c:f>'G.4'!$Y$5:$Y$28</c:f>
              <c:numCache/>
            </c:numRef>
          </c:val>
        </c:ser>
        <c:axId val="13187284"/>
        <c:axId val="51576693"/>
      </c:barChart>
      <c:catAx>
        <c:axId val="1318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1576693"/>
        <c:crossesAt val="0"/>
        <c:auto val="1"/>
        <c:lblOffset val="100"/>
        <c:tickLblSkip val="1"/>
        <c:noMultiLvlLbl val="0"/>
      </c:catAx>
      <c:valAx>
        <c:axId val="5157669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3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187284"/>
        <c:crossesAt val="1"/>
        <c:crossBetween val="between"/>
        <c:dispUnits/>
        <c:majorUnit val="1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น้ำแม่กรณ์สถานี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G.4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บ้านปางริมกรณ์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6425"/>
          <c:w val="0.814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'G.4'!$X$5:$X$28</c:f>
              <c:numCache/>
            </c:numRef>
          </c:cat>
          <c:val>
            <c:numRef>
              <c:f>'G.4'!$Z$5:$Z$28</c:f>
              <c:numCache/>
            </c:numRef>
          </c:val>
        </c:ser>
        <c:axId val="61537054"/>
        <c:axId val="16962575"/>
      </c:barChart>
      <c:catAx>
        <c:axId val="6153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6962575"/>
        <c:crossesAt val="0"/>
        <c:auto val="1"/>
        <c:lblOffset val="100"/>
        <c:tickLblSkip val="1"/>
        <c:noMultiLvlLbl val="0"/>
      </c:catAx>
      <c:valAx>
        <c:axId val="1696257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537054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77550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22</xdr:col>
      <xdr:colOff>28575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23825" y="57150"/>
        <a:ext cx="49149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9525</xdr:rowOff>
    </xdr:from>
    <xdr:to>
      <xdr:col>21</xdr:col>
      <xdr:colOff>600075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76200" y="6715125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9"/>
  <sheetViews>
    <sheetView tabSelected="1" zoomScalePageLayoutView="0" workbookViewId="0" topLeftCell="A22">
      <selection activeCell="R37" sqref="R37"/>
    </sheetView>
  </sheetViews>
  <sheetFormatPr defaultColWidth="9.140625" defaultRowHeight="21.75"/>
  <cols>
    <col min="1" max="1" width="5.57421875" style="1" customWidth="1"/>
    <col min="2" max="2" width="6.28125" style="6" customWidth="1"/>
    <col min="3" max="3" width="7.28125" style="6" customWidth="1"/>
    <col min="4" max="4" width="6.57421875" style="11" customWidth="1"/>
    <col min="5" max="5" width="6.28125" style="1" customWidth="1"/>
    <col min="6" max="6" width="7.28125" style="6" customWidth="1"/>
    <col min="7" max="7" width="6.57421875" style="11" customWidth="1"/>
    <col min="8" max="8" width="6.28125" style="6" customWidth="1"/>
    <col min="9" max="9" width="7.28125" style="6" customWidth="1"/>
    <col min="10" max="10" width="7.140625" style="11" customWidth="1"/>
    <col min="11" max="11" width="6.28125" style="6" customWidth="1"/>
    <col min="12" max="12" width="7.140625" style="6" customWidth="1"/>
    <col min="13" max="13" width="7.28125" style="11" customWidth="1"/>
    <col min="14" max="14" width="7.140625" style="1" customWidth="1"/>
    <col min="15" max="16" width="5.8515625" style="6" customWidth="1"/>
    <col min="17" max="17" width="9.57421875" style="1" customWidth="1"/>
    <col min="18" max="18" width="9.140625" style="1" customWidth="1"/>
    <col min="19" max="19" width="6.7109375" style="1" customWidth="1"/>
    <col min="20" max="20" width="7.57421875" style="1" customWidth="1"/>
    <col min="21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P3" s="13"/>
      <c r="AN3" s="19">
        <v>36877</v>
      </c>
      <c r="AO3" s="20">
        <v>54.645</v>
      </c>
    </row>
    <row r="4" spans="1:41" ht="22.5" customHeight="1">
      <c r="A4" s="21" t="s">
        <v>27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>
        <v>37243</v>
      </c>
      <c r="AO4" s="20">
        <v>65.99</v>
      </c>
    </row>
    <row r="5" spans="1:41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Q5" s="37">
        <v>461.7</v>
      </c>
      <c r="AN5" s="19">
        <v>37609</v>
      </c>
      <c r="AO5" s="20">
        <v>59.733</v>
      </c>
    </row>
    <row r="6" spans="1:41" ht="18.75">
      <c r="A6" s="38" t="s">
        <v>6</v>
      </c>
      <c r="B6" s="39" t="s">
        <v>7</v>
      </c>
      <c r="C6" s="40"/>
      <c r="D6" s="41"/>
      <c r="E6" s="39" t="s">
        <v>8</v>
      </c>
      <c r="F6" s="42"/>
      <c r="G6" s="41"/>
      <c r="H6" s="39" t="s">
        <v>7</v>
      </c>
      <c r="I6" s="42"/>
      <c r="J6" s="41"/>
      <c r="K6" s="39" t="s">
        <v>8</v>
      </c>
      <c r="L6" s="42"/>
      <c r="M6" s="43"/>
      <c r="N6" s="44" t="s">
        <v>1</v>
      </c>
      <c r="O6" s="45"/>
      <c r="P6" s="46"/>
      <c r="AN6" s="19">
        <v>37975</v>
      </c>
      <c r="AO6" s="20">
        <v>64.3</v>
      </c>
    </row>
    <row r="7" spans="1:41" s="6" customFormat="1" ht="18.75">
      <c r="A7" s="47" t="s">
        <v>9</v>
      </c>
      <c r="B7" s="48" t="s">
        <v>10</v>
      </c>
      <c r="C7" s="48" t="s">
        <v>11</v>
      </c>
      <c r="D7" s="49" t="s">
        <v>12</v>
      </c>
      <c r="E7" s="48" t="s">
        <v>10</v>
      </c>
      <c r="F7" s="50" t="s">
        <v>11</v>
      </c>
      <c r="G7" s="49" t="s">
        <v>12</v>
      </c>
      <c r="H7" s="50" t="s">
        <v>10</v>
      </c>
      <c r="I7" s="51" t="s">
        <v>11</v>
      </c>
      <c r="J7" s="49" t="s">
        <v>12</v>
      </c>
      <c r="K7" s="48" t="s">
        <v>10</v>
      </c>
      <c r="L7" s="48" t="s">
        <v>11</v>
      </c>
      <c r="M7" s="52" t="s">
        <v>12</v>
      </c>
      <c r="N7" s="48" t="s">
        <v>11</v>
      </c>
      <c r="O7" s="48" t="s">
        <v>13</v>
      </c>
      <c r="P7" s="53"/>
      <c r="AN7" s="19">
        <v>38341</v>
      </c>
      <c r="AO7" s="54">
        <v>65.98</v>
      </c>
    </row>
    <row r="8" spans="1:41" ht="18.75">
      <c r="A8" s="55"/>
      <c r="B8" s="56" t="s">
        <v>14</v>
      </c>
      <c r="C8" s="56" t="s">
        <v>15</v>
      </c>
      <c r="D8" s="57"/>
      <c r="E8" s="56" t="s">
        <v>14</v>
      </c>
      <c r="F8" s="56" t="s">
        <v>15</v>
      </c>
      <c r="G8" s="57"/>
      <c r="H8" s="58" t="s">
        <v>14</v>
      </c>
      <c r="I8" s="56" t="s">
        <v>15</v>
      </c>
      <c r="J8" s="59"/>
      <c r="K8" s="58" t="s">
        <v>14</v>
      </c>
      <c r="L8" s="56" t="s">
        <v>15</v>
      </c>
      <c r="M8" s="60"/>
      <c r="N8" s="56" t="s">
        <v>16</v>
      </c>
      <c r="O8" s="58" t="s">
        <v>15</v>
      </c>
      <c r="P8" s="61"/>
      <c r="AN8" s="19">
        <v>38707</v>
      </c>
      <c r="AO8" s="20">
        <v>71.98848000000002</v>
      </c>
    </row>
    <row r="9" spans="1:41" ht="18.75" customHeight="1">
      <c r="A9" s="62">
        <v>2543</v>
      </c>
      <c r="B9" s="63">
        <f>$Q$5+Q9</f>
        <v>464.09999999999997</v>
      </c>
      <c r="C9" s="64">
        <v>57.9</v>
      </c>
      <c r="D9" s="65">
        <v>37083</v>
      </c>
      <c r="E9" s="66">
        <f>$Q$5+R9</f>
        <v>462.7</v>
      </c>
      <c r="F9" s="67">
        <v>7.6</v>
      </c>
      <c r="G9" s="68">
        <v>37083</v>
      </c>
      <c r="H9" s="63">
        <f>$Q$5+T9</f>
        <v>462.18</v>
      </c>
      <c r="I9" s="64">
        <v>0.392</v>
      </c>
      <c r="J9" s="65">
        <v>36987</v>
      </c>
      <c r="K9" s="66">
        <f>$Q$5+U9</f>
        <v>462.18</v>
      </c>
      <c r="L9" s="67">
        <v>0.392</v>
      </c>
      <c r="M9" s="68">
        <v>36988</v>
      </c>
      <c r="N9" s="63">
        <v>54.645</v>
      </c>
      <c r="O9" s="69">
        <v>1.73</v>
      </c>
      <c r="P9" s="61"/>
      <c r="Q9" s="6">
        <v>2.4</v>
      </c>
      <c r="R9" s="6">
        <v>1</v>
      </c>
      <c r="T9" s="121">
        <v>0.48</v>
      </c>
      <c r="U9" s="1">
        <v>0.48</v>
      </c>
      <c r="AN9" s="19">
        <v>39073</v>
      </c>
      <c r="AO9" s="20">
        <v>61.27</v>
      </c>
    </row>
    <row r="10" spans="1:41" ht="18.75" customHeight="1">
      <c r="A10" s="70">
        <v>2544</v>
      </c>
      <c r="B10" s="63">
        <f>$Q$5+Q10</f>
        <v>463.55</v>
      </c>
      <c r="C10" s="64">
        <v>92</v>
      </c>
      <c r="D10" s="65">
        <v>37508</v>
      </c>
      <c r="E10" s="71">
        <f>$Q$5+R10</f>
        <v>462.92</v>
      </c>
      <c r="F10" s="64">
        <v>20.24</v>
      </c>
      <c r="G10" s="72">
        <v>37508</v>
      </c>
      <c r="H10" s="63">
        <f>$Q$5+T10</f>
        <v>462.19</v>
      </c>
      <c r="I10" s="64">
        <v>0.45</v>
      </c>
      <c r="J10" s="65">
        <v>37353</v>
      </c>
      <c r="K10" s="71">
        <f>$Q$5+U10</f>
        <v>462.19</v>
      </c>
      <c r="L10" s="64">
        <v>0.45</v>
      </c>
      <c r="M10" s="72">
        <v>37353</v>
      </c>
      <c r="N10" s="63">
        <v>65.99</v>
      </c>
      <c r="O10" s="69">
        <v>2.09</v>
      </c>
      <c r="P10" s="61"/>
      <c r="Q10" s="6">
        <v>1.85</v>
      </c>
      <c r="R10" s="6">
        <v>1.22</v>
      </c>
      <c r="T10" s="1">
        <v>0.49</v>
      </c>
      <c r="U10" s="1">
        <v>0.49</v>
      </c>
      <c r="AN10" s="19">
        <v>39439</v>
      </c>
      <c r="AO10" s="20">
        <v>55.65</v>
      </c>
    </row>
    <row r="11" spans="1:41" ht="18.75" customHeight="1">
      <c r="A11" s="70">
        <v>2545</v>
      </c>
      <c r="B11" s="63">
        <f>$Q$5+Q11</f>
        <v>464.09999999999997</v>
      </c>
      <c r="C11" s="64">
        <v>82.5</v>
      </c>
      <c r="D11" s="65">
        <v>37513</v>
      </c>
      <c r="E11" s="71">
        <f>$Q$5+R11</f>
        <v>462.82</v>
      </c>
      <c r="F11" s="64">
        <v>9.27</v>
      </c>
      <c r="G11" s="72">
        <v>37508</v>
      </c>
      <c r="H11" s="63">
        <f>$Q$5+T11</f>
        <v>462.19</v>
      </c>
      <c r="I11" s="64">
        <v>0.153</v>
      </c>
      <c r="J11" s="65">
        <v>37369</v>
      </c>
      <c r="K11" s="71">
        <f>$Q$5+U11</f>
        <v>462.19</v>
      </c>
      <c r="L11" s="64">
        <v>0.47</v>
      </c>
      <c r="M11" s="72">
        <v>37355</v>
      </c>
      <c r="N11" s="63">
        <v>59.733</v>
      </c>
      <c r="O11" s="69">
        <v>1.8941155101</v>
      </c>
      <c r="P11" s="61"/>
      <c r="Q11" s="6">
        <v>2.4</v>
      </c>
      <c r="R11" s="6">
        <v>1.12</v>
      </c>
      <c r="T11" s="1">
        <v>0.49</v>
      </c>
      <c r="U11" s="1">
        <v>0.49</v>
      </c>
      <c r="AN11" s="19">
        <v>39805</v>
      </c>
      <c r="AO11" s="20">
        <v>53.76</v>
      </c>
    </row>
    <row r="12" spans="1:41" ht="18.75" customHeight="1">
      <c r="A12" s="70">
        <v>2546</v>
      </c>
      <c r="B12" s="73">
        <f>$Q$5+Q12</f>
        <v>464.9</v>
      </c>
      <c r="C12" s="74">
        <v>130</v>
      </c>
      <c r="D12" s="65">
        <v>38606</v>
      </c>
      <c r="E12" s="71">
        <f>$Q$5+R12</f>
        <v>463.28999999999996</v>
      </c>
      <c r="F12" s="64">
        <v>28.62</v>
      </c>
      <c r="G12" s="72">
        <v>38556</v>
      </c>
      <c r="H12" s="63">
        <f>$Q$5+T12</f>
        <v>462.24</v>
      </c>
      <c r="I12" s="64">
        <v>0.47</v>
      </c>
      <c r="J12" s="72">
        <v>38445</v>
      </c>
      <c r="K12" s="71">
        <f>$Q$5+U12</f>
        <v>462.24</v>
      </c>
      <c r="L12" s="64">
        <v>0.47</v>
      </c>
      <c r="M12" s="72">
        <v>38445</v>
      </c>
      <c r="N12" s="63">
        <v>64.3</v>
      </c>
      <c r="O12" s="69">
        <v>2.03</v>
      </c>
      <c r="P12" s="61"/>
      <c r="Q12" s="75">
        <v>3.2</v>
      </c>
      <c r="R12" s="6">
        <v>1.59</v>
      </c>
      <c r="T12" s="1">
        <v>0.54</v>
      </c>
      <c r="U12" s="1">
        <v>0.54</v>
      </c>
      <c r="AN12" s="19">
        <v>40171</v>
      </c>
      <c r="AO12" s="20">
        <v>52.32</v>
      </c>
    </row>
    <row r="13" spans="1:41" ht="18.75" customHeight="1">
      <c r="A13" s="70">
        <v>2547</v>
      </c>
      <c r="B13" s="63">
        <f>$Q$5+Q13</f>
        <v>463.7</v>
      </c>
      <c r="C13" s="64">
        <v>51.8</v>
      </c>
      <c r="D13" s="65">
        <v>38223</v>
      </c>
      <c r="E13" s="71">
        <f>$Q$5+R13</f>
        <v>463.02</v>
      </c>
      <c r="F13" s="64">
        <v>16.6</v>
      </c>
      <c r="G13" s="72">
        <v>38251</v>
      </c>
      <c r="H13" s="63">
        <f>$Q$5+T13</f>
        <v>462.19</v>
      </c>
      <c r="I13" s="64">
        <v>0.34</v>
      </c>
      <c r="J13" s="72">
        <v>38148</v>
      </c>
      <c r="K13" s="71">
        <f>$Q$5+U13</f>
        <v>462.19</v>
      </c>
      <c r="L13" s="64">
        <v>0.34</v>
      </c>
      <c r="M13" s="72">
        <v>38148</v>
      </c>
      <c r="N13" s="76">
        <v>65.98</v>
      </c>
      <c r="O13" s="77">
        <v>2.09</v>
      </c>
      <c r="P13" s="61"/>
      <c r="Q13" s="6">
        <v>2</v>
      </c>
      <c r="R13" s="6">
        <v>1.32</v>
      </c>
      <c r="T13" s="1">
        <v>0.49</v>
      </c>
      <c r="U13" s="1">
        <v>0.49</v>
      </c>
      <c r="AN13" s="19">
        <v>40537</v>
      </c>
      <c r="AO13" s="78">
        <v>41.85</v>
      </c>
    </row>
    <row r="14" spans="1:20" ht="18.75" customHeight="1">
      <c r="A14" s="70">
        <v>2548</v>
      </c>
      <c r="B14" s="71">
        <v>463.17</v>
      </c>
      <c r="C14" s="64">
        <v>23.48</v>
      </c>
      <c r="D14" s="72">
        <v>38983</v>
      </c>
      <c r="E14" s="71">
        <v>463.17</v>
      </c>
      <c r="F14" s="64">
        <v>23.48</v>
      </c>
      <c r="G14" s="72">
        <v>38983</v>
      </c>
      <c r="H14" s="71">
        <v>462.22</v>
      </c>
      <c r="I14" s="64">
        <v>0.4</v>
      </c>
      <c r="J14" s="72">
        <v>38796</v>
      </c>
      <c r="K14" s="71">
        <v>462.22</v>
      </c>
      <c r="L14" s="64">
        <v>0.4</v>
      </c>
      <c r="M14" s="72">
        <v>38796</v>
      </c>
      <c r="N14" s="63">
        <v>71.98848000000002</v>
      </c>
      <c r="O14" s="69">
        <v>2.2827397260273945</v>
      </c>
      <c r="P14" s="61"/>
      <c r="Q14" s="6">
        <f aca="true" t="shared" si="0" ref="Q14:Q32">B14-$Q$5</f>
        <v>1.4700000000000273</v>
      </c>
      <c r="T14" s="1">
        <v>0.52</v>
      </c>
    </row>
    <row r="15" spans="1:20" ht="18.75" customHeight="1">
      <c r="A15" s="70">
        <v>2549</v>
      </c>
      <c r="B15" s="63">
        <f>2.78+Q5</f>
        <v>464.47999999999996</v>
      </c>
      <c r="C15" s="64">
        <v>85.12</v>
      </c>
      <c r="D15" s="72">
        <v>38956</v>
      </c>
      <c r="E15" s="71">
        <f>1.66+Q5</f>
        <v>463.36</v>
      </c>
      <c r="F15" s="64">
        <v>28.98</v>
      </c>
      <c r="G15" s="72">
        <v>38956</v>
      </c>
      <c r="H15" s="63">
        <f>0.63+Q5</f>
        <v>462.33</v>
      </c>
      <c r="I15" s="64">
        <v>0.64</v>
      </c>
      <c r="J15" s="72">
        <v>38857</v>
      </c>
      <c r="K15" s="71">
        <f>0.63+Q5</f>
        <v>462.33</v>
      </c>
      <c r="L15" s="64">
        <v>0.64</v>
      </c>
      <c r="M15" s="72">
        <v>38857</v>
      </c>
      <c r="N15" s="63">
        <v>61.27</v>
      </c>
      <c r="O15" s="69">
        <f aca="true" t="shared" si="1" ref="O15:O32">N15*0.0317097</f>
        <v>1.9428533190000001</v>
      </c>
      <c r="P15" s="61"/>
      <c r="Q15" s="6">
        <f t="shared" si="0"/>
        <v>2.7799999999999727</v>
      </c>
      <c r="T15" s="1">
        <v>0.63</v>
      </c>
    </row>
    <row r="16" spans="1:20" ht="18.75" customHeight="1">
      <c r="A16" s="70">
        <v>2550</v>
      </c>
      <c r="B16" s="63">
        <v>464.5</v>
      </c>
      <c r="C16" s="64">
        <v>85</v>
      </c>
      <c r="D16" s="72">
        <v>38974</v>
      </c>
      <c r="E16" s="71">
        <v>463.13</v>
      </c>
      <c r="F16" s="64">
        <v>20.27</v>
      </c>
      <c r="G16" s="72">
        <v>38974</v>
      </c>
      <c r="H16" s="63">
        <f>Q5+0.57</f>
        <v>462.27</v>
      </c>
      <c r="I16" s="64">
        <v>0.785</v>
      </c>
      <c r="J16" s="72">
        <v>38800</v>
      </c>
      <c r="K16" s="63">
        <f>Q5+0.57</f>
        <v>462.27</v>
      </c>
      <c r="L16" s="64">
        <v>0.785</v>
      </c>
      <c r="M16" s="72">
        <v>38800</v>
      </c>
      <c r="N16" s="63">
        <v>55.65</v>
      </c>
      <c r="O16" s="69">
        <f t="shared" si="1"/>
        <v>1.7646448049999999</v>
      </c>
      <c r="P16" s="61"/>
      <c r="Q16" s="6">
        <f t="shared" si="0"/>
        <v>2.8000000000000114</v>
      </c>
      <c r="T16" s="1">
        <v>0.57</v>
      </c>
    </row>
    <row r="17" spans="1:20" ht="18.75" customHeight="1">
      <c r="A17" s="70">
        <v>2551</v>
      </c>
      <c r="B17" s="79">
        <v>463.55</v>
      </c>
      <c r="C17" s="64">
        <v>44.1</v>
      </c>
      <c r="D17" s="72">
        <v>38930</v>
      </c>
      <c r="E17" s="80">
        <v>462.75</v>
      </c>
      <c r="F17" s="64">
        <v>7.83</v>
      </c>
      <c r="G17" s="72">
        <v>38930</v>
      </c>
      <c r="H17" s="79">
        <v>462.24</v>
      </c>
      <c r="I17" s="64">
        <v>0.7</v>
      </c>
      <c r="J17" s="72">
        <v>38796</v>
      </c>
      <c r="K17" s="80">
        <v>462.24</v>
      </c>
      <c r="L17" s="64">
        <v>0.7</v>
      </c>
      <c r="M17" s="72">
        <v>38796</v>
      </c>
      <c r="N17" s="63">
        <v>53.76</v>
      </c>
      <c r="O17" s="69">
        <f t="shared" si="1"/>
        <v>1.704713472</v>
      </c>
      <c r="P17" s="61"/>
      <c r="Q17" s="6">
        <f t="shared" si="0"/>
        <v>1.8500000000000227</v>
      </c>
      <c r="T17" s="1">
        <v>0.54</v>
      </c>
    </row>
    <row r="18" spans="1:20" ht="18.75" customHeight="1">
      <c r="A18" s="70">
        <v>2552</v>
      </c>
      <c r="B18" s="63">
        <v>464</v>
      </c>
      <c r="C18" s="64">
        <v>54.2</v>
      </c>
      <c r="D18" s="72">
        <v>38942</v>
      </c>
      <c r="E18" s="71">
        <v>463</v>
      </c>
      <c r="F18" s="64">
        <v>17.6</v>
      </c>
      <c r="G18" s="72">
        <v>38942</v>
      </c>
      <c r="H18" s="63">
        <v>462.22</v>
      </c>
      <c r="I18" s="64">
        <v>0.52</v>
      </c>
      <c r="J18" s="72">
        <v>38856</v>
      </c>
      <c r="K18" s="71">
        <v>462.24</v>
      </c>
      <c r="L18" s="64">
        <v>0.52</v>
      </c>
      <c r="M18" s="72">
        <v>38829</v>
      </c>
      <c r="N18" s="63">
        <v>52.32</v>
      </c>
      <c r="O18" s="69">
        <f t="shared" si="1"/>
        <v>1.659051504</v>
      </c>
      <c r="P18" s="61"/>
      <c r="Q18" s="6">
        <f t="shared" si="0"/>
        <v>2.3000000000000114</v>
      </c>
      <c r="T18" s="1">
        <v>0.52</v>
      </c>
    </row>
    <row r="19" spans="1:20" ht="18.75" customHeight="1">
      <c r="A19" s="70">
        <v>2553</v>
      </c>
      <c r="B19" s="79">
        <v>464.3</v>
      </c>
      <c r="C19" s="64">
        <v>78</v>
      </c>
      <c r="D19" s="72">
        <v>38942</v>
      </c>
      <c r="E19" s="80">
        <v>463.19</v>
      </c>
      <c r="F19" s="64">
        <v>11.54</v>
      </c>
      <c r="G19" s="72">
        <v>38942</v>
      </c>
      <c r="H19" s="79">
        <v>462.19</v>
      </c>
      <c r="I19" s="64">
        <v>0.09</v>
      </c>
      <c r="J19" s="72">
        <v>40340</v>
      </c>
      <c r="K19" s="80">
        <v>462.2</v>
      </c>
      <c r="L19" s="64">
        <v>0.1</v>
      </c>
      <c r="M19" s="72">
        <v>40340</v>
      </c>
      <c r="N19" s="63">
        <v>41.85</v>
      </c>
      <c r="O19" s="81">
        <f t="shared" si="1"/>
        <v>1.327050945</v>
      </c>
      <c r="P19" s="61"/>
      <c r="Q19" s="6">
        <f t="shared" si="0"/>
        <v>2.6000000000000227</v>
      </c>
      <c r="T19" s="1">
        <v>0.49</v>
      </c>
    </row>
    <row r="20" spans="1:20" ht="18.75" customHeight="1">
      <c r="A20" s="70">
        <v>2554</v>
      </c>
      <c r="B20" s="79">
        <v>464.47</v>
      </c>
      <c r="C20" s="64">
        <v>94.82</v>
      </c>
      <c r="D20" s="72">
        <v>40813</v>
      </c>
      <c r="E20" s="80">
        <v>463.338</v>
      </c>
      <c r="F20" s="64">
        <v>24.87</v>
      </c>
      <c r="G20" s="72">
        <v>40813</v>
      </c>
      <c r="H20" s="79">
        <v>462.25</v>
      </c>
      <c r="I20" s="64">
        <v>0.4</v>
      </c>
      <c r="J20" s="72">
        <v>40625</v>
      </c>
      <c r="K20" s="80">
        <v>462.25</v>
      </c>
      <c r="L20" s="64">
        <v>0.4</v>
      </c>
      <c r="M20" s="72">
        <v>40625</v>
      </c>
      <c r="N20" s="63">
        <v>91</v>
      </c>
      <c r="O20" s="81">
        <f t="shared" si="1"/>
        <v>2.8855827</v>
      </c>
      <c r="P20" s="61"/>
      <c r="Q20" s="6">
        <f t="shared" si="0"/>
        <v>2.7700000000000387</v>
      </c>
      <c r="T20" s="6">
        <f aca="true" t="shared" si="2" ref="T20:T32">H20-$Q$5</f>
        <v>0.5500000000000114</v>
      </c>
    </row>
    <row r="21" spans="1:20" ht="18.75" customHeight="1">
      <c r="A21" s="70">
        <v>2555</v>
      </c>
      <c r="B21" s="79">
        <v>464.1</v>
      </c>
      <c r="C21" s="64">
        <v>15.1</v>
      </c>
      <c r="D21" s="72">
        <v>41186</v>
      </c>
      <c r="E21" s="80">
        <v>463.546</v>
      </c>
      <c r="F21" s="64">
        <v>4.88</v>
      </c>
      <c r="G21" s="72">
        <v>41186</v>
      </c>
      <c r="H21" s="79">
        <v>462.5</v>
      </c>
      <c r="I21" s="64">
        <v>0.04</v>
      </c>
      <c r="J21" s="72">
        <v>40947</v>
      </c>
      <c r="K21" s="80">
        <v>462.5</v>
      </c>
      <c r="L21" s="64">
        <v>0.04</v>
      </c>
      <c r="M21" s="72">
        <v>40947</v>
      </c>
      <c r="N21" s="63">
        <v>37.57</v>
      </c>
      <c r="O21" s="81">
        <f t="shared" si="1"/>
        <v>1.191333429</v>
      </c>
      <c r="P21" s="61"/>
      <c r="Q21" s="6">
        <f t="shared" si="0"/>
        <v>2.400000000000034</v>
      </c>
      <c r="T21" s="6">
        <f t="shared" si="2"/>
        <v>0.8000000000000114</v>
      </c>
    </row>
    <row r="22" spans="1:20" ht="18.75" customHeight="1">
      <c r="A22" s="70">
        <v>2556</v>
      </c>
      <c r="B22" s="79">
        <v>463.13</v>
      </c>
      <c r="C22" s="64">
        <v>9.6</v>
      </c>
      <c r="D22" s="72">
        <v>41544</v>
      </c>
      <c r="E22" s="80">
        <v>462.97</v>
      </c>
      <c r="F22" s="64">
        <v>6.66</v>
      </c>
      <c r="G22" s="72">
        <v>41550</v>
      </c>
      <c r="H22" s="79">
        <v>462.5</v>
      </c>
      <c r="I22" s="64">
        <v>0.25</v>
      </c>
      <c r="J22" s="72">
        <v>41439</v>
      </c>
      <c r="K22" s="80">
        <v>462.5</v>
      </c>
      <c r="L22" s="64">
        <v>0.25</v>
      </c>
      <c r="M22" s="72">
        <v>41439</v>
      </c>
      <c r="N22" s="63">
        <v>50.23</v>
      </c>
      <c r="O22" s="81">
        <f t="shared" si="1"/>
        <v>1.5927782309999998</v>
      </c>
      <c r="P22" s="61"/>
      <c r="Q22" s="6">
        <f t="shared" si="0"/>
        <v>1.4300000000000068</v>
      </c>
      <c r="T22" s="6">
        <f t="shared" si="2"/>
        <v>0.8000000000000114</v>
      </c>
    </row>
    <row r="23" spans="1:20" ht="18.75" customHeight="1">
      <c r="A23" s="70">
        <v>2557</v>
      </c>
      <c r="B23" s="79">
        <v>463.85</v>
      </c>
      <c r="C23" s="64">
        <v>17.5</v>
      </c>
      <c r="D23" s="72">
        <v>41889</v>
      </c>
      <c r="E23" s="80">
        <v>463.673</v>
      </c>
      <c r="F23" s="64">
        <v>12.75</v>
      </c>
      <c r="G23" s="72">
        <v>41889</v>
      </c>
      <c r="H23" s="79">
        <v>462.57</v>
      </c>
      <c r="I23" s="64">
        <v>0.41</v>
      </c>
      <c r="J23" s="72">
        <v>41756</v>
      </c>
      <c r="K23" s="80">
        <v>462.57</v>
      </c>
      <c r="L23" s="64">
        <v>0.41</v>
      </c>
      <c r="M23" s="72">
        <v>41756</v>
      </c>
      <c r="N23" s="63">
        <v>58.01</v>
      </c>
      <c r="O23" s="81">
        <f t="shared" si="1"/>
        <v>1.839479697</v>
      </c>
      <c r="P23" s="61"/>
      <c r="Q23" s="6">
        <f t="shared" si="0"/>
        <v>2.150000000000034</v>
      </c>
      <c r="T23" s="6">
        <f t="shared" si="2"/>
        <v>0.8700000000000045</v>
      </c>
    </row>
    <row r="24" spans="1:20" ht="18.75" customHeight="1">
      <c r="A24" s="70">
        <v>2558</v>
      </c>
      <c r="B24" s="79">
        <v>463.55</v>
      </c>
      <c r="C24" s="64">
        <v>10.55</v>
      </c>
      <c r="D24" s="72">
        <v>42249</v>
      </c>
      <c r="E24" s="80">
        <v>463.206</v>
      </c>
      <c r="F24" s="64">
        <v>4.75</v>
      </c>
      <c r="G24" s="72">
        <v>42249</v>
      </c>
      <c r="H24" s="63">
        <v>462.68</v>
      </c>
      <c r="I24" s="64">
        <v>0.4</v>
      </c>
      <c r="J24" s="72">
        <v>42130</v>
      </c>
      <c r="K24" s="71">
        <v>462.7</v>
      </c>
      <c r="L24" s="64">
        <v>0.5</v>
      </c>
      <c r="M24" s="72">
        <v>42128</v>
      </c>
      <c r="N24" s="63">
        <v>29.2</v>
      </c>
      <c r="O24" s="69">
        <f t="shared" si="1"/>
        <v>0.92592324</v>
      </c>
      <c r="P24" s="61"/>
      <c r="Q24" s="6">
        <f t="shared" si="0"/>
        <v>1.8500000000000227</v>
      </c>
      <c r="T24" s="1">
        <f t="shared" si="2"/>
        <v>0.9800000000000182</v>
      </c>
    </row>
    <row r="25" spans="1:20" ht="18.75" customHeight="1">
      <c r="A25" s="70">
        <v>2559</v>
      </c>
      <c r="B25" s="79">
        <v>463.45</v>
      </c>
      <c r="C25" s="64">
        <v>10.65</v>
      </c>
      <c r="D25" s="72">
        <v>42676</v>
      </c>
      <c r="E25" s="80">
        <v>463.277</v>
      </c>
      <c r="F25" s="64">
        <v>7.24</v>
      </c>
      <c r="G25" s="72">
        <v>42621</v>
      </c>
      <c r="H25" s="79">
        <v>462.73</v>
      </c>
      <c r="I25" s="64">
        <v>0.35</v>
      </c>
      <c r="J25" s="72">
        <v>42467</v>
      </c>
      <c r="K25" s="80">
        <v>462.73</v>
      </c>
      <c r="L25" s="64">
        <v>0.35</v>
      </c>
      <c r="M25" s="72">
        <v>42467</v>
      </c>
      <c r="N25" s="63">
        <v>39.77</v>
      </c>
      <c r="O25" s="81">
        <f t="shared" si="1"/>
        <v>1.261094769</v>
      </c>
      <c r="P25" s="61"/>
      <c r="Q25" s="6">
        <f t="shared" si="0"/>
        <v>1.75</v>
      </c>
      <c r="T25" s="1">
        <f t="shared" si="2"/>
        <v>1.0300000000000296</v>
      </c>
    </row>
    <row r="26" spans="1:20" ht="18.75" customHeight="1">
      <c r="A26" s="70">
        <v>2560</v>
      </c>
      <c r="B26" s="79">
        <v>463.9</v>
      </c>
      <c r="C26" s="64">
        <v>22.2</v>
      </c>
      <c r="D26" s="72">
        <v>43007</v>
      </c>
      <c r="E26" s="80">
        <v>463.55</v>
      </c>
      <c r="F26" s="64">
        <v>11.85</v>
      </c>
      <c r="G26" s="72">
        <v>43019</v>
      </c>
      <c r="H26" s="79">
        <v>462.79</v>
      </c>
      <c r="I26" s="64">
        <v>0.54</v>
      </c>
      <c r="J26" s="72">
        <v>42826</v>
      </c>
      <c r="K26" s="80">
        <v>462.79</v>
      </c>
      <c r="L26" s="64">
        <v>0.54</v>
      </c>
      <c r="M26" s="72">
        <v>42826</v>
      </c>
      <c r="N26" s="63">
        <v>73.43</v>
      </c>
      <c r="O26" s="81">
        <f t="shared" si="1"/>
        <v>2.3284432710000003</v>
      </c>
      <c r="P26" s="61"/>
      <c r="Q26" s="6">
        <f t="shared" si="0"/>
        <v>2.1999999999999886</v>
      </c>
      <c r="T26" s="1">
        <f t="shared" si="2"/>
        <v>1.0900000000000318</v>
      </c>
    </row>
    <row r="27" spans="1:20" ht="18.75" customHeight="1">
      <c r="A27" s="70">
        <v>2561</v>
      </c>
      <c r="B27" s="79">
        <v>463.8</v>
      </c>
      <c r="C27" s="64">
        <v>18.8</v>
      </c>
      <c r="D27" s="72">
        <v>43327</v>
      </c>
      <c r="E27" s="80">
        <v>463.6</v>
      </c>
      <c r="F27" s="64">
        <v>13.1</v>
      </c>
      <c r="G27" s="72">
        <v>43330</v>
      </c>
      <c r="H27" s="79">
        <v>462.84</v>
      </c>
      <c r="I27" s="64">
        <v>0.88</v>
      </c>
      <c r="J27" s="72">
        <v>241547</v>
      </c>
      <c r="K27" s="80">
        <v>462.84</v>
      </c>
      <c r="L27" s="64">
        <v>0.88</v>
      </c>
      <c r="M27" s="72">
        <v>241547</v>
      </c>
      <c r="N27" s="63">
        <v>68.9</v>
      </c>
      <c r="O27" s="81">
        <f t="shared" si="1"/>
        <v>2.18479833</v>
      </c>
      <c r="P27" s="61"/>
      <c r="Q27" s="6">
        <f t="shared" si="0"/>
        <v>2.1000000000000227</v>
      </c>
      <c r="T27" s="1">
        <f t="shared" si="2"/>
        <v>1.1399999999999864</v>
      </c>
    </row>
    <row r="28" spans="1:20" ht="18.75" customHeight="1">
      <c r="A28" s="70">
        <v>2562</v>
      </c>
      <c r="B28" s="79">
        <v>463.5</v>
      </c>
      <c r="C28" s="64">
        <v>11.9</v>
      </c>
      <c r="D28" s="72">
        <v>43682</v>
      </c>
      <c r="E28" s="80">
        <v>463.4</v>
      </c>
      <c r="F28" s="64">
        <v>9.6</v>
      </c>
      <c r="G28" s="72">
        <v>43682</v>
      </c>
      <c r="H28" s="79">
        <v>462.8</v>
      </c>
      <c r="I28" s="64">
        <v>0.5</v>
      </c>
      <c r="J28" s="72">
        <v>242224</v>
      </c>
      <c r="K28" s="80">
        <v>462.8</v>
      </c>
      <c r="L28" s="64">
        <v>0.5</v>
      </c>
      <c r="M28" s="72">
        <v>242224</v>
      </c>
      <c r="N28" s="63">
        <v>38.07</v>
      </c>
      <c r="O28" s="81">
        <f t="shared" si="1"/>
        <v>1.207188279</v>
      </c>
      <c r="P28" s="61"/>
      <c r="Q28" s="6">
        <f t="shared" si="0"/>
        <v>1.8000000000000114</v>
      </c>
      <c r="T28" s="6">
        <f t="shared" si="2"/>
        <v>1.1000000000000227</v>
      </c>
    </row>
    <row r="29" spans="1:20" ht="18.75" customHeight="1">
      <c r="A29" s="70">
        <v>2563</v>
      </c>
      <c r="B29" s="79">
        <v>463.4</v>
      </c>
      <c r="C29" s="64">
        <v>9.4</v>
      </c>
      <c r="D29" s="72">
        <v>44046</v>
      </c>
      <c r="E29" s="80">
        <v>463.3</v>
      </c>
      <c r="F29" s="64">
        <v>7</v>
      </c>
      <c r="G29" s="72">
        <v>44046</v>
      </c>
      <c r="H29" s="79">
        <v>462.8</v>
      </c>
      <c r="I29" s="64">
        <v>0.2</v>
      </c>
      <c r="J29" s="72">
        <v>242583</v>
      </c>
      <c r="K29" s="80">
        <v>462.8</v>
      </c>
      <c r="L29" s="64">
        <v>0.2</v>
      </c>
      <c r="M29" s="72">
        <v>242583</v>
      </c>
      <c r="N29" s="63">
        <v>36.45</v>
      </c>
      <c r="O29" s="81">
        <f t="shared" si="1"/>
        <v>1.1558185650000001</v>
      </c>
      <c r="P29" s="61"/>
      <c r="Q29" s="6">
        <f t="shared" si="0"/>
        <v>1.6999999999999886</v>
      </c>
      <c r="T29" s="6">
        <f t="shared" si="2"/>
        <v>1.1000000000000227</v>
      </c>
    </row>
    <row r="30" spans="1:20" ht="18.75" customHeight="1">
      <c r="A30" s="70">
        <v>2564</v>
      </c>
      <c r="B30" s="79">
        <v>463.5</v>
      </c>
      <c r="C30" s="64">
        <v>11.3</v>
      </c>
      <c r="D30" s="72">
        <v>44512</v>
      </c>
      <c r="E30" s="80">
        <v>463.3</v>
      </c>
      <c r="F30" s="64">
        <v>6.2</v>
      </c>
      <c r="G30" s="72">
        <v>44448</v>
      </c>
      <c r="H30" s="79">
        <v>462.87</v>
      </c>
      <c r="I30" s="64">
        <v>0.35</v>
      </c>
      <c r="J30" s="72">
        <v>242961</v>
      </c>
      <c r="K30" s="80">
        <v>462.87</v>
      </c>
      <c r="L30" s="64">
        <v>0.35</v>
      </c>
      <c r="M30" s="72">
        <v>242961</v>
      </c>
      <c r="N30" s="63">
        <v>33.29</v>
      </c>
      <c r="O30" s="81">
        <f t="shared" si="1"/>
        <v>1.055615913</v>
      </c>
      <c r="P30" s="61"/>
      <c r="Q30" s="6">
        <f t="shared" si="0"/>
        <v>1.8000000000000114</v>
      </c>
      <c r="T30" s="6">
        <f t="shared" si="2"/>
        <v>1.170000000000016</v>
      </c>
    </row>
    <row r="31" spans="1:20" ht="18.75" customHeight="1">
      <c r="A31" s="70">
        <v>2565</v>
      </c>
      <c r="B31" s="79">
        <v>465.05</v>
      </c>
      <c r="C31" s="64">
        <v>58.23</v>
      </c>
      <c r="D31" s="72">
        <v>44765</v>
      </c>
      <c r="E31" s="80">
        <v>463.788</v>
      </c>
      <c r="F31" s="64">
        <v>15.75</v>
      </c>
      <c r="G31" s="72">
        <v>44765</v>
      </c>
      <c r="H31" s="79">
        <v>462.88</v>
      </c>
      <c r="I31" s="64">
        <v>0.86</v>
      </c>
      <c r="J31" s="72">
        <v>243009</v>
      </c>
      <c r="K31" s="80">
        <v>462.88</v>
      </c>
      <c r="L31" s="64">
        <v>0.86</v>
      </c>
      <c r="M31" s="72">
        <v>243009</v>
      </c>
      <c r="N31" s="63">
        <v>81.53</v>
      </c>
      <c r="O31" s="81">
        <f t="shared" si="1"/>
        <v>2.585291841</v>
      </c>
      <c r="P31" s="61"/>
      <c r="Q31" s="6">
        <f t="shared" si="0"/>
        <v>3.3500000000000227</v>
      </c>
      <c r="T31" s="6">
        <f t="shared" si="2"/>
        <v>1.1800000000000068</v>
      </c>
    </row>
    <row r="32" spans="1:20" ht="18.75" customHeight="1">
      <c r="A32" s="70">
        <v>2566</v>
      </c>
      <c r="B32" s="79">
        <v>464.3</v>
      </c>
      <c r="C32" s="64">
        <v>35.25</v>
      </c>
      <c r="D32" s="72">
        <v>45220</v>
      </c>
      <c r="E32" s="80">
        <v>463.417</v>
      </c>
      <c r="F32" s="64">
        <v>8</v>
      </c>
      <c r="G32" s="72">
        <v>45220</v>
      </c>
      <c r="H32" s="79">
        <v>462.92</v>
      </c>
      <c r="I32" s="64">
        <v>0.64</v>
      </c>
      <c r="J32" s="72">
        <v>243373</v>
      </c>
      <c r="K32" s="80">
        <v>462.92</v>
      </c>
      <c r="L32" s="64">
        <v>0.64</v>
      </c>
      <c r="M32" s="72">
        <v>243008</v>
      </c>
      <c r="N32" s="63">
        <v>41.18</v>
      </c>
      <c r="O32" s="81">
        <f t="shared" si="1"/>
        <v>1.305805446</v>
      </c>
      <c r="P32" s="61"/>
      <c r="Q32" s="6">
        <f t="shared" si="0"/>
        <v>2.6000000000000227</v>
      </c>
      <c r="T32" s="6">
        <f t="shared" si="2"/>
        <v>1.2200000000000273</v>
      </c>
    </row>
    <row r="33" spans="1:16" ht="18.75" customHeight="1">
      <c r="A33" s="82"/>
      <c r="B33" s="83"/>
      <c r="C33" s="84"/>
      <c r="D33" s="85"/>
      <c r="E33" s="86"/>
      <c r="F33" s="84"/>
      <c r="G33" s="87"/>
      <c r="H33" s="83"/>
      <c r="I33" s="84"/>
      <c r="J33" s="85"/>
      <c r="K33" s="86"/>
      <c r="L33" s="84"/>
      <c r="M33" s="87"/>
      <c r="N33" s="88"/>
      <c r="O33" s="89"/>
      <c r="P33" s="61"/>
    </row>
    <row r="34" spans="1:16" ht="18.75" customHeight="1">
      <c r="A34" s="82"/>
      <c r="B34" s="83"/>
      <c r="C34" s="84"/>
      <c r="D34" s="85"/>
      <c r="E34" s="86"/>
      <c r="F34" s="84"/>
      <c r="G34" s="87"/>
      <c r="H34" s="83"/>
      <c r="I34" s="84"/>
      <c r="J34" s="85"/>
      <c r="K34" s="86"/>
      <c r="L34" s="84"/>
      <c r="M34" s="87"/>
      <c r="N34" s="88"/>
      <c r="O34" s="89"/>
      <c r="P34" s="61"/>
    </row>
    <row r="35" spans="1:16" ht="18.75" customHeight="1">
      <c r="A35" s="122" t="s">
        <v>3</v>
      </c>
      <c r="B35" s="63">
        <f>MAX(B9:B34)</f>
        <v>465.05</v>
      </c>
      <c r="C35" s="64">
        <f>MAX(C9:C34)</f>
        <v>130</v>
      </c>
      <c r="D35" s="65">
        <v>236202</v>
      </c>
      <c r="E35" s="71">
        <f>MAX(E9:E34)</f>
        <v>463.788</v>
      </c>
      <c r="F35" s="64">
        <f>MAX(F9:F34)</f>
        <v>28.98</v>
      </c>
      <c r="G35" s="72">
        <v>237283</v>
      </c>
      <c r="H35" s="63">
        <f>MAX(H9:H34)</f>
        <v>462.92</v>
      </c>
      <c r="I35" s="64">
        <f>MAX(I9:I34)</f>
        <v>0.88</v>
      </c>
      <c r="J35" s="72">
        <v>237492</v>
      </c>
      <c r="K35" s="71">
        <f>MAX(K9:K34)</f>
        <v>462.92</v>
      </c>
      <c r="L35" s="64">
        <f>MAX(L9:L34)</f>
        <v>0.88</v>
      </c>
      <c r="M35" s="72">
        <v>237492</v>
      </c>
      <c r="N35" s="63">
        <f>MAX(N9:N34)</f>
        <v>91</v>
      </c>
      <c r="O35" s="69">
        <f>MAX(O9:O34)</f>
        <v>2.8855827</v>
      </c>
      <c r="P35" s="61"/>
    </row>
    <row r="36" spans="1:16" ht="18.75" customHeight="1">
      <c r="A36" s="122" t="s">
        <v>13</v>
      </c>
      <c r="B36" s="63">
        <f>AVERAGE(B9:B34)</f>
        <v>463.9312499999999</v>
      </c>
      <c r="C36" s="64">
        <f>AVERAGE(C9:C34)</f>
        <v>46.224999999999994</v>
      </c>
      <c r="D36" s="123"/>
      <c r="E36" s="71">
        <f>AVERAGE(E9:E34)</f>
        <v>463.2381249999999</v>
      </c>
      <c r="F36" s="64">
        <f>AVERAGE(F9:F34)</f>
        <v>13.528333333333336</v>
      </c>
      <c r="G36" s="72"/>
      <c r="H36" s="63">
        <f>AVERAGE(H9:H34)</f>
        <v>462.48291666666665</v>
      </c>
      <c r="I36" s="64">
        <f>AVERAGE(I9:I34)</f>
        <v>0.4483333333333333</v>
      </c>
      <c r="J36" s="65"/>
      <c r="K36" s="71">
        <f>AVERAGE(K9:K34)</f>
        <v>462.48499999999996</v>
      </c>
      <c r="L36" s="64">
        <f>AVERAGE(L9:L34)</f>
        <v>0.46612499999999996</v>
      </c>
      <c r="M36" s="72"/>
      <c r="N36" s="63">
        <f>AVERAGE(N9:N34)</f>
        <v>55.25485333333335</v>
      </c>
      <c r="O36" s="69">
        <f>AVERAGE(O9:O34)</f>
        <v>1.7514301246719743</v>
      </c>
      <c r="P36" s="90"/>
    </row>
    <row r="37" spans="1:16" ht="18.75" customHeight="1">
      <c r="A37" s="122" t="s">
        <v>4</v>
      </c>
      <c r="B37" s="63">
        <f>MIN(B9:B34)</f>
        <v>463.13</v>
      </c>
      <c r="C37" s="64">
        <f>MIN(C9:C34)</f>
        <v>9.4</v>
      </c>
      <c r="D37" s="131">
        <v>239871</v>
      </c>
      <c r="E37" s="71">
        <f>MIN(E9:E34)</f>
        <v>462.7</v>
      </c>
      <c r="F37" s="64">
        <f>MIN(F9:F34)</f>
        <v>4.75</v>
      </c>
      <c r="G37" s="72">
        <v>240576</v>
      </c>
      <c r="H37" s="63">
        <f>MIN(H9:H34)</f>
        <v>462.18</v>
      </c>
      <c r="I37" s="64">
        <f>MIN(I9:I34)</f>
        <v>0.04</v>
      </c>
      <c r="J37" s="72">
        <v>239274</v>
      </c>
      <c r="K37" s="71">
        <f>MIN(K9:K34)</f>
        <v>462.18</v>
      </c>
      <c r="L37" s="64">
        <f>MIN(L9:L34)</f>
        <v>0.04</v>
      </c>
      <c r="M37" s="72">
        <v>239274</v>
      </c>
      <c r="N37" s="63">
        <f>MIN(N9:N34)</f>
        <v>29.2</v>
      </c>
      <c r="O37" s="69">
        <f>MIN(O9:O34)</f>
        <v>0.92592324</v>
      </c>
      <c r="P37" s="90"/>
    </row>
    <row r="38" spans="1:16" ht="21.75" customHeight="1">
      <c r="A38" s="126" t="s">
        <v>25</v>
      </c>
      <c r="B38" s="125"/>
      <c r="C38" s="125"/>
      <c r="E38" s="125"/>
      <c r="F38" s="125"/>
      <c r="G38" s="127"/>
      <c r="H38" s="124"/>
      <c r="I38" s="125"/>
      <c r="J38" s="128"/>
      <c r="K38" s="125"/>
      <c r="L38" s="125"/>
      <c r="M38" s="128"/>
      <c r="N38" s="125"/>
      <c r="O38" s="125"/>
      <c r="P38" s="90"/>
    </row>
    <row r="39" spans="1:16" ht="22.5" customHeight="1">
      <c r="A39" s="78"/>
      <c r="B39" s="90"/>
      <c r="C39" s="90"/>
      <c r="D39" s="129"/>
      <c r="E39" s="90"/>
      <c r="F39" s="90"/>
      <c r="G39" s="129"/>
      <c r="H39" s="78"/>
      <c r="I39" s="90"/>
      <c r="J39" s="130"/>
      <c r="K39" s="90"/>
      <c r="L39" s="90"/>
      <c r="M39" s="130"/>
      <c r="N39" s="90"/>
      <c r="O39" s="90"/>
      <c r="P39" s="90"/>
    </row>
  </sheetData>
  <sheetProtection/>
  <printOptions/>
  <pageMargins left="0.99" right="0.17" top="0.66" bottom="0.3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40">
      <selection activeCell="AE29" sqref="AE29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9.140625" style="1" customWidth="1"/>
    <col min="26" max="26" width="9.8515625" style="1" customWidth="1"/>
    <col min="27" max="27" width="6.57421875" style="1" customWidth="1"/>
    <col min="28" max="28" width="9.8515625" style="1" customWidth="1"/>
    <col min="29" max="29" width="6.57421875" style="1" customWidth="1"/>
    <col min="30" max="16384" width="9.140625" style="1" customWidth="1"/>
  </cols>
  <sheetData>
    <row r="2" spans="28:29" ht="18.75">
      <c r="AB2" s="91">
        <v>461.7</v>
      </c>
      <c r="AC2" s="5" t="s">
        <v>21</v>
      </c>
    </row>
    <row r="3" spans="24:28" ht="18.75">
      <c r="X3" s="132" t="s">
        <v>17</v>
      </c>
      <c r="Y3" s="105" t="s">
        <v>18</v>
      </c>
      <c r="Z3" s="106" t="s">
        <v>22</v>
      </c>
      <c r="AA3" s="105" t="s">
        <v>20</v>
      </c>
      <c r="AB3" s="106" t="s">
        <v>24</v>
      </c>
    </row>
    <row r="4" spans="24:28" ht="18.75">
      <c r="X4" s="133"/>
      <c r="Y4" s="107" t="s">
        <v>19</v>
      </c>
      <c r="Z4" s="108" t="s">
        <v>23</v>
      </c>
      <c r="AA4" s="107" t="s">
        <v>19</v>
      </c>
      <c r="AB4" s="108" t="s">
        <v>23</v>
      </c>
    </row>
    <row r="5" spans="24:29" ht="18.75">
      <c r="X5" s="109">
        <v>2543</v>
      </c>
      <c r="Y5" s="92">
        <v>2.4</v>
      </c>
      <c r="Z5" s="93">
        <v>57.9</v>
      </c>
      <c r="AA5" s="110"/>
      <c r="AB5" s="111"/>
      <c r="AC5" s="94"/>
    </row>
    <row r="6" spans="24:29" ht="18.75">
      <c r="X6" s="109">
        <v>2544</v>
      </c>
      <c r="Y6" s="92">
        <v>1.85</v>
      </c>
      <c r="Z6" s="93">
        <v>92</v>
      </c>
      <c r="AA6" s="97"/>
      <c r="AB6" s="112"/>
      <c r="AC6" s="94"/>
    </row>
    <row r="7" spans="24:29" ht="18.75">
      <c r="X7" s="109">
        <v>2545</v>
      </c>
      <c r="Y7" s="92">
        <v>2.4</v>
      </c>
      <c r="Z7" s="93">
        <v>82.5</v>
      </c>
      <c r="AA7" s="97"/>
      <c r="AB7" s="98"/>
      <c r="AC7" s="94"/>
    </row>
    <row r="8" spans="24:29" ht="18.75">
      <c r="X8" s="109">
        <v>2546</v>
      </c>
      <c r="Y8" s="92">
        <v>3.2</v>
      </c>
      <c r="Z8" s="93">
        <v>130</v>
      </c>
      <c r="AA8" s="97"/>
      <c r="AB8" s="98"/>
      <c r="AC8" s="94"/>
    </row>
    <row r="9" spans="24:29" ht="18.75">
      <c r="X9" s="109">
        <v>2547</v>
      </c>
      <c r="Y9" s="92">
        <v>2</v>
      </c>
      <c r="Z9" s="93">
        <v>51.8</v>
      </c>
      <c r="AA9" s="97"/>
      <c r="AB9" s="98"/>
      <c r="AC9" s="94"/>
    </row>
    <row r="10" spans="24:29" ht="18.75">
      <c r="X10" s="109">
        <v>2548</v>
      </c>
      <c r="Y10" s="92">
        <v>1.4700000000000273</v>
      </c>
      <c r="Z10" s="93">
        <v>23.48</v>
      </c>
      <c r="AA10" s="97"/>
      <c r="AB10" s="98"/>
      <c r="AC10" s="94"/>
    </row>
    <row r="11" spans="24:29" ht="18.75">
      <c r="X11" s="109">
        <v>2549</v>
      </c>
      <c r="Y11" s="92">
        <v>2.7799999999999727</v>
      </c>
      <c r="Z11" s="93">
        <v>85.12</v>
      </c>
      <c r="AA11" s="97"/>
      <c r="AB11" s="98"/>
      <c r="AC11" s="94"/>
    </row>
    <row r="12" spans="24:29" ht="18.75">
      <c r="X12" s="109">
        <v>2550</v>
      </c>
      <c r="Y12" s="92">
        <v>2.8000000000000114</v>
      </c>
      <c r="Z12" s="93">
        <v>85</v>
      </c>
      <c r="AA12" s="97"/>
      <c r="AB12" s="98"/>
      <c r="AC12" s="94"/>
    </row>
    <row r="13" spans="24:29" ht="18.75">
      <c r="X13" s="109">
        <v>2551</v>
      </c>
      <c r="Y13" s="92">
        <v>1.8500000000000227</v>
      </c>
      <c r="Z13" s="93">
        <v>44.1</v>
      </c>
      <c r="AA13" s="97"/>
      <c r="AB13" s="98"/>
      <c r="AC13" s="94"/>
    </row>
    <row r="14" spans="24:29" ht="18.75">
      <c r="X14" s="109">
        <v>2552</v>
      </c>
      <c r="Y14" s="92">
        <v>2.3000000000000114</v>
      </c>
      <c r="Z14" s="93">
        <v>54.2</v>
      </c>
      <c r="AA14" s="97"/>
      <c r="AB14" s="98"/>
      <c r="AC14" s="94"/>
    </row>
    <row r="15" spans="24:29" ht="18.75">
      <c r="X15" s="113">
        <v>2553</v>
      </c>
      <c r="Y15" s="95">
        <v>2.6</v>
      </c>
      <c r="Z15" s="96">
        <v>78</v>
      </c>
      <c r="AA15" s="97"/>
      <c r="AB15" s="98"/>
      <c r="AC15" s="94"/>
    </row>
    <row r="16" spans="24:29" ht="18.75">
      <c r="X16" s="109">
        <v>2554</v>
      </c>
      <c r="Y16" s="92">
        <v>2.77</v>
      </c>
      <c r="Z16" s="93">
        <v>94.82</v>
      </c>
      <c r="AA16" s="97"/>
      <c r="AB16" s="98"/>
      <c r="AC16" s="94"/>
    </row>
    <row r="17" spans="24:29" ht="18.75">
      <c r="X17" s="113">
        <v>2555</v>
      </c>
      <c r="Y17" s="92">
        <v>2.4</v>
      </c>
      <c r="Z17" s="93">
        <v>15.1</v>
      </c>
      <c r="AA17" s="97"/>
      <c r="AB17" s="98"/>
      <c r="AC17" s="94"/>
    </row>
    <row r="18" spans="24:29" ht="18.75">
      <c r="X18" s="109">
        <v>2556</v>
      </c>
      <c r="Y18" s="114">
        <v>1.43</v>
      </c>
      <c r="Z18" s="93">
        <v>9.6</v>
      </c>
      <c r="AA18" s="97"/>
      <c r="AB18" s="98"/>
      <c r="AC18" s="94"/>
    </row>
    <row r="19" spans="24:29" ht="18.75">
      <c r="X19" s="113">
        <v>2557</v>
      </c>
      <c r="Y19" s="114">
        <v>2.15</v>
      </c>
      <c r="Z19" s="93">
        <v>17.5</v>
      </c>
      <c r="AA19" s="97"/>
      <c r="AB19" s="98"/>
      <c r="AC19" s="94"/>
    </row>
    <row r="20" spans="24:29" ht="18.75">
      <c r="X20" s="109">
        <v>2558</v>
      </c>
      <c r="Y20" s="114">
        <v>1.85</v>
      </c>
      <c r="Z20" s="115">
        <v>10.55</v>
      </c>
      <c r="AA20" s="97"/>
      <c r="AB20" s="98"/>
      <c r="AC20" s="94"/>
    </row>
    <row r="21" spans="24:29" ht="18.75">
      <c r="X21" s="113">
        <v>2559</v>
      </c>
      <c r="Y21" s="114">
        <v>1.75</v>
      </c>
      <c r="Z21" s="115">
        <v>10.65</v>
      </c>
      <c r="AA21" s="97"/>
      <c r="AB21" s="98"/>
      <c r="AC21" s="94"/>
    </row>
    <row r="22" spans="24:29" ht="18.75">
      <c r="X22" s="109">
        <v>2560</v>
      </c>
      <c r="Y22" s="92">
        <v>2.2</v>
      </c>
      <c r="Z22" s="93">
        <v>22.2</v>
      </c>
      <c r="AA22" s="97"/>
      <c r="AB22" s="98"/>
      <c r="AC22" s="94"/>
    </row>
    <row r="23" spans="24:29" ht="18.75">
      <c r="X23" s="113">
        <v>2561</v>
      </c>
      <c r="Y23" s="92">
        <v>2.1</v>
      </c>
      <c r="Z23" s="93">
        <v>18.8</v>
      </c>
      <c r="AA23" s="97"/>
      <c r="AB23" s="98"/>
      <c r="AC23" s="94"/>
    </row>
    <row r="24" spans="24:29" ht="18.75">
      <c r="X24" s="109">
        <v>2562</v>
      </c>
      <c r="Y24" s="92">
        <v>1.8</v>
      </c>
      <c r="Z24" s="93">
        <v>11.9</v>
      </c>
      <c r="AA24" s="97"/>
      <c r="AB24" s="98"/>
      <c r="AC24" s="94"/>
    </row>
    <row r="25" spans="24:29" ht="18.75">
      <c r="X25" s="113">
        <v>2563</v>
      </c>
      <c r="Y25" s="92">
        <v>1.7</v>
      </c>
      <c r="Z25" s="93">
        <v>9.4</v>
      </c>
      <c r="AA25" s="97"/>
      <c r="AB25" s="98"/>
      <c r="AC25" s="94"/>
    </row>
    <row r="26" spans="24:29" ht="18.75">
      <c r="X26" s="109">
        <v>2564</v>
      </c>
      <c r="Y26" s="92">
        <v>1.8</v>
      </c>
      <c r="Z26" s="93">
        <v>11.3</v>
      </c>
      <c r="AA26" s="97"/>
      <c r="AB26" s="98"/>
      <c r="AC26" s="94"/>
    </row>
    <row r="27" spans="24:29" ht="18.75">
      <c r="X27" s="113">
        <v>2565</v>
      </c>
      <c r="Y27" s="114">
        <v>3.35</v>
      </c>
      <c r="Z27" s="115">
        <v>58.23</v>
      </c>
      <c r="AA27" s="97"/>
      <c r="AB27" s="98"/>
      <c r="AC27" s="94"/>
    </row>
    <row r="28" spans="24:29" ht="18.75">
      <c r="X28" s="109">
        <v>2566</v>
      </c>
      <c r="Y28" s="92">
        <v>2.6</v>
      </c>
      <c r="Z28" s="115">
        <v>35.25</v>
      </c>
      <c r="AA28" s="97"/>
      <c r="AB28" s="98"/>
      <c r="AC28" s="94"/>
    </row>
    <row r="29" spans="24:29" ht="18.75">
      <c r="X29" s="109"/>
      <c r="Y29" s="97"/>
      <c r="Z29" s="116"/>
      <c r="AA29" s="97"/>
      <c r="AB29" s="98"/>
      <c r="AC29" s="94"/>
    </row>
    <row r="30" spans="24:29" ht="18.75">
      <c r="X30" s="109"/>
      <c r="Y30" s="97"/>
      <c r="Z30" s="116"/>
      <c r="AA30" s="97"/>
      <c r="AB30" s="98"/>
      <c r="AC30" s="94"/>
    </row>
    <row r="31" spans="24:29" ht="18.75">
      <c r="X31" s="109"/>
      <c r="Y31" s="97"/>
      <c r="Z31" s="116"/>
      <c r="AA31" s="97"/>
      <c r="AB31" s="98"/>
      <c r="AC31" s="94"/>
    </row>
    <row r="32" spans="24:29" ht="18.75">
      <c r="X32" s="109"/>
      <c r="Y32" s="97"/>
      <c r="Z32" s="116"/>
      <c r="AA32" s="97"/>
      <c r="AB32" s="98"/>
      <c r="AC32" s="94"/>
    </row>
    <row r="33" spans="24:29" ht="18.75">
      <c r="X33" s="109"/>
      <c r="Y33" s="97"/>
      <c r="Z33" s="116"/>
      <c r="AA33" s="97"/>
      <c r="AB33" s="98"/>
      <c r="AC33" s="94"/>
    </row>
    <row r="34" spans="24:29" ht="18.75">
      <c r="X34" s="109"/>
      <c r="Y34" s="97"/>
      <c r="Z34" s="116"/>
      <c r="AA34" s="97"/>
      <c r="AB34" s="98"/>
      <c r="AC34" s="94"/>
    </row>
    <row r="35" spans="24:29" ht="18.75">
      <c r="X35" s="109"/>
      <c r="Y35" s="97"/>
      <c r="Z35" s="116"/>
      <c r="AA35" s="97"/>
      <c r="AB35" s="98"/>
      <c r="AC35" s="94"/>
    </row>
    <row r="36" spans="24:29" ht="18.75">
      <c r="X36" s="109"/>
      <c r="Y36" s="97"/>
      <c r="Z36" s="116"/>
      <c r="AA36" s="97"/>
      <c r="AB36" s="98"/>
      <c r="AC36" s="94"/>
    </row>
    <row r="37" spans="24:29" ht="18.75">
      <c r="X37" s="109"/>
      <c r="Y37" s="97"/>
      <c r="Z37" s="116"/>
      <c r="AA37" s="97"/>
      <c r="AB37" s="98"/>
      <c r="AC37" s="94"/>
    </row>
    <row r="38" spans="24:29" ht="18.75">
      <c r="X38" s="109"/>
      <c r="Y38" s="97"/>
      <c r="Z38" s="116"/>
      <c r="AA38" s="97"/>
      <c r="AB38" s="98"/>
      <c r="AC38" s="94"/>
    </row>
    <row r="39" spans="24:29" ht="18.75">
      <c r="X39" s="109"/>
      <c r="Y39" s="97"/>
      <c r="Z39" s="116"/>
      <c r="AA39" s="97"/>
      <c r="AB39" s="98"/>
      <c r="AC39" s="94"/>
    </row>
    <row r="40" spans="24:29" ht="18.75">
      <c r="X40" s="109"/>
      <c r="Y40" s="97"/>
      <c r="Z40" s="116"/>
      <c r="AA40" s="97"/>
      <c r="AB40" s="98"/>
      <c r="AC40" s="94"/>
    </row>
    <row r="41" spans="24:29" ht="18.75">
      <c r="X41" s="109"/>
      <c r="Y41" s="97"/>
      <c r="Z41" s="116"/>
      <c r="AA41" s="97"/>
      <c r="AB41" s="98"/>
      <c r="AC41" s="94"/>
    </row>
    <row r="42" spans="24:29" ht="18.75">
      <c r="X42" s="109"/>
      <c r="Y42" s="97"/>
      <c r="Z42" s="116"/>
      <c r="AA42" s="97"/>
      <c r="AB42" s="98"/>
      <c r="AC42" s="94"/>
    </row>
    <row r="43" spans="24:29" ht="18.75">
      <c r="X43" s="109"/>
      <c r="Y43" s="97"/>
      <c r="Z43" s="116"/>
      <c r="AA43" s="97"/>
      <c r="AB43" s="98"/>
      <c r="AC43" s="94"/>
    </row>
    <row r="44" spans="24:29" ht="18.75">
      <c r="X44" s="109"/>
      <c r="Y44" s="97"/>
      <c r="Z44" s="116"/>
      <c r="AA44" s="97"/>
      <c r="AB44" s="98"/>
      <c r="AC44" s="94"/>
    </row>
    <row r="45" spans="24:29" ht="18.75">
      <c r="X45" s="109"/>
      <c r="Y45" s="97"/>
      <c r="Z45" s="116"/>
      <c r="AA45" s="97"/>
      <c r="AB45" s="98"/>
      <c r="AC45" s="94"/>
    </row>
    <row r="46" spans="24:29" ht="18.75">
      <c r="X46" s="109"/>
      <c r="Y46" s="97"/>
      <c r="Z46" s="116"/>
      <c r="AA46" s="97"/>
      <c r="AB46" s="98"/>
      <c r="AC46" s="94"/>
    </row>
    <row r="47" spans="24:29" ht="18.75">
      <c r="X47" s="109"/>
      <c r="Y47" s="97"/>
      <c r="Z47" s="116"/>
      <c r="AA47" s="97"/>
      <c r="AB47" s="98"/>
      <c r="AC47" s="94"/>
    </row>
    <row r="48" spans="24:29" ht="18.75">
      <c r="X48" s="109"/>
      <c r="Y48" s="97"/>
      <c r="Z48" s="116"/>
      <c r="AA48" s="97"/>
      <c r="AB48" s="98"/>
      <c r="AC48" s="94"/>
    </row>
    <row r="49" spans="24:29" ht="18.75">
      <c r="X49" s="109"/>
      <c r="Y49" s="97"/>
      <c r="Z49" s="116"/>
      <c r="AA49" s="97"/>
      <c r="AB49" s="98"/>
      <c r="AC49" s="94"/>
    </row>
    <row r="50" spans="24:29" ht="18.75">
      <c r="X50" s="109"/>
      <c r="Y50" s="97"/>
      <c r="Z50" s="116"/>
      <c r="AA50" s="97"/>
      <c r="AB50" s="98"/>
      <c r="AC50" s="94"/>
    </row>
    <row r="51" spans="24:29" ht="18.75">
      <c r="X51" s="109"/>
      <c r="Y51" s="97"/>
      <c r="Z51" s="116"/>
      <c r="AA51" s="97"/>
      <c r="AB51" s="98"/>
      <c r="AC51" s="94"/>
    </row>
    <row r="52" spans="24:29" ht="18.75">
      <c r="X52" s="109"/>
      <c r="Y52" s="97"/>
      <c r="Z52" s="116"/>
      <c r="AA52" s="97"/>
      <c r="AB52" s="98"/>
      <c r="AC52" s="94"/>
    </row>
    <row r="53" spans="24:29" ht="18.75">
      <c r="X53" s="109"/>
      <c r="Y53" s="97"/>
      <c r="Z53" s="116"/>
      <c r="AA53" s="97"/>
      <c r="AB53" s="98"/>
      <c r="AC53" s="94"/>
    </row>
    <row r="54" spans="24:29" ht="18.75">
      <c r="X54" s="109"/>
      <c r="Y54" s="97"/>
      <c r="Z54" s="116"/>
      <c r="AA54" s="97"/>
      <c r="AB54" s="98"/>
      <c r="AC54" s="94"/>
    </row>
    <row r="55" spans="24:29" ht="18.75">
      <c r="X55" s="109"/>
      <c r="Y55" s="97"/>
      <c r="Z55" s="116"/>
      <c r="AA55" s="97"/>
      <c r="AB55" s="98"/>
      <c r="AC55" s="94"/>
    </row>
    <row r="56" spans="24:29" ht="18.75">
      <c r="X56" s="109"/>
      <c r="Y56" s="97"/>
      <c r="Z56" s="116"/>
      <c r="AA56" s="97"/>
      <c r="AB56" s="98"/>
      <c r="AC56" s="94"/>
    </row>
    <row r="57" spans="24:29" ht="18.75">
      <c r="X57" s="109"/>
      <c r="Y57" s="97"/>
      <c r="Z57" s="116"/>
      <c r="AA57" s="97"/>
      <c r="AB57" s="98"/>
      <c r="AC57" s="94"/>
    </row>
    <row r="58" spans="24:29" ht="18.75">
      <c r="X58" s="109"/>
      <c r="Y58" s="97"/>
      <c r="Z58" s="116"/>
      <c r="AA58" s="97"/>
      <c r="AB58" s="98"/>
      <c r="AC58" s="94"/>
    </row>
    <row r="59" spans="24:29" ht="18.75">
      <c r="X59" s="109"/>
      <c r="Y59" s="97"/>
      <c r="Z59" s="116"/>
      <c r="AA59" s="97"/>
      <c r="AB59" s="98"/>
      <c r="AC59" s="94"/>
    </row>
    <row r="60" spans="24:29" ht="18.75">
      <c r="X60" s="109"/>
      <c r="Y60" s="97"/>
      <c r="Z60" s="116"/>
      <c r="AA60" s="97"/>
      <c r="AB60" s="98"/>
      <c r="AC60" s="94"/>
    </row>
    <row r="61" spans="24:29" ht="18.75">
      <c r="X61" s="109"/>
      <c r="Y61" s="97"/>
      <c r="Z61" s="116"/>
      <c r="AA61" s="97"/>
      <c r="AB61" s="98"/>
      <c r="AC61" s="94"/>
    </row>
    <row r="62" spans="24:29" ht="18.75">
      <c r="X62" s="109"/>
      <c r="Y62" s="97"/>
      <c r="Z62" s="116"/>
      <c r="AA62" s="97"/>
      <c r="AB62" s="98"/>
      <c r="AC62" s="94"/>
    </row>
    <row r="63" spans="24:29" ht="18.75">
      <c r="X63" s="109"/>
      <c r="Y63" s="97"/>
      <c r="Z63" s="116"/>
      <c r="AA63" s="97"/>
      <c r="AB63" s="98"/>
      <c r="AC63" s="94"/>
    </row>
    <row r="64" spans="24:29" ht="18.75">
      <c r="X64" s="109"/>
      <c r="Y64" s="97"/>
      <c r="Z64" s="116"/>
      <c r="AA64" s="97"/>
      <c r="AB64" s="98"/>
      <c r="AC64" s="94"/>
    </row>
    <row r="65" spans="24:29" ht="18.75">
      <c r="X65" s="109"/>
      <c r="Y65" s="97"/>
      <c r="Z65" s="116"/>
      <c r="AA65" s="97"/>
      <c r="AB65" s="98"/>
      <c r="AC65" s="94"/>
    </row>
    <row r="66" spans="24:29" ht="18.75">
      <c r="X66" s="109"/>
      <c r="Y66" s="97"/>
      <c r="Z66" s="116"/>
      <c r="AA66" s="97"/>
      <c r="AB66" s="98"/>
      <c r="AC66" s="94"/>
    </row>
    <row r="67" spans="24:29" ht="18.75">
      <c r="X67" s="109"/>
      <c r="Y67" s="97"/>
      <c r="Z67" s="116"/>
      <c r="AA67" s="97"/>
      <c r="AB67" s="98"/>
      <c r="AC67" s="94"/>
    </row>
    <row r="68" spans="24:29" ht="18.75">
      <c r="X68" s="109"/>
      <c r="Y68" s="97"/>
      <c r="Z68" s="116"/>
      <c r="AA68" s="97"/>
      <c r="AB68" s="98"/>
      <c r="AC68" s="94"/>
    </row>
    <row r="69" spans="24:29" ht="18.75">
      <c r="X69" s="109"/>
      <c r="Y69" s="97"/>
      <c r="Z69" s="116"/>
      <c r="AA69" s="97"/>
      <c r="AB69" s="98"/>
      <c r="AC69" s="94"/>
    </row>
    <row r="70" spans="24:29" ht="18.75">
      <c r="X70" s="109"/>
      <c r="Y70" s="97"/>
      <c r="Z70" s="116"/>
      <c r="AA70" s="97"/>
      <c r="AB70" s="98"/>
      <c r="AC70" s="94"/>
    </row>
    <row r="71" spans="24:29" ht="18.75">
      <c r="X71" s="109"/>
      <c r="Y71" s="97"/>
      <c r="Z71" s="116"/>
      <c r="AA71" s="97"/>
      <c r="AB71" s="98"/>
      <c r="AC71" s="94"/>
    </row>
    <row r="72" spans="24:29" ht="18.75">
      <c r="X72" s="109"/>
      <c r="Y72" s="97"/>
      <c r="Z72" s="116"/>
      <c r="AA72" s="97"/>
      <c r="AB72" s="98"/>
      <c r="AC72" s="94"/>
    </row>
    <row r="73" spans="24:29" ht="18.75">
      <c r="X73" s="109"/>
      <c r="Y73" s="97"/>
      <c r="Z73" s="116"/>
      <c r="AA73" s="97"/>
      <c r="AB73" s="98"/>
      <c r="AC73" s="94"/>
    </row>
    <row r="74" spans="24:29" ht="18.75">
      <c r="X74" s="109"/>
      <c r="Y74" s="97"/>
      <c r="Z74" s="116"/>
      <c r="AA74" s="97"/>
      <c r="AB74" s="98"/>
      <c r="AC74" s="94"/>
    </row>
    <row r="75" spans="24:29" ht="18.75">
      <c r="X75" s="109"/>
      <c r="Y75" s="97"/>
      <c r="Z75" s="116"/>
      <c r="AA75" s="97"/>
      <c r="AB75" s="98"/>
      <c r="AC75" s="94"/>
    </row>
    <row r="76" spans="24:29" ht="18.75">
      <c r="X76" s="117"/>
      <c r="Y76" s="97"/>
      <c r="Z76" s="116"/>
      <c r="AA76" s="97"/>
      <c r="AB76" s="98"/>
      <c r="AC76" s="94"/>
    </row>
    <row r="77" spans="24:29" ht="18.75">
      <c r="X77" s="117"/>
      <c r="Y77" s="97"/>
      <c r="Z77" s="116"/>
      <c r="AA77" s="97"/>
      <c r="AB77" s="98"/>
      <c r="AC77" s="94"/>
    </row>
    <row r="78" spans="24:29" ht="18.75">
      <c r="X78" s="109"/>
      <c r="Y78" s="97"/>
      <c r="Z78" s="116"/>
      <c r="AA78" s="97"/>
      <c r="AB78" s="98"/>
      <c r="AC78" s="94"/>
    </row>
    <row r="79" spans="24:29" ht="18.75">
      <c r="X79" s="109"/>
      <c r="Y79" s="118"/>
      <c r="Z79" s="119"/>
      <c r="AA79" s="97"/>
      <c r="AB79" s="98"/>
      <c r="AC79" s="94"/>
    </row>
    <row r="80" spans="24:29" ht="18.75">
      <c r="X80" s="109"/>
      <c r="Y80" s="118"/>
      <c r="Z80" s="119"/>
      <c r="AA80" s="97"/>
      <c r="AB80" s="98"/>
      <c r="AC80" s="94"/>
    </row>
    <row r="81" spans="24:29" ht="18.75">
      <c r="X81" s="109"/>
      <c r="Y81" s="118"/>
      <c r="Z81" s="119"/>
      <c r="AA81" s="97"/>
      <c r="AB81" s="98"/>
      <c r="AC81" s="94"/>
    </row>
    <row r="82" spans="24:29" ht="18.75">
      <c r="X82" s="109"/>
      <c r="Y82" s="118"/>
      <c r="Z82" s="119"/>
      <c r="AA82" s="97"/>
      <c r="AB82" s="98"/>
      <c r="AC82" s="94"/>
    </row>
    <row r="83" spans="24:29" ht="18.75">
      <c r="X83" s="109"/>
      <c r="Y83" s="118"/>
      <c r="Z83" s="119"/>
      <c r="AA83" s="97"/>
      <c r="AB83" s="98"/>
      <c r="AC83" s="94"/>
    </row>
    <row r="84" spans="24:29" ht="18.75">
      <c r="X84" s="109"/>
      <c r="Y84" s="92"/>
      <c r="Z84" s="93"/>
      <c r="AA84" s="97"/>
      <c r="AB84" s="98"/>
      <c r="AC84" s="94"/>
    </row>
    <row r="85" spans="24:29" ht="18.75">
      <c r="X85" s="109"/>
      <c r="Y85" s="92"/>
      <c r="Z85" s="93"/>
      <c r="AA85" s="97"/>
      <c r="AB85" s="98"/>
      <c r="AC85" s="94"/>
    </row>
    <row r="86" spans="24:29" ht="18.75">
      <c r="X86" s="109"/>
      <c r="Y86" s="92"/>
      <c r="Z86" s="93"/>
      <c r="AA86" s="97"/>
      <c r="AB86" s="98"/>
      <c r="AC86" s="94"/>
    </row>
    <row r="87" spans="24:29" ht="18.75">
      <c r="X87" s="109"/>
      <c r="Y87" s="92"/>
      <c r="Z87" s="93"/>
      <c r="AA87" s="97"/>
      <c r="AB87" s="98"/>
      <c r="AC87" s="94"/>
    </row>
    <row r="88" spans="24:29" ht="18.75">
      <c r="X88" s="109"/>
      <c r="Y88" s="92"/>
      <c r="Z88" s="93"/>
      <c r="AA88" s="97"/>
      <c r="AB88" s="98"/>
      <c r="AC88" s="94"/>
    </row>
    <row r="89" spans="24:29" ht="18.75">
      <c r="X89" s="109"/>
      <c r="Y89" s="92"/>
      <c r="Z89" s="93"/>
      <c r="AA89" s="97"/>
      <c r="AB89" s="98"/>
      <c r="AC89" s="94"/>
    </row>
    <row r="90" spans="24:29" ht="18.75">
      <c r="X90" s="109"/>
      <c r="Y90" s="92"/>
      <c r="Z90" s="93"/>
      <c r="AA90" s="97"/>
      <c r="AB90" s="98"/>
      <c r="AC90" s="94"/>
    </row>
    <row r="91" spans="24:29" ht="18.75">
      <c r="X91" s="109"/>
      <c r="Y91" s="92"/>
      <c r="Z91" s="93"/>
      <c r="AA91" s="97"/>
      <c r="AB91" s="98"/>
      <c r="AC91" s="94"/>
    </row>
    <row r="92" spans="24:29" ht="18.75">
      <c r="X92" s="109"/>
      <c r="Y92" s="92"/>
      <c r="Z92" s="93"/>
      <c r="AA92" s="97"/>
      <c r="AB92" s="98"/>
      <c r="AC92" s="94"/>
    </row>
    <row r="93" spans="24:29" ht="18.75">
      <c r="X93" s="109"/>
      <c r="Y93" s="92"/>
      <c r="Z93" s="93"/>
      <c r="AA93" s="97"/>
      <c r="AB93" s="98"/>
      <c r="AC93" s="94"/>
    </row>
    <row r="94" spans="24:29" ht="18.75">
      <c r="X94" s="113"/>
      <c r="Y94" s="95"/>
      <c r="Z94" s="96"/>
      <c r="AA94" s="99"/>
      <c r="AB94" s="100"/>
      <c r="AC94" s="94"/>
    </row>
    <row r="95" spans="24:29" ht="18.75">
      <c r="X95" s="109"/>
      <c r="Y95" s="92"/>
      <c r="Z95" s="93"/>
      <c r="AA95" s="97"/>
      <c r="AB95" s="98"/>
      <c r="AC95" s="94"/>
    </row>
    <row r="96" spans="24:28" ht="18.75">
      <c r="X96" s="109"/>
      <c r="Y96" s="92"/>
      <c r="Z96" s="93"/>
      <c r="AA96" s="97"/>
      <c r="AB96" s="98"/>
    </row>
    <row r="97" spans="24:28" ht="18.75">
      <c r="X97" s="109"/>
      <c r="Y97" s="92"/>
      <c r="Z97" s="93"/>
      <c r="AA97" s="97"/>
      <c r="AB97" s="98"/>
    </row>
    <row r="98" spans="24:28" ht="18.75">
      <c r="X98" s="109"/>
      <c r="Y98" s="92"/>
      <c r="Z98" s="93"/>
      <c r="AA98" s="97"/>
      <c r="AB98" s="98"/>
    </row>
    <row r="99" spans="24:28" ht="18.75">
      <c r="X99" s="109"/>
      <c r="Y99" s="92"/>
      <c r="Z99" s="93"/>
      <c r="AA99" s="97"/>
      <c r="AB99" s="98"/>
    </row>
    <row r="100" spans="24:28" ht="18.75">
      <c r="X100" s="109"/>
      <c r="Y100" s="92"/>
      <c r="Z100" s="93"/>
      <c r="AA100" s="97"/>
      <c r="AB100" s="98"/>
    </row>
    <row r="101" spans="24:28" ht="18.75">
      <c r="X101" s="120"/>
      <c r="Y101" s="101"/>
      <c r="Z101" s="102"/>
      <c r="AA101" s="103"/>
      <c r="AB101" s="104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2010-06-10T04:37:57Z</cp:lastPrinted>
  <dcterms:created xsi:type="dcterms:W3CDTF">2000-08-23T07:43:13Z</dcterms:created>
  <dcterms:modified xsi:type="dcterms:W3CDTF">2024-06-04T04:06:06Z</dcterms:modified>
  <cp:category/>
  <cp:version/>
  <cp:contentType/>
  <cp:contentStatus/>
</cp:coreProperties>
</file>