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<sst xmlns="http://schemas.openxmlformats.org/spreadsheetml/2006/main" count="39" uniqueCount="24">
  <si>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</si>
  <si>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</si>
  <si>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</si>
  <si>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</si>
  <si>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</si>
  <si>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</si>
  <si>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</si>
  <si>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</si>
  <si>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</si>
  <si>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</si>
  <si>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</si>
  <si>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</si>
  <si>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</si>
  <si>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</si>
  <si>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</si>
  <si>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</si>
  <si>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</si>
  <si>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</si>
  <si>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</si>
  <si>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</si>
  <si>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</si>
  <si>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</si>
  <si>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</si>
  <si>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พ.ค.67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</si>
</sst>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4"/>
          <c:w val="0.8612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G.4'!$C$5:$C$29</c:f>
              <c:numCache>
                <c:ptCount val="25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  <c:pt idx="22">
                  <c:v>62.878636799999995</c:v>
                </c:pt>
                <c:pt idx="23">
                  <c:v>40.052275200000004</c:v>
                </c:pt>
                <c:pt idx="24">
                  <c:v>2.2152960000000013</c:v>
                </c:pt>
              </c:numCache>
            </c:numRef>
          </c:val>
        </c:ser>
        <c:axId val="8600140"/>
        <c:axId val="10292397"/>
      </c:barChart>
      <c:lineChart>
        <c:grouping val="standard"/>
        <c:varyColors val="0"/>
        <c:ser>
          <c:idx val="1"/>
          <c:order val="1"/>
          <c:tx>
            <c:v>ค่าเฉลี่ย (2543 - 2566 )อยู่ระหว่างค่า+-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G.4'!$E$5:$E$28</c:f>
              <c:numCache>
                <c:ptCount val="24"/>
                <c:pt idx="0">
                  <c:v>54.35952533333333</c:v>
                </c:pt>
                <c:pt idx="1">
                  <c:v>54.35952533333333</c:v>
                </c:pt>
                <c:pt idx="2">
                  <c:v>54.35952533333333</c:v>
                </c:pt>
                <c:pt idx="3">
                  <c:v>54.35952533333333</c:v>
                </c:pt>
                <c:pt idx="4">
                  <c:v>54.35952533333333</c:v>
                </c:pt>
                <c:pt idx="5">
                  <c:v>54.35952533333333</c:v>
                </c:pt>
                <c:pt idx="6">
                  <c:v>54.35952533333333</c:v>
                </c:pt>
                <c:pt idx="7">
                  <c:v>54.35952533333333</c:v>
                </c:pt>
                <c:pt idx="8">
                  <c:v>54.35952533333333</c:v>
                </c:pt>
                <c:pt idx="9">
                  <c:v>54.35952533333333</c:v>
                </c:pt>
                <c:pt idx="10">
                  <c:v>54.35952533333333</c:v>
                </c:pt>
                <c:pt idx="11">
                  <c:v>54.35952533333333</c:v>
                </c:pt>
                <c:pt idx="12">
                  <c:v>54.35952533333333</c:v>
                </c:pt>
                <c:pt idx="13">
                  <c:v>54.35952533333333</c:v>
                </c:pt>
                <c:pt idx="14">
                  <c:v>54.35952533333333</c:v>
                </c:pt>
                <c:pt idx="15">
                  <c:v>54.35952533333333</c:v>
                </c:pt>
                <c:pt idx="16">
                  <c:v>54.35952533333333</c:v>
                </c:pt>
                <c:pt idx="17">
                  <c:v>54.35952533333333</c:v>
                </c:pt>
                <c:pt idx="18">
                  <c:v>54.35952533333333</c:v>
                </c:pt>
                <c:pt idx="19">
                  <c:v>54.35952533333333</c:v>
                </c:pt>
                <c:pt idx="20">
                  <c:v>54.35952533333333</c:v>
                </c:pt>
                <c:pt idx="21">
                  <c:v>54.35952533333333</c:v>
                </c:pt>
                <c:pt idx="22">
                  <c:v>54.35952533333333</c:v>
                </c:pt>
                <c:pt idx="23">
                  <c:v>54.35952533333333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G.4'!$H$5:$H$28</c:f>
              <c:numCache>
                <c:ptCount val="24"/>
                <c:pt idx="0">
                  <c:v>69.96288115899415</c:v>
                </c:pt>
                <c:pt idx="1">
                  <c:v>69.96288115899415</c:v>
                </c:pt>
                <c:pt idx="2">
                  <c:v>69.96288115899415</c:v>
                </c:pt>
                <c:pt idx="3">
                  <c:v>69.96288115899415</c:v>
                </c:pt>
                <c:pt idx="4">
                  <c:v>69.96288115899415</c:v>
                </c:pt>
                <c:pt idx="5">
                  <c:v>69.96288115899415</c:v>
                </c:pt>
                <c:pt idx="6">
                  <c:v>69.96288115899415</c:v>
                </c:pt>
                <c:pt idx="7">
                  <c:v>69.96288115899415</c:v>
                </c:pt>
                <c:pt idx="8">
                  <c:v>69.96288115899415</c:v>
                </c:pt>
                <c:pt idx="9">
                  <c:v>69.96288115899415</c:v>
                </c:pt>
                <c:pt idx="10">
                  <c:v>69.96288115899415</c:v>
                </c:pt>
                <c:pt idx="11">
                  <c:v>69.96288115899415</c:v>
                </c:pt>
                <c:pt idx="12">
                  <c:v>69.96288115899415</c:v>
                </c:pt>
                <c:pt idx="13">
                  <c:v>69.96288115899415</c:v>
                </c:pt>
                <c:pt idx="14">
                  <c:v>69.96288115899415</c:v>
                </c:pt>
                <c:pt idx="15">
                  <c:v>69.96288115899415</c:v>
                </c:pt>
                <c:pt idx="16">
                  <c:v>69.96288115899415</c:v>
                </c:pt>
                <c:pt idx="17">
                  <c:v>69.96288115899415</c:v>
                </c:pt>
                <c:pt idx="18">
                  <c:v>69.96288115899415</c:v>
                </c:pt>
                <c:pt idx="19">
                  <c:v>69.96288115899415</c:v>
                </c:pt>
                <c:pt idx="20">
                  <c:v>69.96288115899415</c:v>
                </c:pt>
                <c:pt idx="21">
                  <c:v>69.96288115899415</c:v>
                </c:pt>
                <c:pt idx="22">
                  <c:v>69.96288115899415</c:v>
                </c:pt>
                <c:pt idx="23">
                  <c:v>69.96288115899415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'std. - G.4'!$F$5:$F$28</c:f>
              <c:numCache>
                <c:ptCount val="24"/>
                <c:pt idx="0">
                  <c:v>38.7561695076725</c:v>
                </c:pt>
                <c:pt idx="1">
                  <c:v>38.7561695076725</c:v>
                </c:pt>
                <c:pt idx="2">
                  <c:v>38.7561695076725</c:v>
                </c:pt>
                <c:pt idx="3">
                  <c:v>38.7561695076725</c:v>
                </c:pt>
                <c:pt idx="4">
                  <c:v>38.7561695076725</c:v>
                </c:pt>
                <c:pt idx="5">
                  <c:v>38.7561695076725</c:v>
                </c:pt>
                <c:pt idx="6">
                  <c:v>38.7561695076725</c:v>
                </c:pt>
                <c:pt idx="7">
                  <c:v>38.7561695076725</c:v>
                </c:pt>
                <c:pt idx="8">
                  <c:v>38.7561695076725</c:v>
                </c:pt>
                <c:pt idx="9">
                  <c:v>38.7561695076725</c:v>
                </c:pt>
                <c:pt idx="10">
                  <c:v>38.7561695076725</c:v>
                </c:pt>
                <c:pt idx="11">
                  <c:v>38.7561695076725</c:v>
                </c:pt>
                <c:pt idx="12">
                  <c:v>38.7561695076725</c:v>
                </c:pt>
                <c:pt idx="13">
                  <c:v>38.7561695076725</c:v>
                </c:pt>
                <c:pt idx="14">
                  <c:v>38.7561695076725</c:v>
                </c:pt>
                <c:pt idx="15">
                  <c:v>38.7561695076725</c:v>
                </c:pt>
                <c:pt idx="16">
                  <c:v>38.7561695076725</c:v>
                </c:pt>
                <c:pt idx="17">
                  <c:v>38.7561695076725</c:v>
                </c:pt>
                <c:pt idx="18">
                  <c:v>38.7561695076725</c:v>
                </c:pt>
                <c:pt idx="19">
                  <c:v>38.7561695076725</c:v>
                </c:pt>
                <c:pt idx="20">
                  <c:v>38.7561695076725</c:v>
                </c:pt>
                <c:pt idx="21">
                  <c:v>38.7561695076725</c:v>
                </c:pt>
                <c:pt idx="22">
                  <c:v>38.7561695076725</c:v>
                </c:pt>
                <c:pt idx="23">
                  <c:v>38.7561695076725</c:v>
                </c:pt>
              </c:numCache>
            </c:numRef>
          </c:val>
          <c:smooth val="0"/>
        </c:ser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292397"/>
        <c:crossesAt val="0"/>
        <c:auto val="1"/>
        <c:lblOffset val="100"/>
        <c:tickLblSkip val="1"/>
        <c:noMultiLvlLbl val="0"/>
      </c:catAx>
      <c:valAx>
        <c:axId val="1029239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600140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8735"/>
          <c:w val="0.924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055"/>
          <c:w val="0.8585"/>
          <c:h val="0.70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G.4'!$C$5:$C$29</c:f>
              <c:numCache>
                <c:ptCount val="25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  <c:pt idx="22">
                  <c:v>62.878636799999995</c:v>
                </c:pt>
                <c:pt idx="23">
                  <c:v>40.052275200000004</c:v>
                </c:pt>
                <c:pt idx="24">
                  <c:v>2.2152960000000013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(2543 - 2566 )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G.4'!$E$5:$E$28</c:f>
              <c:numCache>
                <c:ptCount val="24"/>
                <c:pt idx="0">
                  <c:v>54.35952533333333</c:v>
                </c:pt>
                <c:pt idx="1">
                  <c:v>54.35952533333333</c:v>
                </c:pt>
                <c:pt idx="2">
                  <c:v>54.35952533333333</c:v>
                </c:pt>
                <c:pt idx="3">
                  <c:v>54.35952533333333</c:v>
                </c:pt>
                <c:pt idx="4">
                  <c:v>54.35952533333333</c:v>
                </c:pt>
                <c:pt idx="5">
                  <c:v>54.35952533333333</c:v>
                </c:pt>
                <c:pt idx="6">
                  <c:v>54.35952533333333</c:v>
                </c:pt>
                <c:pt idx="7">
                  <c:v>54.35952533333333</c:v>
                </c:pt>
                <c:pt idx="8">
                  <c:v>54.35952533333333</c:v>
                </c:pt>
                <c:pt idx="9">
                  <c:v>54.35952533333333</c:v>
                </c:pt>
                <c:pt idx="10">
                  <c:v>54.35952533333333</c:v>
                </c:pt>
                <c:pt idx="11">
                  <c:v>54.35952533333333</c:v>
                </c:pt>
                <c:pt idx="12">
                  <c:v>54.35952533333333</c:v>
                </c:pt>
                <c:pt idx="13">
                  <c:v>54.35952533333333</c:v>
                </c:pt>
                <c:pt idx="14">
                  <c:v>54.35952533333333</c:v>
                </c:pt>
                <c:pt idx="15">
                  <c:v>54.35952533333333</c:v>
                </c:pt>
                <c:pt idx="16">
                  <c:v>54.35952533333333</c:v>
                </c:pt>
                <c:pt idx="17">
                  <c:v>54.35952533333333</c:v>
                </c:pt>
                <c:pt idx="18">
                  <c:v>54.35952533333333</c:v>
                </c:pt>
                <c:pt idx="19">
                  <c:v>54.35952533333333</c:v>
                </c:pt>
                <c:pt idx="20">
                  <c:v>54.35952533333333</c:v>
                </c:pt>
                <c:pt idx="21">
                  <c:v>54.35952533333333</c:v>
                </c:pt>
                <c:pt idx="22">
                  <c:v>54.35952533333333</c:v>
                </c:pt>
                <c:pt idx="23">
                  <c:v>54.35952533333333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'std. - G.4'!$D$5:$D$29</c:f>
              <c:numCache>
                <c:ptCount val="25"/>
                <c:pt idx="24">
                  <c:v>2.2152960000000013</c:v>
                </c:pt>
              </c:numCache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377799"/>
        <c:crossesAt val="0"/>
        <c:auto val="1"/>
        <c:lblOffset val="100"/>
        <c:tickLblSkip val="1"/>
        <c:noMultiLvlLbl val="0"/>
      </c:catAx>
      <c:valAx>
        <c:axId val="2837779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5227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0.4975</cdr:y>
    </cdr:from>
    <cdr:to>
      <cdr:x>0.56625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067050"/>
          <a:ext cx="12954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0.5505</cdr:x>
      <cdr:y>0.42475</cdr:y>
    </cdr:from>
    <cdr:to>
      <cdr:x>0.6955</cdr:x>
      <cdr:y>0.455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619375"/>
          <a:ext cx="13620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0.306</cdr:x>
      <cdr:y>0.5605</cdr:y>
    </cdr:from>
    <cdr:to>
      <cdr:x>0.45</cdr:x>
      <cdr:y>0.593</cdr:y>
    </cdr:to>
    <cdr:sp>
      <cdr:nvSpPr>
        <cdr:cNvPr id="3" name="TextBox 1"/>
        <cdr:cNvSpPr txBox="1">
          <a:spLocks noChangeArrowheads="1"/>
        </cdr:cNvSpPr>
      </cdr:nvSpPr>
      <cdr:spPr>
        <a:xfrm>
          <a:off x="2876550" y="34575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0.4035</cdr:y>
    </cdr:from>
    <cdr:to>
      <cdr:x>0.20575</cdr:x>
      <cdr:y>0.534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486025"/>
          <a:ext cx="571500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54">
        <v>54.641999999999996</v>
      </c>
      <c r="D5" s="55"/>
      <c r="E5" s="56">
        <f>$C$38</f>
        <v>54.35952533333333</v>
      </c>
      <c r="F5" s="57">
        <f>+$C$41</f>
        <v>38.7561695076725</v>
      </c>
      <c r="G5" s="58">
        <f>$C$39</f>
        <v>15.603355825660827</v>
      </c>
      <c r="H5" s="59">
        <f>+$C$42</f>
        <v>69.96288115899415</v>
      </c>
      <c r="I5" s="2">
        <v>1</v>
      </c>
    </row>
    <row r="6" spans="2:9" ht="11.25">
      <c r="B6" s="22">
        <v>2544</v>
      </c>
      <c r="C6" s="60">
        <v>65.992</v>
      </c>
      <c r="D6" s="55"/>
      <c r="E6" s="61">
        <f>$C$38</f>
        <v>54.35952533333333</v>
      </c>
      <c r="F6" s="62">
        <f>+$C$41</f>
        <v>38.7561695076725</v>
      </c>
      <c r="G6" s="63">
        <f>$C$39</f>
        <v>15.603355825660827</v>
      </c>
      <c r="H6" s="64">
        <f>+$C$42</f>
        <v>69.96288115899415</v>
      </c>
      <c r="I6" s="2">
        <f>I5+1</f>
        <v>2</v>
      </c>
    </row>
    <row r="7" spans="2:9" ht="11.25">
      <c r="B7" s="22">
        <v>2545</v>
      </c>
      <c r="C7" s="60">
        <v>59.733</v>
      </c>
      <c r="D7" s="55"/>
      <c r="E7" s="61">
        <f>$C$38</f>
        <v>54.35952533333333</v>
      </c>
      <c r="F7" s="62">
        <f>+$C$41</f>
        <v>38.7561695076725</v>
      </c>
      <c r="G7" s="63">
        <f>$C$39</f>
        <v>15.603355825660827</v>
      </c>
      <c r="H7" s="64">
        <f>+$C$42</f>
        <v>69.96288115899415</v>
      </c>
      <c r="I7" s="2">
        <f aca="true" t="shared" si="0" ref="I7:I28">I6+1</f>
        <v>3</v>
      </c>
    </row>
    <row r="8" spans="2:9" ht="11.25">
      <c r="B8" s="22">
        <v>2546</v>
      </c>
      <c r="C8" s="60">
        <v>64.29400000000001</v>
      </c>
      <c r="D8" s="55"/>
      <c r="E8" s="61">
        <f>$C$38</f>
        <v>54.35952533333333</v>
      </c>
      <c r="F8" s="62">
        <f>+$C$41</f>
        <v>38.7561695076725</v>
      </c>
      <c r="G8" s="63">
        <f>$C$39</f>
        <v>15.603355825660827</v>
      </c>
      <c r="H8" s="64">
        <f>+$C$42</f>
        <v>69.96288115899415</v>
      </c>
      <c r="I8" s="2">
        <f t="shared" si="0"/>
        <v>4</v>
      </c>
    </row>
    <row r="9" spans="2:9" ht="11.25">
      <c r="B9" s="22">
        <v>2547</v>
      </c>
      <c r="C9" s="60">
        <v>65.975</v>
      </c>
      <c r="D9" s="55"/>
      <c r="E9" s="61">
        <f>$C$38</f>
        <v>54.35952533333333</v>
      </c>
      <c r="F9" s="62">
        <f>+$C$41</f>
        <v>38.7561695076725</v>
      </c>
      <c r="G9" s="63">
        <f>$C$39</f>
        <v>15.603355825660827</v>
      </c>
      <c r="H9" s="64">
        <f>+$C$42</f>
        <v>69.96288115899415</v>
      </c>
      <c r="I9" s="2">
        <f t="shared" si="0"/>
        <v>5</v>
      </c>
    </row>
    <row r="10" spans="2:9" ht="11.25">
      <c r="B10" s="22">
        <v>2548</v>
      </c>
      <c r="C10" s="60">
        <v>71.98848</v>
      </c>
      <c r="D10" s="55"/>
      <c r="E10" s="61">
        <f>$C$38</f>
        <v>54.35952533333333</v>
      </c>
      <c r="F10" s="62">
        <f>+$C$41</f>
        <v>38.7561695076725</v>
      </c>
      <c r="G10" s="63">
        <f>$C$39</f>
        <v>15.603355825660827</v>
      </c>
      <c r="H10" s="64">
        <f>+$C$42</f>
        <v>69.96288115899415</v>
      </c>
      <c r="I10" s="2">
        <f t="shared" si="0"/>
        <v>6</v>
      </c>
    </row>
    <row r="11" spans="2:9" ht="11.25">
      <c r="B11" s="22">
        <v>2549</v>
      </c>
      <c r="C11" s="60">
        <v>61.64</v>
      </c>
      <c r="D11" s="55"/>
      <c r="E11" s="61">
        <f>$C$38</f>
        <v>54.35952533333333</v>
      </c>
      <c r="F11" s="62">
        <f>+$C$41</f>
        <v>38.7561695076725</v>
      </c>
      <c r="G11" s="63">
        <f>$C$39</f>
        <v>15.603355825660827</v>
      </c>
      <c r="H11" s="64">
        <f>+$C$42</f>
        <v>69.96288115899415</v>
      </c>
      <c r="I11" s="2">
        <f t="shared" si="0"/>
        <v>7</v>
      </c>
    </row>
    <row r="12" spans="2:9" ht="11.25">
      <c r="B12" s="22">
        <v>2550</v>
      </c>
      <c r="C12" s="60">
        <v>55.65</v>
      </c>
      <c r="D12" s="55"/>
      <c r="E12" s="61">
        <f>$C$38</f>
        <v>54.35952533333333</v>
      </c>
      <c r="F12" s="62">
        <f>+$C$41</f>
        <v>38.7561695076725</v>
      </c>
      <c r="G12" s="63">
        <f>$C$39</f>
        <v>15.603355825660827</v>
      </c>
      <c r="H12" s="64">
        <f>+$C$42</f>
        <v>69.96288115899415</v>
      </c>
      <c r="I12" s="2">
        <f t="shared" si="0"/>
        <v>8</v>
      </c>
    </row>
    <row r="13" spans="2:9" ht="11.25">
      <c r="B13" s="22">
        <v>2551</v>
      </c>
      <c r="C13" s="60">
        <v>57.6</v>
      </c>
      <c r="D13" s="55"/>
      <c r="E13" s="61">
        <f>$C$38</f>
        <v>54.35952533333333</v>
      </c>
      <c r="F13" s="62">
        <f>+$C$41</f>
        <v>38.7561695076725</v>
      </c>
      <c r="G13" s="63">
        <f>$C$39</f>
        <v>15.603355825660827</v>
      </c>
      <c r="H13" s="64">
        <f>+$C$42</f>
        <v>69.96288115899415</v>
      </c>
      <c r="I13" s="2">
        <f t="shared" si="0"/>
        <v>9</v>
      </c>
    </row>
    <row r="14" spans="2:9" ht="11.25">
      <c r="B14" s="22">
        <v>2552</v>
      </c>
      <c r="C14" s="60">
        <v>52.32</v>
      </c>
      <c r="D14" s="55"/>
      <c r="E14" s="61">
        <f>$C$38</f>
        <v>54.35952533333333</v>
      </c>
      <c r="F14" s="62">
        <f>+$C$41</f>
        <v>38.7561695076725</v>
      </c>
      <c r="G14" s="63">
        <f>$C$39</f>
        <v>15.603355825660827</v>
      </c>
      <c r="H14" s="64">
        <f>+$C$42</f>
        <v>69.96288115899415</v>
      </c>
      <c r="I14" s="2">
        <f t="shared" si="0"/>
        <v>10</v>
      </c>
    </row>
    <row r="15" spans="2:9" ht="11.25">
      <c r="B15" s="22">
        <v>2553</v>
      </c>
      <c r="C15" s="60">
        <v>41.848704000000005</v>
      </c>
      <c r="D15" s="55"/>
      <c r="E15" s="61">
        <f>$C$38</f>
        <v>54.35952533333333</v>
      </c>
      <c r="F15" s="62">
        <f>+$C$41</f>
        <v>38.7561695076725</v>
      </c>
      <c r="G15" s="63">
        <f>$C$39</f>
        <v>15.603355825660827</v>
      </c>
      <c r="H15" s="64">
        <f>+$C$42</f>
        <v>69.96288115899415</v>
      </c>
      <c r="I15" s="2">
        <f t="shared" si="0"/>
        <v>11</v>
      </c>
    </row>
    <row r="16" spans="2:9" ht="11.25">
      <c r="B16" s="22">
        <v>2554</v>
      </c>
      <c r="C16" s="60">
        <v>90.99648000000002</v>
      </c>
      <c r="D16" s="55"/>
      <c r="E16" s="61">
        <f>$C$38</f>
        <v>54.35952533333333</v>
      </c>
      <c r="F16" s="62">
        <f>+$C$41</f>
        <v>38.7561695076725</v>
      </c>
      <c r="G16" s="63">
        <f>$C$39</f>
        <v>15.603355825660827</v>
      </c>
      <c r="H16" s="64">
        <f>+$C$42</f>
        <v>69.96288115899415</v>
      </c>
      <c r="I16" s="2">
        <f t="shared" si="0"/>
        <v>12</v>
      </c>
    </row>
    <row r="17" spans="2:9" ht="11.25">
      <c r="B17" s="22">
        <v>2555</v>
      </c>
      <c r="C17" s="60">
        <v>37.568448</v>
      </c>
      <c r="D17" s="55"/>
      <c r="E17" s="61">
        <f>$C$38</f>
        <v>54.35952533333333</v>
      </c>
      <c r="F17" s="62">
        <f>+$C$41</f>
        <v>38.7561695076725</v>
      </c>
      <c r="G17" s="63">
        <f>$C$39</f>
        <v>15.603355825660827</v>
      </c>
      <c r="H17" s="64">
        <f>+$C$42</f>
        <v>69.96288115899415</v>
      </c>
      <c r="I17" s="2">
        <f t="shared" si="0"/>
        <v>13</v>
      </c>
    </row>
    <row r="18" spans="2:9" ht="11.25">
      <c r="B18" s="22">
        <v>2556</v>
      </c>
      <c r="C18" s="60">
        <v>50.230368</v>
      </c>
      <c r="D18" s="55"/>
      <c r="E18" s="61">
        <f>$C$38</f>
        <v>54.35952533333333</v>
      </c>
      <c r="F18" s="62">
        <f>+$C$41</f>
        <v>38.7561695076725</v>
      </c>
      <c r="G18" s="63">
        <f>$C$39</f>
        <v>15.603355825660827</v>
      </c>
      <c r="H18" s="64">
        <f>+$C$42</f>
        <v>69.96288115899415</v>
      </c>
      <c r="I18" s="2">
        <f t="shared" si="0"/>
        <v>14</v>
      </c>
    </row>
    <row r="19" spans="2:9" ht="11.25">
      <c r="B19" s="22">
        <v>2557</v>
      </c>
      <c r="C19" s="60">
        <v>58.01</v>
      </c>
      <c r="D19" s="55"/>
      <c r="E19" s="61">
        <f>$C$38</f>
        <v>54.35952533333333</v>
      </c>
      <c r="F19" s="62">
        <f>+$C$41</f>
        <v>38.7561695076725</v>
      </c>
      <c r="G19" s="63">
        <f>$C$39</f>
        <v>15.603355825660827</v>
      </c>
      <c r="H19" s="64">
        <f>+$C$42</f>
        <v>69.96288115899415</v>
      </c>
      <c r="I19" s="2">
        <f t="shared" si="0"/>
        <v>15</v>
      </c>
    </row>
    <row r="20" spans="2:9" ht="11.25">
      <c r="B20" s="22">
        <v>2558</v>
      </c>
      <c r="C20" s="60">
        <v>29.195424</v>
      </c>
      <c r="D20" s="55"/>
      <c r="E20" s="61">
        <f>$C$38</f>
        <v>54.35952533333333</v>
      </c>
      <c r="F20" s="62">
        <f>+$C$41</f>
        <v>38.7561695076725</v>
      </c>
      <c r="G20" s="63">
        <f>$C$39</f>
        <v>15.603355825660827</v>
      </c>
      <c r="H20" s="64">
        <f>+$C$42</f>
        <v>69.96288115899415</v>
      </c>
      <c r="I20" s="2">
        <f t="shared" si="0"/>
        <v>16</v>
      </c>
    </row>
    <row r="21" spans="2:13" ht="11.25">
      <c r="B21" s="22">
        <v>2559</v>
      </c>
      <c r="C21" s="60">
        <v>39.773376</v>
      </c>
      <c r="D21" s="55"/>
      <c r="E21" s="61">
        <f>$C$38</f>
        <v>54.35952533333333</v>
      </c>
      <c r="F21" s="62">
        <f>+$C$41</f>
        <v>38.7561695076725</v>
      </c>
      <c r="G21" s="63">
        <f>$C$39</f>
        <v>15.603355825660827</v>
      </c>
      <c r="H21" s="64">
        <f>+$C$42</f>
        <v>69.96288115899415</v>
      </c>
      <c r="I21" s="2">
        <f t="shared" si="0"/>
        <v>17</v>
      </c>
      <c r="L21" s="66"/>
      <c r="M21" s="66"/>
    </row>
    <row r="22" spans="2:9" ht="11.25">
      <c r="B22" s="22">
        <v>2560</v>
      </c>
      <c r="C22" s="60">
        <v>73.4</v>
      </c>
      <c r="D22" s="55"/>
      <c r="E22" s="61">
        <f>$C$38</f>
        <v>54.35952533333333</v>
      </c>
      <c r="F22" s="62">
        <f>+$C$41</f>
        <v>38.7561695076725</v>
      </c>
      <c r="G22" s="63">
        <f>$C$39</f>
        <v>15.603355825660827</v>
      </c>
      <c r="H22" s="64">
        <f>+$C$42</f>
        <v>69.96288115899415</v>
      </c>
      <c r="I22" s="2">
        <f t="shared" si="0"/>
        <v>18</v>
      </c>
    </row>
    <row r="23" spans="2:9" ht="11.25">
      <c r="B23" s="22">
        <v>2561</v>
      </c>
      <c r="C23" s="60">
        <v>68.9</v>
      </c>
      <c r="D23" s="55"/>
      <c r="E23" s="61">
        <f>$C$38</f>
        <v>54.35952533333333</v>
      </c>
      <c r="F23" s="62">
        <f>+$C$41</f>
        <v>38.7561695076725</v>
      </c>
      <c r="G23" s="63">
        <f>$C$39</f>
        <v>15.603355825660827</v>
      </c>
      <c r="H23" s="64">
        <f>+$C$42</f>
        <v>69.96288115899415</v>
      </c>
      <c r="I23" s="2">
        <f t="shared" si="0"/>
        <v>19</v>
      </c>
    </row>
    <row r="24" spans="2:9" ht="11.25">
      <c r="B24" s="22">
        <v>2562</v>
      </c>
      <c r="C24" s="60">
        <v>38.1</v>
      </c>
      <c r="D24" s="55"/>
      <c r="E24" s="61">
        <f>$C$38</f>
        <v>54.35952533333333</v>
      </c>
      <c r="F24" s="62">
        <f>+$C$41</f>
        <v>38.7561695076725</v>
      </c>
      <c r="G24" s="63">
        <f>$C$39</f>
        <v>15.603355825660827</v>
      </c>
      <c r="H24" s="64">
        <f>+$C$42</f>
        <v>69.96288115899415</v>
      </c>
      <c r="I24" s="2">
        <f t="shared" si="0"/>
        <v>20</v>
      </c>
    </row>
    <row r="25" spans="2:9" ht="11.25">
      <c r="B25" s="22">
        <v>2563</v>
      </c>
      <c r="C25" s="60">
        <v>36.5</v>
      </c>
      <c r="D25" s="67"/>
      <c r="E25" s="61">
        <f>$C$38</f>
        <v>54.35952533333333</v>
      </c>
      <c r="F25" s="62">
        <f>+$C$41</f>
        <v>38.7561695076725</v>
      </c>
      <c r="G25" s="63">
        <f>$C$39</f>
        <v>15.603355825660827</v>
      </c>
      <c r="H25" s="64">
        <f>+$C$42</f>
        <v>69.96288115899415</v>
      </c>
      <c r="I25" s="2">
        <f t="shared" si="0"/>
        <v>21</v>
      </c>
    </row>
    <row r="26" spans="2:9" ht="11.25">
      <c r="B26" s="22">
        <v>2564</v>
      </c>
      <c r="C26" s="60">
        <v>27.340416000000015</v>
      </c>
      <c r="D26" s="67"/>
      <c r="E26" s="61">
        <f>$C$38</f>
        <v>54.35952533333333</v>
      </c>
      <c r="F26" s="62">
        <f>+$C$41</f>
        <v>38.7561695076725</v>
      </c>
      <c r="G26" s="63">
        <f>$C$39</f>
        <v>15.603355825660827</v>
      </c>
      <c r="H26" s="64">
        <f>+$C$42</f>
        <v>69.96288115899415</v>
      </c>
      <c r="I26" s="2">
        <f t="shared" si="0"/>
        <v>22</v>
      </c>
    </row>
    <row r="27" spans="2:14" ht="11.25">
      <c r="B27" s="22">
        <v>2565</v>
      </c>
      <c r="C27" s="60">
        <v>62.878636799999995</v>
      </c>
      <c r="D27" s="55"/>
      <c r="E27" s="61">
        <f>$C$38</f>
        <v>54.35952533333333</v>
      </c>
      <c r="F27" s="62">
        <f>+$C$41</f>
        <v>38.7561695076725</v>
      </c>
      <c r="G27" s="63">
        <f>$C$39</f>
        <v>15.603355825660827</v>
      </c>
      <c r="H27" s="64">
        <f>+$C$42</f>
        <v>69.96288115899415</v>
      </c>
      <c r="I27" s="2">
        <f t="shared" si="0"/>
        <v>23</v>
      </c>
      <c r="K27" s="74" t="s">
        <v>23</v>
      </c>
      <c r="L27" s="74"/>
      <c r="M27" s="74"/>
      <c r="N27" s="74"/>
    </row>
    <row r="28" spans="2:9" ht="11.25">
      <c r="B28" s="22">
        <v>2566</v>
      </c>
      <c r="C28" s="60">
        <v>40.052275200000004</v>
      </c>
      <c r="D28" s="55"/>
      <c r="E28" s="61">
        <f>$C$38</f>
        <v>54.35952533333333</v>
      </c>
      <c r="F28" s="62">
        <f>+$C$41</f>
        <v>38.7561695076725</v>
      </c>
      <c r="G28" s="63">
        <f>$C$39</f>
        <v>15.603355825660827</v>
      </c>
      <c r="H28" s="64">
        <f>+$C$42</f>
        <v>69.96288115899415</v>
      </c>
      <c r="I28" s="2">
        <f t="shared" si="0"/>
        <v>24</v>
      </c>
    </row>
    <row r="29" spans="2:8" ht="11.25">
      <c r="B29" s="68">
        <v>2567</v>
      </c>
      <c r="C29" s="69">
        <v>2.2152960000000013</v>
      </c>
      <c r="D29" s="70">
        <f>C29</f>
        <v>2.2152960000000013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13" ht="11.25">
      <c r="B35" s="27"/>
      <c r="C35" s="28"/>
      <c r="D35" s="21"/>
      <c r="E35" s="29"/>
      <c r="F35" s="29"/>
      <c r="G35" s="29"/>
      <c r="H35" s="29"/>
      <c r="J35" s="24"/>
      <c r="K35" s="25"/>
      <c r="L35" s="24"/>
      <c r="M35" s="26"/>
    </row>
    <row r="36" spans="2:13" ht="11.25">
      <c r="B36" s="27"/>
      <c r="C36" s="28"/>
      <c r="D36" s="21"/>
      <c r="E36" s="29"/>
      <c r="F36" s="29"/>
      <c r="G36" s="29"/>
      <c r="H36" s="29"/>
      <c r="J36" s="24"/>
      <c r="K36" s="25"/>
      <c r="L36" s="24"/>
      <c r="M36" s="26"/>
    </row>
    <row r="37" spans="1:17" ht="16.5" customHeight="1">
      <c r="A37" s="23"/>
      <c r="B37" s="30"/>
      <c r="C37" s="31"/>
      <c r="D37" s="23"/>
      <c r="E37" s="23"/>
      <c r="F37" s="23"/>
      <c r="G37" s="23"/>
      <c r="H37" s="23"/>
      <c r="I37" s="23"/>
      <c r="J37" s="23"/>
      <c r="K37" s="23"/>
      <c r="Q37" s="28"/>
    </row>
    <row r="38" spans="1:11" ht="15.75" customHeight="1">
      <c r="A38" s="23"/>
      <c r="B38" s="32" t="s">
        <v>8</v>
      </c>
      <c r="C38" s="51">
        <f>AVERAGE(C5:C28)</f>
        <v>54.35952533333333</v>
      </c>
      <c r="D38" s="33"/>
      <c r="E38" s="30"/>
      <c r="F38" s="30"/>
      <c r="G38" s="23"/>
      <c r="H38" s="34" t="s">
        <v>8</v>
      </c>
      <c r="I38" s="35" t="s">
        <v>20</v>
      </c>
      <c r="J38" s="36"/>
      <c r="K38" s="37"/>
    </row>
    <row r="39" spans="1:11" ht="15.75" customHeight="1">
      <c r="A39" s="23"/>
      <c r="B39" s="38" t="s">
        <v>10</v>
      </c>
      <c r="C39" s="52">
        <f>STDEV(C5:C28)</f>
        <v>15.603355825660827</v>
      </c>
      <c r="D39" s="33"/>
      <c r="E39" s="30"/>
      <c r="F39" s="30"/>
      <c r="G39" s="23"/>
      <c r="H39" s="40" t="s">
        <v>10</v>
      </c>
      <c r="I39" s="41" t="s">
        <v>12</v>
      </c>
      <c r="J39" s="42"/>
      <c r="K39" s="43"/>
    </row>
    <row r="40" spans="1:15" ht="15.75" customHeight="1">
      <c r="A40" s="30"/>
      <c r="B40" s="38" t="s">
        <v>13</v>
      </c>
      <c r="C40" s="39">
        <f>C39/C38</f>
        <v>0.2870399572104584</v>
      </c>
      <c r="D40" s="33"/>
      <c r="E40" s="44">
        <f>C40*100</f>
        <v>28.70399572104584</v>
      </c>
      <c r="F40" s="30" t="s">
        <v>2</v>
      </c>
      <c r="G40" s="23"/>
      <c r="H40" s="40" t="s">
        <v>13</v>
      </c>
      <c r="I40" s="41" t="s">
        <v>14</v>
      </c>
      <c r="J40" s="42"/>
      <c r="K40" s="43"/>
      <c r="M40" s="50" t="s">
        <v>19</v>
      </c>
      <c r="N40" s="2">
        <f>C45-C46-C47</f>
        <v>15</v>
      </c>
      <c r="O40" s="2" t="s">
        <v>0</v>
      </c>
    </row>
    <row r="41" spans="1:15" ht="15.75" customHeight="1">
      <c r="A41" s="30"/>
      <c r="B41" s="38" t="s">
        <v>9</v>
      </c>
      <c r="C41" s="52">
        <f>C38-C39</f>
        <v>38.7561695076725</v>
      </c>
      <c r="D41" s="33"/>
      <c r="E41" s="30"/>
      <c r="F41" s="30"/>
      <c r="G41" s="23"/>
      <c r="H41" s="40" t="s">
        <v>9</v>
      </c>
      <c r="I41" s="41" t="s">
        <v>15</v>
      </c>
      <c r="J41" s="42"/>
      <c r="K41" s="43"/>
      <c r="M41" s="50" t="s">
        <v>18</v>
      </c>
      <c r="N41" s="2">
        <f>C46</f>
        <v>3</v>
      </c>
      <c r="O41" s="2" t="s">
        <v>0</v>
      </c>
    </row>
    <row r="42" spans="1:15" ht="15.75" customHeight="1">
      <c r="A42" s="30"/>
      <c r="B42" s="45" t="s">
        <v>11</v>
      </c>
      <c r="C42" s="53">
        <f>C38+C39</f>
        <v>69.96288115899415</v>
      </c>
      <c r="D42" s="33"/>
      <c r="E42" s="30"/>
      <c r="F42" s="30"/>
      <c r="G42" s="23"/>
      <c r="H42" s="46" t="s">
        <v>11</v>
      </c>
      <c r="I42" s="47" t="s">
        <v>16</v>
      </c>
      <c r="J42" s="48"/>
      <c r="K42" s="49"/>
      <c r="M42" s="50" t="s">
        <v>17</v>
      </c>
      <c r="N42" s="2">
        <f>C47</f>
        <v>6</v>
      </c>
      <c r="O42" s="2" t="s">
        <v>0</v>
      </c>
    </row>
    <row r="43" spans="1:6" ht="17.25" customHeight="1">
      <c r="A43" s="27"/>
      <c r="C43" s="27"/>
      <c r="D43" s="27"/>
      <c r="E43" s="27"/>
      <c r="F43" s="27"/>
    </row>
    <row r="44" spans="1:3" ht="11.25">
      <c r="A44" s="27"/>
      <c r="C44" s="27"/>
    </row>
    <row r="45" spans="1:3" ht="11.25">
      <c r="A45" s="27"/>
      <c r="C45" s="2">
        <f>MAX(I5:I34)</f>
        <v>24</v>
      </c>
    </row>
    <row r="46" ht="11.25">
      <c r="C46" s="2">
        <f>COUNTIF(C5:C26,"&gt;71")</f>
        <v>3</v>
      </c>
    </row>
    <row r="47" ht="11.25">
      <c r="C47" s="2">
        <f>COUNTIF(C5:C26,"&lt;41")</f>
        <v>6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2017-07-13T02:13:10Z</cp:lastPrinted>
  <dcterms:created xsi:type="dcterms:W3CDTF">2016-04-07T02:09:12Z</dcterms:created>
  <dcterms:modified xsi:type="dcterms:W3CDTF">2024-05-24T03:15:24Z</dcterms:modified>
  <cp:category/>
  <cp:version/>
  <cp:contentType/>
  <cp:contentStatus/>
</cp:coreProperties>
</file>