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<sst xmlns="http://schemas.openxmlformats.org/spreadsheetml/2006/main" count="50" uniqueCount="25">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</sst>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 mmm"/>
    <numFmt numFmtId="210" formatCode="0.000_)"/>
    <numFmt numFmtId="211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1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02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02" fontId="4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right"/>
    </xf>
    <xf numFmtId="1" fontId="4" fillId="33" borderId="2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7" xfId="0" applyNumberFormat="1" applyFont="1" applyFill="1" applyBorder="1" applyAlignment="1">
      <alignment horizontal="right" vertical="center"/>
    </xf>
    <xf numFmtId="202" fontId="4" fillId="0" borderId="27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53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55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Sheet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8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18141259"/>
        <c:axId val="29053604"/>
      </c:scatterChart>
      <c:valAx>
        <c:axId val="181412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53604"/>
        <c:crossesAt val="10"/>
        <c:crossBetween val="midCat"/>
        <c:dispUnits/>
        <c:majorUnit val="10"/>
      </c:valAx>
      <c:valAx>
        <c:axId val="29053604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141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28575</xdr:rowOff>
    </xdr:from>
    <xdr:to>
      <xdr:col>16</xdr:col>
      <xdr:colOff>114300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19375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5277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67000" y="1079182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3">
      <selection activeCell="W12" sqref="W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0039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159.80199999999996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4863.758227368431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84">
        <v>183.2</v>
      </c>
      <c r="C6" s="16"/>
      <c r="D6" s="17"/>
      <c r="E6" s="82">
        <v>183.2</v>
      </c>
      <c r="F6" s="2"/>
      <c r="K6" s="4" t="s">
        <v>7</v>
      </c>
      <c r="M6" s="9" t="s">
        <v>0</v>
      </c>
      <c r="T6" s="4" t="s">
        <v>8</v>
      </c>
      <c r="V6" s="10">
        <f>STDEV(J41:J60)</f>
        <v>69.74064974868266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84">
        <v>302.55</v>
      </c>
      <c r="C7" s="16"/>
      <c r="D7" s="17"/>
      <c r="E7" s="82">
        <v>302.55</v>
      </c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84">
        <v>160.46</v>
      </c>
      <c r="C8" s="16"/>
      <c r="D8" s="17"/>
      <c r="E8" s="83">
        <v>160.46</v>
      </c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84">
        <v>127.06</v>
      </c>
      <c r="C9" s="16"/>
      <c r="D9" s="17"/>
      <c r="E9" s="19">
        <v>127.06</v>
      </c>
      <c r="F9" s="19"/>
      <c r="U9" s="2" t="s">
        <v>16</v>
      </c>
      <c r="V9" s="20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84">
        <v>154.3</v>
      </c>
      <c r="C10" s="16"/>
      <c r="D10" s="17"/>
      <c r="E10" s="22">
        <v>154.3</v>
      </c>
      <c r="F10" s="22"/>
      <c r="U10" s="2" t="s">
        <v>17</v>
      </c>
      <c r="V10" s="20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84">
        <v>177.75</v>
      </c>
      <c r="C11" s="16"/>
      <c r="D11" s="17"/>
      <c r="E11" s="22">
        <v>177.75</v>
      </c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84">
        <v>146.8</v>
      </c>
      <c r="C12" s="16"/>
      <c r="D12" s="17"/>
      <c r="E12" s="22">
        <v>146.8</v>
      </c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84">
        <v>215.17</v>
      </c>
      <c r="C13" s="16"/>
      <c r="D13" s="17"/>
      <c r="E13" s="22">
        <v>215.17</v>
      </c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84">
        <v>104.1</v>
      </c>
      <c r="C14" s="16"/>
      <c r="D14" s="17"/>
      <c r="E14" s="22">
        <v>104.1</v>
      </c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84">
        <v>97.4</v>
      </c>
      <c r="C15" s="16"/>
      <c r="D15" s="17"/>
      <c r="E15" s="22">
        <v>97.4</v>
      </c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84">
        <v>176.5</v>
      </c>
      <c r="C16" s="16"/>
      <c r="D16" s="17"/>
      <c r="E16" s="22">
        <v>176.5</v>
      </c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84">
        <v>62.58</v>
      </c>
      <c r="C17" s="16"/>
      <c r="D17" s="17"/>
      <c r="E17" s="22">
        <v>62.58</v>
      </c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84">
        <v>108.7</v>
      </c>
      <c r="C18" s="16"/>
      <c r="D18" s="17"/>
      <c r="E18" s="22">
        <v>108.7</v>
      </c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84">
        <v>153.5</v>
      </c>
      <c r="C19" s="28"/>
      <c r="D19" s="29"/>
      <c r="E19" s="22">
        <v>153.5</v>
      </c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85">
        <v>167.5</v>
      </c>
      <c r="C20" s="28"/>
      <c r="D20" s="29"/>
      <c r="E20" s="22">
        <v>167.5</v>
      </c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85">
        <v>123.7</v>
      </c>
      <c r="C21" s="16"/>
      <c r="D21" s="17"/>
      <c r="E21" s="22">
        <v>123.7</v>
      </c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2563</v>
      </c>
      <c r="B22" s="84">
        <v>342.2</v>
      </c>
      <c r="C22" s="16"/>
      <c r="D22" s="17"/>
      <c r="E22" s="22">
        <v>342.2</v>
      </c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2564</v>
      </c>
      <c r="B23" s="84">
        <v>58</v>
      </c>
      <c r="C23" s="16"/>
      <c r="D23" s="17"/>
      <c r="E23" s="22">
        <v>58</v>
      </c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2565</v>
      </c>
      <c r="B24" s="84">
        <v>201.5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2566</v>
      </c>
      <c r="B25" s="94">
        <v>133.07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9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149.5</v>
      </c>
      <c r="E34" s="53">
        <f aca="true" t="shared" si="1" ref="E34:O34">ROUND((((-LN(-LN(1-1/E33)))+$B$83*$B$84)/$B$83),2)</f>
        <v>184.68</v>
      </c>
      <c r="F34" s="55">
        <f t="shared" si="1"/>
        <v>207.2</v>
      </c>
      <c r="G34" s="55">
        <f t="shared" si="1"/>
        <v>223.87</v>
      </c>
      <c r="H34" s="55">
        <f t="shared" si="1"/>
        <v>237.13</v>
      </c>
      <c r="I34" s="55">
        <f t="shared" si="1"/>
        <v>273.11</v>
      </c>
      <c r="J34" s="55">
        <f t="shared" si="1"/>
        <v>320.35</v>
      </c>
      <c r="K34" s="55">
        <f t="shared" si="1"/>
        <v>335.33</v>
      </c>
      <c r="L34" s="55">
        <f t="shared" si="1"/>
        <v>381.49</v>
      </c>
      <c r="M34" s="55">
        <f t="shared" si="1"/>
        <v>427.3</v>
      </c>
      <c r="N34" s="55">
        <f t="shared" si="1"/>
        <v>472.95</v>
      </c>
      <c r="O34" s="55">
        <f t="shared" si="1"/>
        <v>533.17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10</v>
      </c>
      <c r="E36" s="60"/>
      <c r="F36" s="60" t="s">
        <v>18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20</v>
      </c>
      <c r="I41" s="25">
        <v>2547</v>
      </c>
      <c r="J41" s="86">
        <v>183.2</v>
      </c>
      <c r="K41" s="86"/>
      <c r="L41" s="87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2548</v>
      </c>
      <c r="J42" s="86">
        <v>302.55</v>
      </c>
      <c r="K42" s="86"/>
      <c r="L42" s="87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2549</v>
      </c>
      <c r="J43" s="86">
        <v>160.46</v>
      </c>
      <c r="K43" s="86"/>
      <c r="L43" s="87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2550</v>
      </c>
      <c r="J44" s="86">
        <v>127.06</v>
      </c>
      <c r="K44" s="86"/>
      <c r="L44" s="87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2551</v>
      </c>
      <c r="J45" s="86">
        <v>154.3</v>
      </c>
      <c r="K45" s="86"/>
      <c r="L45" s="87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2552</v>
      </c>
      <c r="J46" s="86">
        <v>177.75</v>
      </c>
      <c r="K46" s="86"/>
      <c r="L46" s="87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2553</v>
      </c>
      <c r="J47" s="86">
        <v>146.8</v>
      </c>
      <c r="K47" s="86"/>
      <c r="L47" s="87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2554</v>
      </c>
      <c r="J48" s="86">
        <v>215.17</v>
      </c>
      <c r="K48" s="86"/>
      <c r="L48" s="87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68">
        <v>2555</v>
      </c>
      <c r="J49" s="86">
        <v>104.1</v>
      </c>
      <c r="K49" s="86"/>
      <c r="L49" s="87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2556</v>
      </c>
      <c r="J50" s="86">
        <v>97.4</v>
      </c>
      <c r="K50" s="86"/>
      <c r="L50" s="87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2557</v>
      </c>
      <c r="J51" s="86">
        <v>176.5</v>
      </c>
      <c r="K51" s="86"/>
      <c r="L51" s="87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68">
        <v>2558</v>
      </c>
      <c r="J52" s="86">
        <v>62.58</v>
      </c>
      <c r="K52" s="86"/>
      <c r="L52" s="87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2559</v>
      </c>
      <c r="J53" s="86">
        <v>108.7</v>
      </c>
      <c r="K53" s="86"/>
      <c r="L53" s="87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>
        <v>2560</v>
      </c>
      <c r="J54" s="86">
        <v>153.5</v>
      </c>
      <c r="K54" s="86"/>
      <c r="L54" s="87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68">
        <v>2561</v>
      </c>
      <c r="J55" s="86">
        <v>167.5</v>
      </c>
      <c r="K55" s="86"/>
      <c r="L55" s="87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2562</v>
      </c>
      <c r="J56" s="86">
        <v>123.7</v>
      </c>
      <c r="K56" s="86"/>
      <c r="L56" s="87"/>
      <c r="S56" s="25"/>
      <c r="W56" s="4" t="s">
        <v>0</v>
      </c>
    </row>
    <row r="57" spans="2:26" ht="21.75">
      <c r="B57" s="1"/>
      <c r="C57" s="1"/>
      <c r="D57" s="1"/>
      <c r="E57" s="1"/>
      <c r="I57" s="25">
        <v>2563</v>
      </c>
      <c r="J57" s="86">
        <v>342.2</v>
      </c>
      <c r="K57" s="86"/>
      <c r="L57" s="87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2564</v>
      </c>
      <c r="J58" s="86">
        <v>58</v>
      </c>
      <c r="K58" s="86"/>
      <c r="L58" s="87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2565</v>
      </c>
      <c r="J59" s="24">
        <v>201.5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95">
        <v>2566</v>
      </c>
      <c r="J60" s="96">
        <v>133.07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5">
        <f>IF($A$79&gt;=6,VLOOKUP($F$78,$X$3:$AC$38,$A$79-4),VLOOKUP($A$78,$X$3:$AC$38,$A$79+1))</f>
        <v>0.523552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5">
        <f>IF($A$79&gt;=6,VLOOKUP($F$78,$Y$58:$AD$97,$A$79-4),VLOOKUP($A$78,$Y$58:$AD$97,$A$79+1))</f>
        <v>1.062822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6">
        <f>B81/V6</f>
        <v>0.015239634328472482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7">
        <f>V4-(B80/B83)</f>
        <v>125.44736991403796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2024-06-24T07:24:43Z</dcterms:modified>
  <cp:category/>
  <cp:version/>
  <cp:contentType/>
  <cp:contentStatus/>
</cp:coreProperties>
</file>