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ป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<sst xmlns="http://schemas.openxmlformats.org/spreadsheetml/2006/main" count="38" uniqueCount="23">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</sst>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8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5" xfId="0" applyFont="1" applyFill="1" applyBorder="1" applyAlignment="1">
      <alignment horizontal="center"/>
    </xf>
    <xf numFmtId="0" fontId="53" fillId="33" borderId="15" xfId="0" applyNumberFormat="1" applyFont="1" applyFill="1" applyBorder="1" applyAlignment="1">
      <alignment horizontal="center"/>
    </xf>
    <xf numFmtId="3" fontId="53" fillId="33" borderId="15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5375"/>
          <c:y val="-0.01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65"/>
          <c:w val="0.879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127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อ.ปง'!$C$5:$C$72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  <c:pt idx="66">
                  <c:v>1010</c:v>
                </c:pt>
              </c:numCache>
            </c:numRef>
          </c:val>
        </c:ser>
        <c:gapWidth val="100"/>
        <c:axId val="17333510"/>
        <c:axId val="21783863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48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อ.ปง'!$E$5:$E$71</c:f>
              <c:numCache>
                <c:ptCount val="67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  <c:pt idx="65">
                  <c:v>1162.7077272727274</c:v>
                </c:pt>
                <c:pt idx="66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อ.ปง'!$H$5:$H$71</c:f>
              <c:numCache>
                <c:ptCount val="67"/>
                <c:pt idx="0">
                  <c:v>1381.5900154186304</c:v>
                </c:pt>
                <c:pt idx="1">
                  <c:v>1381.5900154186304</c:v>
                </c:pt>
                <c:pt idx="2">
                  <c:v>1381.5900154186304</c:v>
                </c:pt>
                <c:pt idx="3">
                  <c:v>1381.5900154186304</c:v>
                </c:pt>
                <c:pt idx="4">
                  <c:v>1381.5900154186304</c:v>
                </c:pt>
                <c:pt idx="5">
                  <c:v>1381.5900154186304</c:v>
                </c:pt>
                <c:pt idx="6">
                  <c:v>1381.5900154186304</c:v>
                </c:pt>
                <c:pt idx="7">
                  <c:v>1381.5900154186304</c:v>
                </c:pt>
                <c:pt idx="8">
                  <c:v>1381.5900154186304</c:v>
                </c:pt>
                <c:pt idx="9">
                  <c:v>1381.5900154186304</c:v>
                </c:pt>
                <c:pt idx="10">
                  <c:v>1381.5900154186304</c:v>
                </c:pt>
                <c:pt idx="11">
                  <c:v>1381.5900154186304</c:v>
                </c:pt>
                <c:pt idx="12">
                  <c:v>1381.5900154186304</c:v>
                </c:pt>
                <c:pt idx="13">
                  <c:v>1381.5900154186304</c:v>
                </c:pt>
                <c:pt idx="14">
                  <c:v>1381.5900154186304</c:v>
                </c:pt>
                <c:pt idx="15">
                  <c:v>1381.5900154186304</c:v>
                </c:pt>
                <c:pt idx="16">
                  <c:v>1381.5900154186304</c:v>
                </c:pt>
                <c:pt idx="17">
                  <c:v>1381.5900154186304</c:v>
                </c:pt>
                <c:pt idx="18">
                  <c:v>1381.5900154186304</c:v>
                </c:pt>
                <c:pt idx="19">
                  <c:v>1381.5900154186304</c:v>
                </c:pt>
                <c:pt idx="20">
                  <c:v>1381.5900154186304</c:v>
                </c:pt>
                <c:pt idx="21">
                  <c:v>1381.5900154186304</c:v>
                </c:pt>
                <c:pt idx="22">
                  <c:v>1381.5900154186304</c:v>
                </c:pt>
                <c:pt idx="23">
                  <c:v>1381.5900154186304</c:v>
                </c:pt>
                <c:pt idx="24">
                  <c:v>1381.5900154186304</c:v>
                </c:pt>
                <c:pt idx="25">
                  <c:v>1381.5900154186304</c:v>
                </c:pt>
                <c:pt idx="26">
                  <c:v>1381.5900154186304</c:v>
                </c:pt>
                <c:pt idx="27">
                  <c:v>1381.5900154186304</c:v>
                </c:pt>
                <c:pt idx="28">
                  <c:v>1381.5900154186304</c:v>
                </c:pt>
                <c:pt idx="29">
                  <c:v>1381.5900154186304</c:v>
                </c:pt>
                <c:pt idx="30">
                  <c:v>1381.5900154186304</c:v>
                </c:pt>
                <c:pt idx="31">
                  <c:v>1381.5900154186304</c:v>
                </c:pt>
                <c:pt idx="32">
                  <c:v>1381.5900154186304</c:v>
                </c:pt>
                <c:pt idx="33">
                  <c:v>1381.5900154186304</c:v>
                </c:pt>
                <c:pt idx="34">
                  <c:v>1381.5900154186304</c:v>
                </c:pt>
                <c:pt idx="35">
                  <c:v>1381.5900154186304</c:v>
                </c:pt>
                <c:pt idx="36">
                  <c:v>1381.5900154186304</c:v>
                </c:pt>
                <c:pt idx="37">
                  <c:v>1381.5900154186304</c:v>
                </c:pt>
                <c:pt idx="38">
                  <c:v>1381.5900154186304</c:v>
                </c:pt>
                <c:pt idx="39">
                  <c:v>1381.5900154186304</c:v>
                </c:pt>
                <c:pt idx="40">
                  <c:v>1381.5900154186304</c:v>
                </c:pt>
                <c:pt idx="41">
                  <c:v>1381.5900154186304</c:v>
                </c:pt>
                <c:pt idx="42">
                  <c:v>1381.5900154186304</c:v>
                </c:pt>
                <c:pt idx="43">
                  <c:v>1381.5900154186304</c:v>
                </c:pt>
                <c:pt idx="44">
                  <c:v>1381.5900154186304</c:v>
                </c:pt>
                <c:pt idx="45">
                  <c:v>1381.5900154186304</c:v>
                </c:pt>
                <c:pt idx="46">
                  <c:v>1381.5900154186304</c:v>
                </c:pt>
                <c:pt idx="47">
                  <c:v>1381.5900154186304</c:v>
                </c:pt>
                <c:pt idx="48">
                  <c:v>1381.5900154186304</c:v>
                </c:pt>
                <c:pt idx="49">
                  <c:v>1381.5900154186304</c:v>
                </c:pt>
                <c:pt idx="50">
                  <c:v>1381.5900154186304</c:v>
                </c:pt>
                <c:pt idx="51">
                  <c:v>1381.5900154186304</c:v>
                </c:pt>
                <c:pt idx="52">
                  <c:v>1381.5900154186304</c:v>
                </c:pt>
                <c:pt idx="53">
                  <c:v>1381.5900154186304</c:v>
                </c:pt>
                <c:pt idx="54">
                  <c:v>1381.5900154186304</c:v>
                </c:pt>
                <c:pt idx="55">
                  <c:v>1381.5900154186304</c:v>
                </c:pt>
                <c:pt idx="56">
                  <c:v>1381.5900154186304</c:v>
                </c:pt>
                <c:pt idx="57">
                  <c:v>1381.5900154186304</c:v>
                </c:pt>
                <c:pt idx="58">
                  <c:v>1381.5900154186304</c:v>
                </c:pt>
                <c:pt idx="59">
                  <c:v>1381.5900154186304</c:v>
                </c:pt>
                <c:pt idx="60">
                  <c:v>1381.5900154186304</c:v>
                </c:pt>
                <c:pt idx="61">
                  <c:v>1381.5900154186304</c:v>
                </c:pt>
                <c:pt idx="62">
                  <c:v>1381.5900154186304</c:v>
                </c:pt>
                <c:pt idx="63">
                  <c:v>1381.5900154186304</c:v>
                </c:pt>
                <c:pt idx="64">
                  <c:v>1381.5900154186304</c:v>
                </c:pt>
                <c:pt idx="65">
                  <c:v>1381.5900154186304</c:v>
                </c:pt>
                <c:pt idx="66">
                  <c:v>1381.5900154186304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</c:numCache>
            </c:numRef>
          </c:cat>
          <c:val>
            <c:numRef>
              <c:f>'std. - อ.ปง'!$F$5:$F$71</c:f>
              <c:numCache>
                <c:ptCount val="67"/>
                <c:pt idx="0">
                  <c:v>943.8254391268246</c:v>
                </c:pt>
                <c:pt idx="1">
                  <c:v>943.8254391268246</c:v>
                </c:pt>
                <c:pt idx="2">
                  <c:v>943.8254391268246</c:v>
                </c:pt>
                <c:pt idx="3">
                  <c:v>943.8254391268246</c:v>
                </c:pt>
                <c:pt idx="4">
                  <c:v>943.8254391268246</c:v>
                </c:pt>
                <c:pt idx="5">
                  <c:v>943.8254391268246</c:v>
                </c:pt>
                <c:pt idx="6">
                  <c:v>943.8254391268246</c:v>
                </c:pt>
                <c:pt idx="7">
                  <c:v>943.8254391268246</c:v>
                </c:pt>
                <c:pt idx="8">
                  <c:v>943.8254391268246</c:v>
                </c:pt>
                <c:pt idx="9">
                  <c:v>943.8254391268246</c:v>
                </c:pt>
                <c:pt idx="10">
                  <c:v>943.8254391268246</c:v>
                </c:pt>
                <c:pt idx="11">
                  <c:v>943.8254391268246</c:v>
                </c:pt>
                <c:pt idx="12">
                  <c:v>943.8254391268246</c:v>
                </c:pt>
                <c:pt idx="13">
                  <c:v>943.8254391268246</c:v>
                </c:pt>
                <c:pt idx="14">
                  <c:v>943.8254391268246</c:v>
                </c:pt>
                <c:pt idx="15">
                  <c:v>943.8254391268246</c:v>
                </c:pt>
                <c:pt idx="16">
                  <c:v>943.8254391268246</c:v>
                </c:pt>
                <c:pt idx="17">
                  <c:v>943.8254391268246</c:v>
                </c:pt>
                <c:pt idx="18">
                  <c:v>943.8254391268246</c:v>
                </c:pt>
                <c:pt idx="19">
                  <c:v>943.8254391268246</c:v>
                </c:pt>
                <c:pt idx="20">
                  <c:v>943.8254391268246</c:v>
                </c:pt>
                <c:pt idx="21">
                  <c:v>943.8254391268246</c:v>
                </c:pt>
                <c:pt idx="22">
                  <c:v>943.8254391268246</c:v>
                </c:pt>
                <c:pt idx="23">
                  <c:v>943.8254391268246</c:v>
                </c:pt>
                <c:pt idx="24">
                  <c:v>943.8254391268246</c:v>
                </c:pt>
                <c:pt idx="25">
                  <c:v>943.8254391268246</c:v>
                </c:pt>
                <c:pt idx="26">
                  <c:v>943.8254391268246</c:v>
                </c:pt>
                <c:pt idx="27">
                  <c:v>943.8254391268246</c:v>
                </c:pt>
                <c:pt idx="28">
                  <c:v>943.8254391268246</c:v>
                </c:pt>
                <c:pt idx="29">
                  <c:v>943.8254391268246</c:v>
                </c:pt>
                <c:pt idx="30">
                  <c:v>943.8254391268246</c:v>
                </c:pt>
                <c:pt idx="31">
                  <c:v>943.8254391268246</c:v>
                </c:pt>
                <c:pt idx="32">
                  <c:v>943.8254391268246</c:v>
                </c:pt>
                <c:pt idx="33">
                  <c:v>943.8254391268246</c:v>
                </c:pt>
                <c:pt idx="34">
                  <c:v>943.8254391268246</c:v>
                </c:pt>
                <c:pt idx="35">
                  <c:v>943.8254391268246</c:v>
                </c:pt>
                <c:pt idx="36">
                  <c:v>943.8254391268246</c:v>
                </c:pt>
                <c:pt idx="37">
                  <c:v>943.8254391268246</c:v>
                </c:pt>
                <c:pt idx="38">
                  <c:v>943.8254391268246</c:v>
                </c:pt>
                <c:pt idx="39">
                  <c:v>943.8254391268246</c:v>
                </c:pt>
                <c:pt idx="40">
                  <c:v>943.8254391268246</c:v>
                </c:pt>
                <c:pt idx="41">
                  <c:v>943.8254391268246</c:v>
                </c:pt>
                <c:pt idx="42">
                  <c:v>943.8254391268246</c:v>
                </c:pt>
                <c:pt idx="43">
                  <c:v>943.8254391268246</c:v>
                </c:pt>
                <c:pt idx="44">
                  <c:v>943.8254391268246</c:v>
                </c:pt>
                <c:pt idx="45">
                  <c:v>943.8254391268246</c:v>
                </c:pt>
                <c:pt idx="46">
                  <c:v>943.8254391268246</c:v>
                </c:pt>
                <c:pt idx="47">
                  <c:v>943.8254391268246</c:v>
                </c:pt>
                <c:pt idx="48">
                  <c:v>943.8254391268246</c:v>
                </c:pt>
                <c:pt idx="49">
                  <c:v>943.8254391268246</c:v>
                </c:pt>
                <c:pt idx="50">
                  <c:v>943.8254391268246</c:v>
                </c:pt>
                <c:pt idx="51">
                  <c:v>943.8254391268246</c:v>
                </c:pt>
                <c:pt idx="52">
                  <c:v>943.8254391268246</c:v>
                </c:pt>
                <c:pt idx="53">
                  <c:v>943.8254391268246</c:v>
                </c:pt>
                <c:pt idx="54">
                  <c:v>943.8254391268246</c:v>
                </c:pt>
                <c:pt idx="55">
                  <c:v>943.8254391268246</c:v>
                </c:pt>
                <c:pt idx="56">
                  <c:v>943.8254391268246</c:v>
                </c:pt>
                <c:pt idx="57">
                  <c:v>943.8254391268246</c:v>
                </c:pt>
                <c:pt idx="58">
                  <c:v>943.8254391268246</c:v>
                </c:pt>
                <c:pt idx="59">
                  <c:v>943.8254391268246</c:v>
                </c:pt>
                <c:pt idx="60">
                  <c:v>943.8254391268246</c:v>
                </c:pt>
                <c:pt idx="61">
                  <c:v>943.8254391268246</c:v>
                </c:pt>
                <c:pt idx="62">
                  <c:v>943.8254391268246</c:v>
                </c:pt>
                <c:pt idx="63">
                  <c:v>943.8254391268246</c:v>
                </c:pt>
                <c:pt idx="64">
                  <c:v>943.8254391268246</c:v>
                </c:pt>
                <c:pt idx="65">
                  <c:v>943.8254391268246</c:v>
                </c:pt>
                <c:pt idx="66">
                  <c:v>943.8254391268246</c:v>
                </c:pt>
              </c:numCache>
            </c:numRef>
          </c:val>
          <c:smooth val="0"/>
        </c:ser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783863"/>
        <c:crossesAt val="0"/>
        <c:auto val="1"/>
        <c:lblOffset val="100"/>
        <c:tickLblSkip val="2"/>
        <c:noMultiLvlLbl val="0"/>
      </c:catAx>
      <c:valAx>
        <c:axId val="217838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33351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อ.ปง จ.พะเยา</a:t>
            </a:r>
          </a:p>
        </c:rich>
      </c:tx>
      <c:layout>
        <c:manualLayout>
          <c:xMode val="factor"/>
          <c:yMode val="factor"/>
          <c:x val="0.04925"/>
          <c:y val="-0.019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65"/>
          <c:w val="0.8755"/>
          <c:h val="0.747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อ.ปง'!$C$5:$C$72</c:f>
              <c:numCache>
                <c:ptCount val="68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1090.8</c:v>
                </c:pt>
                <c:pt idx="7">
                  <c:v>1212.1</c:v>
                </c:pt>
                <c:pt idx="8">
                  <c:v>1143.5</c:v>
                </c:pt>
                <c:pt idx="9">
                  <c:v>1049.3</c:v>
                </c:pt>
                <c:pt idx="10">
                  <c:v>1138.8</c:v>
                </c:pt>
                <c:pt idx="11">
                  <c:v>993.1</c:v>
                </c:pt>
                <c:pt idx="12">
                  <c:v>1213.6</c:v>
                </c:pt>
                <c:pt idx="13">
                  <c:v>1121.6</c:v>
                </c:pt>
                <c:pt idx="14">
                  <c:v>1476.2</c:v>
                </c:pt>
                <c:pt idx="15">
                  <c:v>1102</c:v>
                </c:pt>
                <c:pt idx="16">
                  <c:v>1329</c:v>
                </c:pt>
                <c:pt idx="17">
                  <c:v>1620.9</c:v>
                </c:pt>
                <c:pt idx="18">
                  <c:v>1407.8</c:v>
                </c:pt>
                <c:pt idx="19">
                  <c:v>1245.2</c:v>
                </c:pt>
                <c:pt idx="20">
                  <c:v>1309.9</c:v>
                </c:pt>
                <c:pt idx="21">
                  <c:v>1439</c:v>
                </c:pt>
                <c:pt idx="22">
                  <c:v>1511.8</c:v>
                </c:pt>
                <c:pt idx="23">
                  <c:v>770.9</c:v>
                </c:pt>
                <c:pt idx="24">
                  <c:v>1320.2</c:v>
                </c:pt>
                <c:pt idx="25">
                  <c:v>1319.7</c:v>
                </c:pt>
                <c:pt idx="26">
                  <c:v>957.1</c:v>
                </c:pt>
                <c:pt idx="27">
                  <c:v>1055</c:v>
                </c:pt>
                <c:pt idx="28">
                  <c:v>1072.5</c:v>
                </c:pt>
                <c:pt idx="29">
                  <c:v>1134.9</c:v>
                </c:pt>
                <c:pt idx="30">
                  <c:v>1045.9</c:v>
                </c:pt>
                <c:pt idx="31">
                  <c:v>1251.2</c:v>
                </c:pt>
                <c:pt idx="32">
                  <c:v>1340.8</c:v>
                </c:pt>
                <c:pt idx="33">
                  <c:v>1253.2</c:v>
                </c:pt>
                <c:pt idx="34">
                  <c:v>970.3</c:v>
                </c:pt>
                <c:pt idx="35">
                  <c:v>814.9</c:v>
                </c:pt>
                <c:pt idx="36">
                  <c:v>960</c:v>
                </c:pt>
                <c:pt idx="37">
                  <c:v>1143.8</c:v>
                </c:pt>
                <c:pt idx="38">
                  <c:v>1410.9</c:v>
                </c:pt>
                <c:pt idx="39">
                  <c:v>1483.61</c:v>
                </c:pt>
                <c:pt idx="40">
                  <c:v>1005.3</c:v>
                </c:pt>
                <c:pt idx="41">
                  <c:v>902.9</c:v>
                </c:pt>
                <c:pt idx="42">
                  <c:v>1488.2</c:v>
                </c:pt>
                <c:pt idx="43">
                  <c:v>1231.2</c:v>
                </c:pt>
                <c:pt idx="44">
                  <c:v>1511.5</c:v>
                </c:pt>
                <c:pt idx="45">
                  <c:v>968.6</c:v>
                </c:pt>
                <c:pt idx="46">
                  <c:v>1457.8</c:v>
                </c:pt>
                <c:pt idx="47">
                  <c:v>987.3</c:v>
                </c:pt>
                <c:pt idx="48">
                  <c:v>1273.5</c:v>
                </c:pt>
                <c:pt idx="49">
                  <c:v>1187.2</c:v>
                </c:pt>
                <c:pt idx="50">
                  <c:v>1075.7</c:v>
                </c:pt>
                <c:pt idx="51">
                  <c:v>1080.1</c:v>
                </c:pt>
                <c:pt idx="52">
                  <c:v>911.5</c:v>
                </c:pt>
                <c:pt idx="53">
                  <c:v>649.6</c:v>
                </c:pt>
                <c:pt idx="54">
                  <c:v>835.5</c:v>
                </c:pt>
                <c:pt idx="55">
                  <c:v>1157</c:v>
                </c:pt>
                <c:pt idx="56">
                  <c:v>1064.2</c:v>
                </c:pt>
                <c:pt idx="57">
                  <c:v>1259.9</c:v>
                </c:pt>
                <c:pt idx="58">
                  <c:v>930.3</c:v>
                </c:pt>
                <c:pt idx="59">
                  <c:v>1290.6</c:v>
                </c:pt>
                <c:pt idx="60">
                  <c:v>1330.4</c:v>
                </c:pt>
                <c:pt idx="61">
                  <c:v>1255.7</c:v>
                </c:pt>
                <c:pt idx="62">
                  <c:v>821.7</c:v>
                </c:pt>
                <c:pt idx="63">
                  <c:v>677.8</c:v>
                </c:pt>
                <c:pt idx="64">
                  <c:v>1136</c:v>
                </c:pt>
                <c:pt idx="65">
                  <c:v>1415</c:v>
                </c:pt>
                <c:pt idx="66">
                  <c:v>1010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อ.ปง'!$E$5:$E$71</c:f>
              <c:numCache>
                <c:ptCount val="67"/>
                <c:pt idx="0">
                  <c:v>1162.7077272727274</c:v>
                </c:pt>
                <c:pt idx="1">
                  <c:v>1162.7077272727274</c:v>
                </c:pt>
                <c:pt idx="2">
                  <c:v>1162.7077272727274</c:v>
                </c:pt>
                <c:pt idx="3">
                  <c:v>1162.7077272727274</c:v>
                </c:pt>
                <c:pt idx="4">
                  <c:v>1162.7077272727274</c:v>
                </c:pt>
                <c:pt idx="5">
                  <c:v>1162.7077272727274</c:v>
                </c:pt>
                <c:pt idx="6">
                  <c:v>1162.7077272727274</c:v>
                </c:pt>
                <c:pt idx="7">
                  <c:v>1162.7077272727274</c:v>
                </c:pt>
                <c:pt idx="8">
                  <c:v>1162.7077272727274</c:v>
                </c:pt>
                <c:pt idx="9">
                  <c:v>1162.7077272727274</c:v>
                </c:pt>
                <c:pt idx="10">
                  <c:v>1162.7077272727274</c:v>
                </c:pt>
                <c:pt idx="11">
                  <c:v>1162.7077272727274</c:v>
                </c:pt>
                <c:pt idx="12">
                  <c:v>1162.7077272727274</c:v>
                </c:pt>
                <c:pt idx="13">
                  <c:v>1162.7077272727274</c:v>
                </c:pt>
                <c:pt idx="14">
                  <c:v>1162.7077272727274</c:v>
                </c:pt>
                <c:pt idx="15">
                  <c:v>1162.7077272727274</c:v>
                </c:pt>
                <c:pt idx="16">
                  <c:v>1162.7077272727274</c:v>
                </c:pt>
                <c:pt idx="17">
                  <c:v>1162.7077272727274</c:v>
                </c:pt>
                <c:pt idx="18">
                  <c:v>1162.7077272727274</c:v>
                </c:pt>
                <c:pt idx="19">
                  <c:v>1162.7077272727274</c:v>
                </c:pt>
                <c:pt idx="20">
                  <c:v>1162.7077272727274</c:v>
                </c:pt>
                <c:pt idx="21">
                  <c:v>1162.7077272727274</c:v>
                </c:pt>
                <c:pt idx="22">
                  <c:v>1162.7077272727274</c:v>
                </c:pt>
                <c:pt idx="23">
                  <c:v>1162.7077272727274</c:v>
                </c:pt>
                <c:pt idx="24">
                  <c:v>1162.7077272727274</c:v>
                </c:pt>
                <c:pt idx="25">
                  <c:v>1162.7077272727274</c:v>
                </c:pt>
                <c:pt idx="26">
                  <c:v>1162.7077272727274</c:v>
                </c:pt>
                <c:pt idx="27">
                  <c:v>1162.7077272727274</c:v>
                </c:pt>
                <c:pt idx="28">
                  <c:v>1162.7077272727274</c:v>
                </c:pt>
                <c:pt idx="29">
                  <c:v>1162.7077272727274</c:v>
                </c:pt>
                <c:pt idx="30">
                  <c:v>1162.7077272727274</c:v>
                </c:pt>
                <c:pt idx="31">
                  <c:v>1162.7077272727274</c:v>
                </c:pt>
                <c:pt idx="32">
                  <c:v>1162.7077272727274</c:v>
                </c:pt>
                <c:pt idx="33">
                  <c:v>1162.7077272727274</c:v>
                </c:pt>
                <c:pt idx="34">
                  <c:v>1162.7077272727274</c:v>
                </c:pt>
                <c:pt idx="35">
                  <c:v>1162.7077272727274</c:v>
                </c:pt>
                <c:pt idx="36">
                  <c:v>1162.7077272727274</c:v>
                </c:pt>
                <c:pt idx="37">
                  <c:v>1162.7077272727274</c:v>
                </c:pt>
                <c:pt idx="38">
                  <c:v>1162.7077272727274</c:v>
                </c:pt>
                <c:pt idx="39">
                  <c:v>1162.7077272727274</c:v>
                </c:pt>
                <c:pt idx="40">
                  <c:v>1162.7077272727274</c:v>
                </c:pt>
                <c:pt idx="41">
                  <c:v>1162.7077272727274</c:v>
                </c:pt>
                <c:pt idx="42">
                  <c:v>1162.7077272727274</c:v>
                </c:pt>
                <c:pt idx="43">
                  <c:v>1162.7077272727274</c:v>
                </c:pt>
                <c:pt idx="44">
                  <c:v>1162.7077272727274</c:v>
                </c:pt>
                <c:pt idx="45">
                  <c:v>1162.7077272727274</c:v>
                </c:pt>
                <c:pt idx="46">
                  <c:v>1162.7077272727274</c:v>
                </c:pt>
                <c:pt idx="47">
                  <c:v>1162.7077272727274</c:v>
                </c:pt>
                <c:pt idx="48">
                  <c:v>1162.7077272727274</c:v>
                </c:pt>
                <c:pt idx="49">
                  <c:v>1162.7077272727274</c:v>
                </c:pt>
                <c:pt idx="50">
                  <c:v>1162.7077272727274</c:v>
                </c:pt>
                <c:pt idx="51">
                  <c:v>1162.7077272727274</c:v>
                </c:pt>
                <c:pt idx="52">
                  <c:v>1162.7077272727274</c:v>
                </c:pt>
                <c:pt idx="53">
                  <c:v>1162.7077272727274</c:v>
                </c:pt>
                <c:pt idx="54">
                  <c:v>1162.7077272727274</c:v>
                </c:pt>
                <c:pt idx="55">
                  <c:v>1162.7077272727274</c:v>
                </c:pt>
                <c:pt idx="56">
                  <c:v>1162.7077272727274</c:v>
                </c:pt>
                <c:pt idx="57">
                  <c:v>1162.7077272727274</c:v>
                </c:pt>
                <c:pt idx="58">
                  <c:v>1162.7077272727274</c:v>
                </c:pt>
                <c:pt idx="59">
                  <c:v>1162.7077272727274</c:v>
                </c:pt>
                <c:pt idx="60">
                  <c:v>1162.7077272727274</c:v>
                </c:pt>
                <c:pt idx="61">
                  <c:v>1162.7077272727274</c:v>
                </c:pt>
                <c:pt idx="62">
                  <c:v>1162.7077272727274</c:v>
                </c:pt>
                <c:pt idx="63">
                  <c:v>1162.7077272727274</c:v>
                </c:pt>
                <c:pt idx="64">
                  <c:v>1162.7077272727274</c:v>
                </c:pt>
                <c:pt idx="65">
                  <c:v>1162.7077272727274</c:v>
                </c:pt>
                <c:pt idx="66">
                  <c:v>1162.7077272727274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อ.ปง'!$B$5:$B$72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2502</c:v>
                </c:pt>
                <c:pt idx="7">
                  <c:v>2504</c:v>
                </c:pt>
                <c:pt idx="8">
                  <c:v>2507</c:v>
                </c:pt>
                <c:pt idx="9">
                  <c:v>2508</c:v>
                </c:pt>
                <c:pt idx="10">
                  <c:v>2509</c:v>
                </c:pt>
                <c:pt idx="11">
                  <c:v>2510</c:v>
                </c:pt>
                <c:pt idx="12">
                  <c:v>2511</c:v>
                </c:pt>
                <c:pt idx="13">
                  <c:v>2512</c:v>
                </c:pt>
                <c:pt idx="14">
                  <c:v>2513</c:v>
                </c:pt>
                <c:pt idx="15">
                  <c:v>2514</c:v>
                </c:pt>
                <c:pt idx="16">
                  <c:v>2515</c:v>
                </c:pt>
                <c:pt idx="17">
                  <c:v>2516</c:v>
                </c:pt>
                <c:pt idx="18">
                  <c:v>2517</c:v>
                </c:pt>
                <c:pt idx="19">
                  <c:v>2518</c:v>
                </c:pt>
                <c:pt idx="20">
                  <c:v>2519</c:v>
                </c:pt>
                <c:pt idx="21">
                  <c:v>2520</c:v>
                </c:pt>
                <c:pt idx="22">
                  <c:v>2521</c:v>
                </c:pt>
                <c:pt idx="23">
                  <c:v>2522</c:v>
                </c:pt>
                <c:pt idx="24">
                  <c:v>2523</c:v>
                </c:pt>
                <c:pt idx="25">
                  <c:v>2524</c:v>
                </c:pt>
                <c:pt idx="26">
                  <c:v>2525</c:v>
                </c:pt>
                <c:pt idx="27">
                  <c:v>2526</c:v>
                </c:pt>
                <c:pt idx="28">
                  <c:v>2527</c:v>
                </c:pt>
                <c:pt idx="29">
                  <c:v>2528</c:v>
                </c:pt>
                <c:pt idx="30">
                  <c:v>2529</c:v>
                </c:pt>
                <c:pt idx="31">
                  <c:v>2530</c:v>
                </c:pt>
                <c:pt idx="32">
                  <c:v>2531</c:v>
                </c:pt>
                <c:pt idx="33">
                  <c:v>2532</c:v>
                </c:pt>
                <c:pt idx="34">
                  <c:v>2533</c:v>
                </c:pt>
                <c:pt idx="35">
                  <c:v>2534</c:v>
                </c:pt>
                <c:pt idx="36">
                  <c:v>2535</c:v>
                </c:pt>
                <c:pt idx="37">
                  <c:v>2536</c:v>
                </c:pt>
                <c:pt idx="38">
                  <c:v>2537</c:v>
                </c:pt>
                <c:pt idx="39">
                  <c:v>2538</c:v>
                </c:pt>
                <c:pt idx="40">
                  <c:v>2539</c:v>
                </c:pt>
                <c:pt idx="41">
                  <c:v>2540</c:v>
                </c:pt>
                <c:pt idx="42">
                  <c:v>2541</c:v>
                </c:pt>
                <c:pt idx="43">
                  <c:v>2542</c:v>
                </c:pt>
                <c:pt idx="44">
                  <c:v>2543</c:v>
                </c:pt>
                <c:pt idx="45">
                  <c:v>2544</c:v>
                </c:pt>
                <c:pt idx="46">
                  <c:v>2545</c:v>
                </c:pt>
                <c:pt idx="47">
                  <c:v>2546</c:v>
                </c:pt>
                <c:pt idx="48">
                  <c:v>2547</c:v>
                </c:pt>
                <c:pt idx="49">
                  <c:v>2548</c:v>
                </c:pt>
                <c:pt idx="50">
                  <c:v>2549</c:v>
                </c:pt>
                <c:pt idx="51">
                  <c:v>2550</c:v>
                </c:pt>
                <c:pt idx="52">
                  <c:v>2551</c:v>
                </c:pt>
                <c:pt idx="53">
                  <c:v>2552</c:v>
                </c:pt>
                <c:pt idx="54">
                  <c:v>2553</c:v>
                </c:pt>
                <c:pt idx="55">
                  <c:v>2554</c:v>
                </c:pt>
                <c:pt idx="56">
                  <c:v>2555</c:v>
                </c:pt>
                <c:pt idx="57">
                  <c:v>2557</c:v>
                </c:pt>
                <c:pt idx="58">
                  <c:v>2558</c:v>
                </c:pt>
                <c:pt idx="59">
                  <c:v>2559</c:v>
                </c:pt>
                <c:pt idx="60">
                  <c:v>2560</c:v>
                </c:pt>
                <c:pt idx="61">
                  <c:v>2561</c:v>
                </c:pt>
                <c:pt idx="62">
                  <c:v>2562</c:v>
                </c:pt>
                <c:pt idx="63">
                  <c:v>2563</c:v>
                </c:pt>
                <c:pt idx="64">
                  <c:v>2564</c:v>
                </c:pt>
                <c:pt idx="65">
                  <c:v>2565</c:v>
                </c:pt>
                <c:pt idx="66">
                  <c:v>2566</c:v>
                </c:pt>
              </c:numCache>
            </c:numRef>
          </c:cat>
          <c:val>
            <c:numRef>
              <c:f>'std. - อ.ปง'!$D$5:$D$72</c:f>
              <c:numCache>
                <c:ptCount val="68"/>
                <c:pt idx="66">
                  <c:v>1010</c:v>
                </c:pt>
              </c:numCache>
            </c:numRef>
          </c:val>
          <c:smooth val="0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662449"/>
        <c:crossesAt val="0"/>
        <c:auto val="1"/>
        <c:lblOffset val="100"/>
        <c:tickLblSkip val="2"/>
        <c:noMultiLvlLbl val="0"/>
      </c:catAx>
      <c:valAx>
        <c:axId val="1966244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83704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25"/>
          <c:y val="0.9405"/>
          <c:w val="0.4595"/>
          <c:h val="0.046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0.46025</cdr:y>
    </cdr:from>
    <cdr:to>
      <cdr:x>0.4495</cdr:x>
      <cdr:y>0.50375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2933700"/>
          <a:ext cx="117157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0.71425</cdr:x>
      <cdr:y>0.3385</cdr:y>
    </cdr:from>
    <cdr:to>
      <cdr:x>0.8535</cdr:x>
      <cdr:y>0.38125</cdr:y>
    </cdr:to>
    <cdr:sp>
      <cdr:nvSpPr>
        <cdr:cNvPr id="2" name="TextBox 1"/>
        <cdr:cNvSpPr txBox="1">
          <a:spLocks noChangeArrowheads="1"/>
        </cdr:cNvSpPr>
      </cdr:nvSpPr>
      <cdr:spPr>
        <a:xfrm>
          <a:off x="6257925" y="2152650"/>
          <a:ext cx="12192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1,382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0.1915</cdr:x>
      <cdr:y>0.52975</cdr:y>
    </cdr:from>
    <cdr:to>
      <cdr:x>0.3315</cdr:x>
      <cdr:y>0.5725</cdr:y>
    </cdr:to>
    <cdr:sp>
      <cdr:nvSpPr>
        <cdr:cNvPr id="3" name="TextBox 1"/>
        <cdr:cNvSpPr txBox="1">
          <a:spLocks noChangeArrowheads="1"/>
        </cdr:cNvSpPr>
      </cdr:nvSpPr>
      <cdr:spPr>
        <a:xfrm>
          <a:off x="1676400" y="3371850"/>
          <a:ext cx="12287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0.39675</cdr:y>
    </cdr:from>
    <cdr:to>
      <cdr:x>0.22175</cdr:x>
      <cdr:y>0.55175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62100" y="2524125"/>
          <a:ext cx="371475" cy="9906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0"/>
  <sheetViews>
    <sheetView tabSelected="1" zoomScalePageLayoutView="0" workbookViewId="0" topLeftCell="A59">
      <selection activeCell="I72" sqref="I7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6">
        <v>2495</v>
      </c>
      <c r="C5" s="70">
        <v>1361.1</v>
      </c>
      <c r="D5" s="71"/>
      <c r="E5" s="72">
        <f aca="true" t="shared" si="0" ref="E5:E37">$C$80</f>
        <v>1162.7077272727274</v>
      </c>
      <c r="F5" s="73">
        <f aca="true" t="shared" si="1" ref="F5:F37">+$C$83</f>
        <v>943.8254391268246</v>
      </c>
      <c r="G5" s="74">
        <f aca="true" t="shared" si="2" ref="G5:G37">$C$81</f>
        <v>218.8822881459029</v>
      </c>
      <c r="H5" s="75">
        <f aca="true" t="shared" si="3" ref="H5:H37">+$C$84</f>
        <v>1381.5900154186304</v>
      </c>
      <c r="I5" s="2">
        <v>1</v>
      </c>
    </row>
    <row r="6" spans="2:9" ht="11.25">
      <c r="B6" s="97">
        <v>2496</v>
      </c>
      <c r="C6" s="76">
        <v>1120.5</v>
      </c>
      <c r="D6" s="71"/>
      <c r="E6" s="77">
        <f t="shared" si="0"/>
        <v>1162.7077272727274</v>
      </c>
      <c r="F6" s="78">
        <f t="shared" si="1"/>
        <v>943.8254391268246</v>
      </c>
      <c r="G6" s="79">
        <f t="shared" si="2"/>
        <v>218.8822881459029</v>
      </c>
      <c r="H6" s="80">
        <f t="shared" si="3"/>
        <v>1381.5900154186304</v>
      </c>
      <c r="I6" s="2">
        <f>I5+1</f>
        <v>2</v>
      </c>
    </row>
    <row r="7" spans="2:9" ht="11.25">
      <c r="B7" s="97">
        <v>2497</v>
      </c>
      <c r="C7" s="76">
        <v>895.4</v>
      </c>
      <c r="D7" s="71"/>
      <c r="E7" s="77">
        <f t="shared" si="0"/>
        <v>1162.7077272727274</v>
      </c>
      <c r="F7" s="78">
        <f t="shared" si="1"/>
        <v>943.8254391268246</v>
      </c>
      <c r="G7" s="79">
        <f t="shared" si="2"/>
        <v>218.8822881459029</v>
      </c>
      <c r="H7" s="80">
        <f t="shared" si="3"/>
        <v>1381.5900154186304</v>
      </c>
      <c r="I7" s="2">
        <f aca="true" t="shared" si="4" ref="I7:I71">I6+1</f>
        <v>3</v>
      </c>
    </row>
    <row r="8" spans="2:9" ht="11.25">
      <c r="B8" s="97">
        <v>2498</v>
      </c>
      <c r="C8" s="76">
        <v>1049.1</v>
      </c>
      <c r="D8" s="71"/>
      <c r="E8" s="77">
        <f t="shared" si="0"/>
        <v>1162.7077272727274</v>
      </c>
      <c r="F8" s="78">
        <f t="shared" si="1"/>
        <v>943.8254391268246</v>
      </c>
      <c r="G8" s="79">
        <f t="shared" si="2"/>
        <v>218.8822881459029</v>
      </c>
      <c r="H8" s="80">
        <f t="shared" si="3"/>
        <v>1381.5900154186304</v>
      </c>
      <c r="I8" s="2">
        <f t="shared" si="4"/>
        <v>4</v>
      </c>
    </row>
    <row r="9" spans="2:9" ht="11.25">
      <c r="B9" s="97">
        <v>2499</v>
      </c>
      <c r="C9" s="76">
        <v>1170.2</v>
      </c>
      <c r="D9" s="71"/>
      <c r="E9" s="77">
        <f t="shared" si="0"/>
        <v>1162.7077272727274</v>
      </c>
      <c r="F9" s="78">
        <f t="shared" si="1"/>
        <v>943.8254391268246</v>
      </c>
      <c r="G9" s="79">
        <f t="shared" si="2"/>
        <v>218.8822881459029</v>
      </c>
      <c r="H9" s="80">
        <f t="shared" si="3"/>
        <v>1381.5900154186304</v>
      </c>
      <c r="I9" s="2">
        <f t="shared" si="4"/>
        <v>5</v>
      </c>
    </row>
    <row r="10" spans="2:9" ht="11.25">
      <c r="B10" s="97">
        <v>2500</v>
      </c>
      <c r="C10" s="76">
        <v>1528.4</v>
      </c>
      <c r="D10" s="71"/>
      <c r="E10" s="77">
        <f t="shared" si="0"/>
        <v>1162.7077272727274</v>
      </c>
      <c r="F10" s="78">
        <f t="shared" si="1"/>
        <v>943.8254391268246</v>
      </c>
      <c r="G10" s="79">
        <f t="shared" si="2"/>
        <v>218.8822881459029</v>
      </c>
      <c r="H10" s="80">
        <f t="shared" si="3"/>
        <v>1381.5900154186304</v>
      </c>
      <c r="I10" s="2">
        <f t="shared" si="4"/>
        <v>6</v>
      </c>
    </row>
    <row r="11" spans="2:9" ht="11.25">
      <c r="B11" s="97">
        <v>2502</v>
      </c>
      <c r="C11" s="76">
        <v>1090.8</v>
      </c>
      <c r="D11" s="71"/>
      <c r="E11" s="77">
        <f t="shared" si="0"/>
        <v>1162.7077272727274</v>
      </c>
      <c r="F11" s="78">
        <f t="shared" si="1"/>
        <v>943.8254391268246</v>
      </c>
      <c r="G11" s="79">
        <f t="shared" si="2"/>
        <v>218.8822881459029</v>
      </c>
      <c r="H11" s="80">
        <f t="shared" si="3"/>
        <v>1381.5900154186304</v>
      </c>
      <c r="I11" s="2">
        <f t="shared" si="4"/>
        <v>7</v>
      </c>
    </row>
    <row r="12" spans="2:9" ht="11.25">
      <c r="B12" s="97">
        <v>2504</v>
      </c>
      <c r="C12" s="76">
        <v>1212.1</v>
      </c>
      <c r="D12" s="71"/>
      <c r="E12" s="77">
        <f t="shared" si="0"/>
        <v>1162.7077272727274</v>
      </c>
      <c r="F12" s="78">
        <f t="shared" si="1"/>
        <v>943.8254391268246</v>
      </c>
      <c r="G12" s="79">
        <f t="shared" si="2"/>
        <v>218.8822881459029</v>
      </c>
      <c r="H12" s="80">
        <f t="shared" si="3"/>
        <v>1381.5900154186304</v>
      </c>
      <c r="I12" s="2">
        <f t="shared" si="4"/>
        <v>8</v>
      </c>
    </row>
    <row r="13" spans="2:9" ht="11.25">
      <c r="B13" s="97">
        <v>2507</v>
      </c>
      <c r="C13" s="76">
        <v>1143.5</v>
      </c>
      <c r="D13" s="71"/>
      <c r="E13" s="77">
        <f t="shared" si="0"/>
        <v>1162.7077272727274</v>
      </c>
      <c r="F13" s="78">
        <f t="shared" si="1"/>
        <v>943.8254391268246</v>
      </c>
      <c r="G13" s="79">
        <f t="shared" si="2"/>
        <v>218.8822881459029</v>
      </c>
      <c r="H13" s="80">
        <f t="shared" si="3"/>
        <v>1381.5900154186304</v>
      </c>
      <c r="I13" s="2">
        <f t="shared" si="4"/>
        <v>9</v>
      </c>
    </row>
    <row r="14" spans="2:9" ht="11.25">
      <c r="B14" s="97">
        <v>2508</v>
      </c>
      <c r="C14" s="76">
        <v>1049.3</v>
      </c>
      <c r="D14" s="71"/>
      <c r="E14" s="77">
        <f t="shared" si="0"/>
        <v>1162.7077272727274</v>
      </c>
      <c r="F14" s="78">
        <f t="shared" si="1"/>
        <v>943.8254391268246</v>
      </c>
      <c r="G14" s="79">
        <f t="shared" si="2"/>
        <v>218.8822881459029</v>
      </c>
      <c r="H14" s="80">
        <f t="shared" si="3"/>
        <v>1381.5900154186304</v>
      </c>
      <c r="I14" s="2">
        <f t="shared" si="4"/>
        <v>10</v>
      </c>
    </row>
    <row r="15" spans="2:9" ht="11.25">
      <c r="B15" s="97">
        <v>2509</v>
      </c>
      <c r="C15" s="76">
        <v>1138.8</v>
      </c>
      <c r="D15" s="71"/>
      <c r="E15" s="77">
        <f t="shared" si="0"/>
        <v>1162.7077272727274</v>
      </c>
      <c r="F15" s="78">
        <f t="shared" si="1"/>
        <v>943.8254391268246</v>
      </c>
      <c r="G15" s="79">
        <f t="shared" si="2"/>
        <v>218.8822881459029</v>
      </c>
      <c r="H15" s="80">
        <f t="shared" si="3"/>
        <v>1381.5900154186304</v>
      </c>
      <c r="I15" s="2">
        <f t="shared" si="4"/>
        <v>11</v>
      </c>
    </row>
    <row r="16" spans="2:9" ht="11.25">
      <c r="B16" s="97">
        <v>2510</v>
      </c>
      <c r="C16" s="76">
        <v>993.1</v>
      </c>
      <c r="D16" s="71"/>
      <c r="E16" s="77">
        <f t="shared" si="0"/>
        <v>1162.7077272727274</v>
      </c>
      <c r="F16" s="78">
        <f t="shared" si="1"/>
        <v>943.8254391268246</v>
      </c>
      <c r="G16" s="79">
        <f t="shared" si="2"/>
        <v>218.8822881459029</v>
      </c>
      <c r="H16" s="80">
        <f t="shared" si="3"/>
        <v>1381.5900154186304</v>
      </c>
      <c r="I16" s="2">
        <f t="shared" si="4"/>
        <v>12</v>
      </c>
    </row>
    <row r="17" spans="2:9" ht="11.25">
      <c r="B17" s="97">
        <v>2511</v>
      </c>
      <c r="C17" s="81">
        <v>1213.6</v>
      </c>
      <c r="D17" s="71"/>
      <c r="E17" s="77">
        <f t="shared" si="0"/>
        <v>1162.7077272727274</v>
      </c>
      <c r="F17" s="78">
        <f t="shared" si="1"/>
        <v>943.8254391268246</v>
      </c>
      <c r="G17" s="79">
        <f t="shared" si="2"/>
        <v>218.8822881459029</v>
      </c>
      <c r="H17" s="80">
        <f t="shared" si="3"/>
        <v>1381.5900154186304</v>
      </c>
      <c r="I17" s="2">
        <f t="shared" si="4"/>
        <v>13</v>
      </c>
    </row>
    <row r="18" spans="2:9" ht="11.25">
      <c r="B18" s="97">
        <v>2512</v>
      </c>
      <c r="C18" s="81">
        <v>1121.6</v>
      </c>
      <c r="D18" s="71"/>
      <c r="E18" s="77">
        <f t="shared" si="0"/>
        <v>1162.7077272727274</v>
      </c>
      <c r="F18" s="78">
        <f t="shared" si="1"/>
        <v>943.8254391268246</v>
      </c>
      <c r="G18" s="79">
        <f t="shared" si="2"/>
        <v>218.8822881459029</v>
      </c>
      <c r="H18" s="80">
        <f t="shared" si="3"/>
        <v>1381.5900154186304</v>
      </c>
      <c r="I18" s="2">
        <f t="shared" si="4"/>
        <v>14</v>
      </c>
    </row>
    <row r="19" spans="2:9" ht="11.25">
      <c r="B19" s="97">
        <v>2513</v>
      </c>
      <c r="C19" s="81">
        <v>1476.2</v>
      </c>
      <c r="D19" s="71"/>
      <c r="E19" s="77">
        <f t="shared" si="0"/>
        <v>1162.7077272727274</v>
      </c>
      <c r="F19" s="78">
        <f t="shared" si="1"/>
        <v>943.8254391268246</v>
      </c>
      <c r="G19" s="79">
        <f t="shared" si="2"/>
        <v>218.8822881459029</v>
      </c>
      <c r="H19" s="80">
        <f t="shared" si="3"/>
        <v>1381.5900154186304</v>
      </c>
      <c r="I19" s="2">
        <f t="shared" si="4"/>
        <v>15</v>
      </c>
    </row>
    <row r="20" spans="2:14" ht="11.25">
      <c r="B20" s="97">
        <v>2514</v>
      </c>
      <c r="C20" s="81">
        <v>1102</v>
      </c>
      <c r="D20" s="71"/>
      <c r="E20" s="77">
        <f t="shared" si="0"/>
        <v>1162.7077272727274</v>
      </c>
      <c r="F20" s="78">
        <f t="shared" si="1"/>
        <v>943.8254391268246</v>
      </c>
      <c r="G20" s="79">
        <f t="shared" si="2"/>
        <v>218.8822881459029</v>
      </c>
      <c r="H20" s="80">
        <f t="shared" si="3"/>
        <v>1381.5900154186304</v>
      </c>
      <c r="I20" s="2">
        <f t="shared" si="4"/>
        <v>16</v>
      </c>
      <c r="K20" s="90"/>
      <c r="L20" s="90"/>
      <c r="M20" s="90"/>
      <c r="N20" s="90"/>
    </row>
    <row r="21" spans="2:9" ht="11.25">
      <c r="B21" s="97">
        <v>2515</v>
      </c>
      <c r="C21" s="81">
        <v>1329</v>
      </c>
      <c r="D21" s="71"/>
      <c r="E21" s="77">
        <f t="shared" si="0"/>
        <v>1162.7077272727274</v>
      </c>
      <c r="F21" s="78">
        <f t="shared" si="1"/>
        <v>943.8254391268246</v>
      </c>
      <c r="G21" s="79">
        <f t="shared" si="2"/>
        <v>218.8822881459029</v>
      </c>
      <c r="H21" s="80">
        <f t="shared" si="3"/>
        <v>1381.5900154186304</v>
      </c>
      <c r="I21" s="2">
        <f t="shared" si="4"/>
        <v>17</v>
      </c>
    </row>
    <row r="22" spans="2:9" ht="11.25">
      <c r="B22" s="97">
        <v>2516</v>
      </c>
      <c r="C22" s="81">
        <v>1620.9</v>
      </c>
      <c r="D22" s="71"/>
      <c r="E22" s="77">
        <f t="shared" si="0"/>
        <v>1162.7077272727274</v>
      </c>
      <c r="F22" s="78">
        <f t="shared" si="1"/>
        <v>943.8254391268246</v>
      </c>
      <c r="G22" s="79">
        <f t="shared" si="2"/>
        <v>218.8822881459029</v>
      </c>
      <c r="H22" s="80">
        <f t="shared" si="3"/>
        <v>1381.5900154186304</v>
      </c>
      <c r="I22" s="2">
        <f t="shared" si="4"/>
        <v>18</v>
      </c>
    </row>
    <row r="23" spans="2:16" ht="12.75">
      <c r="B23" s="97">
        <v>2517</v>
      </c>
      <c r="C23" s="81">
        <v>1407.8</v>
      </c>
      <c r="D23" s="71"/>
      <c r="E23" s="77">
        <f t="shared" si="0"/>
        <v>1162.7077272727274</v>
      </c>
      <c r="F23" s="78">
        <f t="shared" si="1"/>
        <v>943.8254391268246</v>
      </c>
      <c r="G23" s="79">
        <f t="shared" si="2"/>
        <v>218.8822881459029</v>
      </c>
      <c r="H23" s="80">
        <f t="shared" si="3"/>
        <v>1381.5900154186304</v>
      </c>
      <c r="I23" s="2">
        <f t="shared" si="4"/>
        <v>19</v>
      </c>
      <c r="P23"/>
    </row>
    <row r="24" spans="2:9" ht="11.25">
      <c r="B24" s="97">
        <v>2518</v>
      </c>
      <c r="C24" s="81">
        <v>1245.2</v>
      </c>
      <c r="D24" s="71"/>
      <c r="E24" s="77">
        <f t="shared" si="0"/>
        <v>1162.7077272727274</v>
      </c>
      <c r="F24" s="78">
        <f t="shared" si="1"/>
        <v>943.8254391268246</v>
      </c>
      <c r="G24" s="79">
        <f t="shared" si="2"/>
        <v>218.8822881459029</v>
      </c>
      <c r="H24" s="80">
        <f t="shared" si="3"/>
        <v>1381.5900154186304</v>
      </c>
      <c r="I24" s="2">
        <f t="shared" si="4"/>
        <v>20</v>
      </c>
    </row>
    <row r="25" spans="2:9" ht="11.25">
      <c r="B25" s="97">
        <v>2519</v>
      </c>
      <c r="C25" s="81">
        <v>1309.9</v>
      </c>
      <c r="D25" s="71"/>
      <c r="E25" s="77">
        <f t="shared" si="0"/>
        <v>1162.7077272727274</v>
      </c>
      <c r="F25" s="78">
        <f t="shared" si="1"/>
        <v>943.8254391268246</v>
      </c>
      <c r="G25" s="79">
        <f t="shared" si="2"/>
        <v>218.8822881459029</v>
      </c>
      <c r="H25" s="80">
        <f t="shared" si="3"/>
        <v>1381.5900154186304</v>
      </c>
      <c r="I25" s="2">
        <f t="shared" si="4"/>
        <v>21</v>
      </c>
    </row>
    <row r="26" spans="2:9" ht="11.25">
      <c r="B26" s="97">
        <v>2520</v>
      </c>
      <c r="C26" s="81">
        <v>1439</v>
      </c>
      <c r="D26" s="71"/>
      <c r="E26" s="77">
        <f t="shared" si="0"/>
        <v>1162.7077272727274</v>
      </c>
      <c r="F26" s="78">
        <f t="shared" si="1"/>
        <v>943.8254391268246</v>
      </c>
      <c r="G26" s="79">
        <f t="shared" si="2"/>
        <v>218.8822881459029</v>
      </c>
      <c r="H26" s="80">
        <f t="shared" si="3"/>
        <v>1381.5900154186304</v>
      </c>
      <c r="I26" s="2">
        <f t="shared" si="4"/>
        <v>22</v>
      </c>
    </row>
    <row r="27" spans="2:9" ht="11.25">
      <c r="B27" s="97">
        <v>2521</v>
      </c>
      <c r="C27" s="81">
        <v>1511.8</v>
      </c>
      <c r="D27" s="71"/>
      <c r="E27" s="77">
        <f t="shared" si="0"/>
        <v>1162.7077272727274</v>
      </c>
      <c r="F27" s="78">
        <f t="shared" si="1"/>
        <v>943.8254391268246</v>
      </c>
      <c r="G27" s="79">
        <f t="shared" si="2"/>
        <v>218.8822881459029</v>
      </c>
      <c r="H27" s="80">
        <f t="shared" si="3"/>
        <v>1381.5900154186304</v>
      </c>
      <c r="I27" s="2">
        <f t="shared" si="4"/>
        <v>23</v>
      </c>
    </row>
    <row r="28" spans="2:9" ht="11.25">
      <c r="B28" s="97">
        <v>2522</v>
      </c>
      <c r="C28" s="81">
        <v>770.9</v>
      </c>
      <c r="D28" s="71"/>
      <c r="E28" s="77">
        <f t="shared" si="0"/>
        <v>1162.7077272727274</v>
      </c>
      <c r="F28" s="78">
        <f t="shared" si="1"/>
        <v>943.8254391268246</v>
      </c>
      <c r="G28" s="79">
        <f t="shared" si="2"/>
        <v>218.8822881459029</v>
      </c>
      <c r="H28" s="80">
        <f t="shared" si="3"/>
        <v>1381.5900154186304</v>
      </c>
      <c r="I28" s="2">
        <f t="shared" si="4"/>
        <v>24</v>
      </c>
    </row>
    <row r="29" spans="2:9" ht="11.25">
      <c r="B29" s="97">
        <v>2523</v>
      </c>
      <c r="C29" s="81">
        <v>1320.2</v>
      </c>
      <c r="D29" s="71"/>
      <c r="E29" s="77">
        <f t="shared" si="0"/>
        <v>1162.7077272727274</v>
      </c>
      <c r="F29" s="78">
        <f t="shared" si="1"/>
        <v>943.8254391268246</v>
      </c>
      <c r="G29" s="79">
        <f t="shared" si="2"/>
        <v>218.8822881459029</v>
      </c>
      <c r="H29" s="80">
        <f t="shared" si="3"/>
        <v>1381.5900154186304</v>
      </c>
      <c r="I29" s="2">
        <f t="shared" si="4"/>
        <v>25</v>
      </c>
    </row>
    <row r="30" spans="2:9" ht="11.25">
      <c r="B30" s="97">
        <v>2524</v>
      </c>
      <c r="C30" s="81">
        <v>1319.7</v>
      </c>
      <c r="D30" s="71"/>
      <c r="E30" s="77">
        <f t="shared" si="0"/>
        <v>1162.7077272727274</v>
      </c>
      <c r="F30" s="78">
        <f t="shared" si="1"/>
        <v>943.8254391268246</v>
      </c>
      <c r="G30" s="79">
        <f t="shared" si="2"/>
        <v>218.8822881459029</v>
      </c>
      <c r="H30" s="80">
        <f t="shared" si="3"/>
        <v>1381.5900154186304</v>
      </c>
      <c r="I30" s="2">
        <f t="shared" si="4"/>
        <v>26</v>
      </c>
    </row>
    <row r="31" spans="2:14" ht="11.25">
      <c r="B31" s="97">
        <v>2525</v>
      </c>
      <c r="C31" s="81">
        <v>957.1</v>
      </c>
      <c r="D31" s="71"/>
      <c r="E31" s="77">
        <f t="shared" si="0"/>
        <v>1162.7077272727274</v>
      </c>
      <c r="F31" s="78">
        <f t="shared" si="1"/>
        <v>943.8254391268246</v>
      </c>
      <c r="G31" s="79">
        <f t="shared" si="2"/>
        <v>218.8822881459029</v>
      </c>
      <c r="H31" s="80">
        <f t="shared" si="3"/>
        <v>1381.5900154186304</v>
      </c>
      <c r="I31" s="2">
        <f t="shared" si="4"/>
        <v>27</v>
      </c>
      <c r="J31" s="22"/>
      <c r="K31" s="22"/>
      <c r="L31" s="22"/>
      <c r="M31" s="22"/>
      <c r="N31" s="22"/>
    </row>
    <row r="32" spans="2:14" ht="11.25">
      <c r="B32" s="97">
        <v>2526</v>
      </c>
      <c r="C32" s="81">
        <v>1055</v>
      </c>
      <c r="D32" s="71"/>
      <c r="E32" s="77">
        <f t="shared" si="0"/>
        <v>1162.7077272727274</v>
      </c>
      <c r="F32" s="78">
        <f t="shared" si="1"/>
        <v>943.8254391268246</v>
      </c>
      <c r="G32" s="79">
        <f t="shared" si="2"/>
        <v>218.8822881459029</v>
      </c>
      <c r="H32" s="80">
        <f t="shared" si="3"/>
        <v>1381.5900154186304</v>
      </c>
      <c r="I32" s="2">
        <f t="shared" si="4"/>
        <v>28</v>
      </c>
      <c r="J32" s="29"/>
      <c r="K32" s="29"/>
      <c r="L32" s="29"/>
      <c r="M32" s="29"/>
      <c r="N32" s="22"/>
    </row>
    <row r="33" spans="2:14" ht="11.25">
      <c r="B33" s="97">
        <v>2527</v>
      </c>
      <c r="C33" s="86">
        <v>1072.5</v>
      </c>
      <c r="D33" s="71"/>
      <c r="E33" s="77">
        <f t="shared" si="0"/>
        <v>1162.7077272727274</v>
      </c>
      <c r="F33" s="78">
        <f t="shared" si="1"/>
        <v>943.8254391268246</v>
      </c>
      <c r="G33" s="79">
        <f t="shared" si="2"/>
        <v>218.8822881459029</v>
      </c>
      <c r="H33" s="80">
        <f t="shared" si="3"/>
        <v>1381.5900154186304</v>
      </c>
      <c r="I33" s="2">
        <f t="shared" si="4"/>
        <v>29</v>
      </c>
      <c r="J33" s="29"/>
      <c r="K33" s="29"/>
      <c r="L33" s="29"/>
      <c r="M33" s="29"/>
      <c r="N33" s="22"/>
    </row>
    <row r="34" spans="2:14" ht="11.25">
      <c r="B34" s="97">
        <v>2528</v>
      </c>
      <c r="C34" s="86">
        <v>1134.9</v>
      </c>
      <c r="D34" s="71"/>
      <c r="E34" s="77">
        <f t="shared" si="0"/>
        <v>1162.7077272727274</v>
      </c>
      <c r="F34" s="78">
        <f t="shared" si="1"/>
        <v>943.8254391268246</v>
      </c>
      <c r="G34" s="79">
        <f t="shared" si="2"/>
        <v>218.8822881459029</v>
      </c>
      <c r="H34" s="80">
        <f t="shared" si="3"/>
        <v>1381.5900154186304</v>
      </c>
      <c r="I34" s="2">
        <f t="shared" si="4"/>
        <v>30</v>
      </c>
      <c r="J34" s="30"/>
      <c r="K34" s="27"/>
      <c r="L34" s="30"/>
      <c r="M34" s="31"/>
      <c r="N34" s="22"/>
    </row>
    <row r="35" spans="2:13" ht="11.25">
      <c r="B35" s="97">
        <v>2529</v>
      </c>
      <c r="C35" s="81">
        <v>1045.9</v>
      </c>
      <c r="D35" s="71"/>
      <c r="E35" s="77">
        <f t="shared" si="0"/>
        <v>1162.7077272727274</v>
      </c>
      <c r="F35" s="78">
        <f t="shared" si="1"/>
        <v>943.8254391268246</v>
      </c>
      <c r="G35" s="79">
        <f t="shared" si="2"/>
        <v>218.8822881459029</v>
      </c>
      <c r="H35" s="80">
        <f t="shared" si="3"/>
        <v>1381.5900154186304</v>
      </c>
      <c r="I35" s="2">
        <f t="shared" si="4"/>
        <v>31</v>
      </c>
      <c r="J35" s="32"/>
      <c r="K35" s="33"/>
      <c r="L35" s="32"/>
      <c r="M35" s="34"/>
    </row>
    <row r="36" spans="2:13" ht="11.25">
      <c r="B36" s="97">
        <v>2530</v>
      </c>
      <c r="C36" s="81">
        <v>1251.2</v>
      </c>
      <c r="D36" s="71"/>
      <c r="E36" s="77">
        <f t="shared" si="0"/>
        <v>1162.7077272727274</v>
      </c>
      <c r="F36" s="78">
        <f t="shared" si="1"/>
        <v>943.8254391268246</v>
      </c>
      <c r="G36" s="79">
        <f t="shared" si="2"/>
        <v>218.8822881459029</v>
      </c>
      <c r="H36" s="80">
        <f t="shared" si="3"/>
        <v>1381.5900154186304</v>
      </c>
      <c r="I36" s="2">
        <f t="shared" si="4"/>
        <v>32</v>
      </c>
      <c r="J36" s="32"/>
      <c r="K36" s="33"/>
      <c r="L36" s="32"/>
      <c r="M36" s="34"/>
    </row>
    <row r="37" spans="2:13" ht="11.25">
      <c r="B37" s="97">
        <v>2531</v>
      </c>
      <c r="C37" s="81">
        <v>1340.8</v>
      </c>
      <c r="D37" s="71"/>
      <c r="E37" s="77">
        <f t="shared" si="0"/>
        <v>1162.7077272727274</v>
      </c>
      <c r="F37" s="78">
        <f t="shared" si="1"/>
        <v>943.8254391268246</v>
      </c>
      <c r="G37" s="79">
        <f t="shared" si="2"/>
        <v>218.8822881459029</v>
      </c>
      <c r="H37" s="80">
        <f t="shared" si="3"/>
        <v>1381.5900154186304</v>
      </c>
      <c r="I37" s="2">
        <f t="shared" si="4"/>
        <v>33</v>
      </c>
      <c r="J37" s="32"/>
      <c r="K37" s="33"/>
      <c r="L37" s="32"/>
      <c r="M37" s="34"/>
    </row>
    <row r="38" spans="2:13" ht="11.25">
      <c r="B38" s="97">
        <v>2532</v>
      </c>
      <c r="C38" s="81">
        <v>1253.2</v>
      </c>
      <c r="D38" s="71"/>
      <c r="E38" s="77">
        <f aca="true" t="shared" si="5" ref="E38:E71">$C$80</f>
        <v>1162.7077272727274</v>
      </c>
      <c r="F38" s="78">
        <f aca="true" t="shared" si="6" ref="F38:F71">+$C$83</f>
        <v>943.8254391268246</v>
      </c>
      <c r="G38" s="79">
        <f aca="true" t="shared" si="7" ref="G38:G71">$C$81</f>
        <v>218.8822881459029</v>
      </c>
      <c r="H38" s="80">
        <f aca="true" t="shared" si="8" ref="H38:H71">+$C$84</f>
        <v>1381.5900154186304</v>
      </c>
      <c r="I38" s="2">
        <f t="shared" si="4"/>
        <v>34</v>
      </c>
      <c r="J38" s="32"/>
      <c r="K38" s="33"/>
      <c r="L38" s="32"/>
      <c r="M38" s="34"/>
    </row>
    <row r="39" spans="2:13" ht="11.25">
      <c r="B39" s="97">
        <v>2533</v>
      </c>
      <c r="C39" s="81">
        <v>970.3</v>
      </c>
      <c r="D39" s="71"/>
      <c r="E39" s="77">
        <f t="shared" si="5"/>
        <v>1162.7077272727274</v>
      </c>
      <c r="F39" s="78">
        <f t="shared" si="6"/>
        <v>943.8254391268246</v>
      </c>
      <c r="G39" s="79">
        <f t="shared" si="7"/>
        <v>218.8822881459029</v>
      </c>
      <c r="H39" s="80">
        <f t="shared" si="8"/>
        <v>1381.5900154186304</v>
      </c>
      <c r="I39" s="2">
        <f t="shared" si="4"/>
        <v>35</v>
      </c>
      <c r="J39" s="32"/>
      <c r="K39" s="33"/>
      <c r="L39" s="32"/>
      <c r="M39" s="34"/>
    </row>
    <row r="40" spans="2:13" ht="11.25">
      <c r="B40" s="97">
        <v>2534</v>
      </c>
      <c r="C40" s="81">
        <v>814.9</v>
      </c>
      <c r="D40" s="71"/>
      <c r="E40" s="77">
        <f t="shared" si="5"/>
        <v>1162.7077272727274</v>
      </c>
      <c r="F40" s="78">
        <f t="shared" si="6"/>
        <v>943.8254391268246</v>
      </c>
      <c r="G40" s="79">
        <f t="shared" si="7"/>
        <v>218.8822881459029</v>
      </c>
      <c r="H40" s="80">
        <f t="shared" si="8"/>
        <v>1381.5900154186304</v>
      </c>
      <c r="I40" s="2">
        <f t="shared" si="4"/>
        <v>36</v>
      </c>
      <c r="J40" s="32"/>
      <c r="K40" s="33"/>
      <c r="L40" s="32"/>
      <c r="M40" s="34"/>
    </row>
    <row r="41" spans="2:13" ht="11.25">
      <c r="B41" s="97">
        <v>2535</v>
      </c>
      <c r="C41" s="81">
        <v>960</v>
      </c>
      <c r="D41" s="71"/>
      <c r="E41" s="77">
        <f t="shared" si="5"/>
        <v>1162.7077272727274</v>
      </c>
      <c r="F41" s="78">
        <f t="shared" si="6"/>
        <v>943.8254391268246</v>
      </c>
      <c r="G41" s="79">
        <f t="shared" si="7"/>
        <v>218.8822881459029</v>
      </c>
      <c r="H41" s="80">
        <f t="shared" si="8"/>
        <v>1381.5900154186304</v>
      </c>
      <c r="I41" s="2">
        <f t="shared" si="4"/>
        <v>37</v>
      </c>
      <c r="J41" s="32"/>
      <c r="K41" s="33"/>
      <c r="L41" s="32"/>
      <c r="M41" s="34"/>
    </row>
    <row r="42" spans="2:13" ht="11.25">
      <c r="B42" s="97">
        <v>2536</v>
      </c>
      <c r="C42" s="81">
        <v>1143.8</v>
      </c>
      <c r="D42" s="71"/>
      <c r="E42" s="77">
        <f t="shared" si="5"/>
        <v>1162.7077272727274</v>
      </c>
      <c r="F42" s="78">
        <f t="shared" si="6"/>
        <v>943.8254391268246</v>
      </c>
      <c r="G42" s="79">
        <f t="shared" si="7"/>
        <v>218.8822881459029</v>
      </c>
      <c r="H42" s="80">
        <f t="shared" si="8"/>
        <v>1381.5900154186304</v>
      </c>
      <c r="I42" s="2">
        <f t="shared" si="4"/>
        <v>38</v>
      </c>
      <c r="J42" s="32"/>
      <c r="K42" s="33"/>
      <c r="L42" s="32"/>
      <c r="M42" s="34"/>
    </row>
    <row r="43" spans="2:13" ht="11.25">
      <c r="B43" s="97">
        <v>2537</v>
      </c>
      <c r="C43" s="81">
        <v>1410.9</v>
      </c>
      <c r="D43" s="71"/>
      <c r="E43" s="77">
        <f t="shared" si="5"/>
        <v>1162.7077272727274</v>
      </c>
      <c r="F43" s="78">
        <f t="shared" si="6"/>
        <v>943.8254391268246</v>
      </c>
      <c r="G43" s="79">
        <f t="shared" si="7"/>
        <v>218.8822881459029</v>
      </c>
      <c r="H43" s="80">
        <f t="shared" si="8"/>
        <v>1381.5900154186304</v>
      </c>
      <c r="I43" s="2">
        <f t="shared" si="4"/>
        <v>39</v>
      </c>
      <c r="J43" s="32"/>
      <c r="K43" s="33"/>
      <c r="L43" s="32"/>
      <c r="M43" s="34"/>
    </row>
    <row r="44" spans="2:13" ht="11.25">
      <c r="B44" s="97">
        <v>2538</v>
      </c>
      <c r="C44" s="81">
        <v>1483.61</v>
      </c>
      <c r="D44" s="71"/>
      <c r="E44" s="77">
        <f t="shared" si="5"/>
        <v>1162.7077272727274</v>
      </c>
      <c r="F44" s="78">
        <f t="shared" si="6"/>
        <v>943.8254391268246</v>
      </c>
      <c r="G44" s="79">
        <f t="shared" si="7"/>
        <v>218.8822881459029</v>
      </c>
      <c r="H44" s="80">
        <f t="shared" si="8"/>
        <v>1381.5900154186304</v>
      </c>
      <c r="I44" s="2">
        <f t="shared" si="4"/>
        <v>40</v>
      </c>
      <c r="J44" s="32"/>
      <c r="K44" s="33"/>
      <c r="L44" s="32"/>
      <c r="M44" s="34"/>
    </row>
    <row r="45" spans="2:13" ht="11.25">
      <c r="B45" s="97">
        <v>2539</v>
      </c>
      <c r="C45" s="81">
        <v>1005.3</v>
      </c>
      <c r="D45" s="71"/>
      <c r="E45" s="77">
        <f t="shared" si="5"/>
        <v>1162.7077272727274</v>
      </c>
      <c r="F45" s="78">
        <f t="shared" si="6"/>
        <v>943.8254391268246</v>
      </c>
      <c r="G45" s="79">
        <f t="shared" si="7"/>
        <v>218.8822881459029</v>
      </c>
      <c r="H45" s="80">
        <f t="shared" si="8"/>
        <v>1381.5900154186304</v>
      </c>
      <c r="I45" s="2">
        <f t="shared" si="4"/>
        <v>41</v>
      </c>
      <c r="J45" s="32"/>
      <c r="K45" s="33"/>
      <c r="L45" s="32"/>
      <c r="M45" s="34"/>
    </row>
    <row r="46" spans="2:13" ht="11.25">
      <c r="B46" s="97">
        <v>2540</v>
      </c>
      <c r="C46" s="81">
        <v>902.9</v>
      </c>
      <c r="D46" s="71"/>
      <c r="E46" s="77">
        <f t="shared" si="5"/>
        <v>1162.7077272727274</v>
      </c>
      <c r="F46" s="78">
        <f t="shared" si="6"/>
        <v>943.8254391268246</v>
      </c>
      <c r="G46" s="79">
        <f t="shared" si="7"/>
        <v>218.8822881459029</v>
      </c>
      <c r="H46" s="80">
        <f t="shared" si="8"/>
        <v>1381.5900154186304</v>
      </c>
      <c r="I46" s="2">
        <f t="shared" si="4"/>
        <v>42</v>
      </c>
      <c r="J46" s="32"/>
      <c r="K46" s="33"/>
      <c r="L46" s="32"/>
      <c r="M46" s="34"/>
    </row>
    <row r="47" spans="2:13" ht="11.25">
      <c r="B47" s="97">
        <v>2541</v>
      </c>
      <c r="C47" s="76">
        <v>1488.2</v>
      </c>
      <c r="D47" s="71"/>
      <c r="E47" s="77">
        <f t="shared" si="5"/>
        <v>1162.7077272727274</v>
      </c>
      <c r="F47" s="78">
        <f t="shared" si="6"/>
        <v>943.8254391268246</v>
      </c>
      <c r="G47" s="79">
        <f t="shared" si="7"/>
        <v>218.8822881459029</v>
      </c>
      <c r="H47" s="80">
        <f t="shared" si="8"/>
        <v>1381.5900154186304</v>
      </c>
      <c r="I47" s="2">
        <f t="shared" si="4"/>
        <v>43</v>
      </c>
      <c r="J47" s="91"/>
      <c r="K47" s="92"/>
      <c r="L47" s="91"/>
      <c r="M47" s="94"/>
    </row>
    <row r="48" spans="2:13" ht="11.25">
      <c r="B48" s="97">
        <v>2542</v>
      </c>
      <c r="C48" s="76">
        <v>1231.2</v>
      </c>
      <c r="D48" s="71"/>
      <c r="E48" s="77">
        <f t="shared" si="5"/>
        <v>1162.7077272727274</v>
      </c>
      <c r="F48" s="78">
        <f t="shared" si="6"/>
        <v>943.8254391268246</v>
      </c>
      <c r="G48" s="79">
        <f t="shared" si="7"/>
        <v>218.8822881459029</v>
      </c>
      <c r="H48" s="80">
        <f t="shared" si="8"/>
        <v>1381.5900154186304</v>
      </c>
      <c r="I48" s="2">
        <f t="shared" si="4"/>
        <v>44</v>
      </c>
      <c r="K48" s="95"/>
      <c r="L48" s="92"/>
      <c r="M48" s="91"/>
    </row>
    <row r="49" spans="2:14" ht="11.25">
      <c r="B49" s="97">
        <v>2543</v>
      </c>
      <c r="C49" s="76">
        <v>1511.5</v>
      </c>
      <c r="D49" s="71"/>
      <c r="E49" s="77">
        <f t="shared" si="5"/>
        <v>1162.7077272727274</v>
      </c>
      <c r="F49" s="78">
        <f t="shared" si="6"/>
        <v>943.8254391268246</v>
      </c>
      <c r="G49" s="79">
        <f t="shared" si="7"/>
        <v>218.8822881459029</v>
      </c>
      <c r="H49" s="80">
        <f t="shared" si="8"/>
        <v>1381.5900154186304</v>
      </c>
      <c r="I49" s="2">
        <f t="shared" si="4"/>
        <v>45</v>
      </c>
      <c r="J49" s="91"/>
      <c r="K49" s="90"/>
      <c r="L49" s="90"/>
      <c r="M49" s="90"/>
      <c r="N49" s="90"/>
    </row>
    <row r="50" spans="2:13" ht="11.25">
      <c r="B50" s="97">
        <v>2544</v>
      </c>
      <c r="C50" s="81">
        <v>968.6</v>
      </c>
      <c r="D50" s="71"/>
      <c r="E50" s="77">
        <f t="shared" si="5"/>
        <v>1162.7077272727274</v>
      </c>
      <c r="F50" s="78">
        <f t="shared" si="6"/>
        <v>943.8254391268246</v>
      </c>
      <c r="G50" s="79">
        <f t="shared" si="7"/>
        <v>218.8822881459029</v>
      </c>
      <c r="H50" s="80">
        <f t="shared" si="8"/>
        <v>1381.5900154186304</v>
      </c>
      <c r="I50" s="2">
        <f t="shared" si="4"/>
        <v>46</v>
      </c>
      <c r="J50" s="91"/>
      <c r="K50" s="92"/>
      <c r="L50" s="91"/>
      <c r="M50" s="93"/>
    </row>
    <row r="51" spans="2:13" ht="11.25">
      <c r="B51" s="97">
        <v>2545</v>
      </c>
      <c r="C51" s="81">
        <v>1457.8</v>
      </c>
      <c r="D51" s="71"/>
      <c r="E51" s="77">
        <f t="shared" si="5"/>
        <v>1162.7077272727274</v>
      </c>
      <c r="F51" s="78">
        <f t="shared" si="6"/>
        <v>943.8254391268246</v>
      </c>
      <c r="G51" s="79">
        <f t="shared" si="7"/>
        <v>218.8822881459029</v>
      </c>
      <c r="H51" s="80">
        <f t="shared" si="8"/>
        <v>1381.5900154186304</v>
      </c>
      <c r="I51" s="2">
        <f t="shared" si="4"/>
        <v>47</v>
      </c>
      <c r="J51" s="32"/>
      <c r="K51" s="33"/>
      <c r="L51" s="32"/>
      <c r="M51" s="34"/>
    </row>
    <row r="52" spans="2:13" ht="11.25">
      <c r="B52" s="97">
        <v>2546</v>
      </c>
      <c r="C52" s="81">
        <v>987.3</v>
      </c>
      <c r="D52" s="71"/>
      <c r="E52" s="77">
        <f t="shared" si="5"/>
        <v>1162.7077272727274</v>
      </c>
      <c r="F52" s="78">
        <f t="shared" si="6"/>
        <v>943.8254391268246</v>
      </c>
      <c r="G52" s="79">
        <f t="shared" si="7"/>
        <v>218.8822881459029</v>
      </c>
      <c r="H52" s="80">
        <f t="shared" si="8"/>
        <v>1381.5900154186304</v>
      </c>
      <c r="I52" s="2">
        <f t="shared" si="4"/>
        <v>48</v>
      </c>
      <c r="J52" s="32"/>
      <c r="K52" s="33"/>
      <c r="L52" s="32"/>
      <c r="M52" s="34"/>
    </row>
    <row r="53" spans="2:13" ht="11.25">
      <c r="B53" s="97">
        <v>2547</v>
      </c>
      <c r="C53" s="81">
        <v>1273.5</v>
      </c>
      <c r="D53" s="71"/>
      <c r="E53" s="77">
        <f t="shared" si="5"/>
        <v>1162.7077272727274</v>
      </c>
      <c r="F53" s="78">
        <f t="shared" si="6"/>
        <v>943.8254391268246</v>
      </c>
      <c r="G53" s="79">
        <f t="shared" si="7"/>
        <v>218.8822881459029</v>
      </c>
      <c r="H53" s="80">
        <f t="shared" si="8"/>
        <v>1381.5900154186304</v>
      </c>
      <c r="I53" s="2">
        <f t="shared" si="4"/>
        <v>49</v>
      </c>
      <c r="J53" s="32"/>
      <c r="K53" s="33"/>
      <c r="L53" s="32"/>
      <c r="M53" s="34"/>
    </row>
    <row r="54" spans="2:13" ht="11.25">
      <c r="B54" s="97">
        <v>2548</v>
      </c>
      <c r="C54" s="81">
        <v>1187.2</v>
      </c>
      <c r="D54" s="71"/>
      <c r="E54" s="77">
        <f t="shared" si="5"/>
        <v>1162.7077272727274</v>
      </c>
      <c r="F54" s="78">
        <f t="shared" si="6"/>
        <v>943.8254391268246</v>
      </c>
      <c r="G54" s="79">
        <f t="shared" si="7"/>
        <v>218.8822881459029</v>
      </c>
      <c r="H54" s="80">
        <f t="shared" si="8"/>
        <v>1381.5900154186304</v>
      </c>
      <c r="I54" s="2">
        <f t="shared" si="4"/>
        <v>50</v>
      </c>
      <c r="J54" s="32"/>
      <c r="K54" s="33"/>
      <c r="L54" s="32"/>
      <c r="M54" s="34"/>
    </row>
    <row r="55" spans="2:13" ht="11.25">
      <c r="B55" s="97">
        <v>2549</v>
      </c>
      <c r="C55" s="81">
        <v>1075.7</v>
      </c>
      <c r="D55" s="71"/>
      <c r="E55" s="77">
        <f t="shared" si="5"/>
        <v>1162.7077272727274</v>
      </c>
      <c r="F55" s="78">
        <f t="shared" si="6"/>
        <v>943.8254391268246</v>
      </c>
      <c r="G55" s="79">
        <f t="shared" si="7"/>
        <v>218.8822881459029</v>
      </c>
      <c r="H55" s="80">
        <f t="shared" si="8"/>
        <v>1381.5900154186304</v>
      </c>
      <c r="I55" s="2">
        <f t="shared" si="4"/>
        <v>51</v>
      </c>
      <c r="J55" s="32"/>
      <c r="K55" s="33"/>
      <c r="L55" s="32"/>
      <c r="M55" s="34"/>
    </row>
    <row r="56" spans="2:13" ht="11.25">
      <c r="B56" s="97">
        <v>2550</v>
      </c>
      <c r="C56" s="81">
        <v>1080.1</v>
      </c>
      <c r="D56" s="71"/>
      <c r="E56" s="77">
        <f t="shared" si="5"/>
        <v>1162.7077272727274</v>
      </c>
      <c r="F56" s="78">
        <f t="shared" si="6"/>
        <v>943.8254391268246</v>
      </c>
      <c r="G56" s="79">
        <f t="shared" si="7"/>
        <v>218.8822881459029</v>
      </c>
      <c r="H56" s="80">
        <f t="shared" si="8"/>
        <v>1381.5900154186304</v>
      </c>
      <c r="I56" s="2">
        <f t="shared" si="4"/>
        <v>52</v>
      </c>
      <c r="J56" s="32"/>
      <c r="K56" s="33"/>
      <c r="L56" s="32"/>
      <c r="M56" s="34"/>
    </row>
    <row r="57" spans="2:13" ht="11.25">
      <c r="B57" s="97">
        <v>2551</v>
      </c>
      <c r="C57" s="81">
        <v>911.5</v>
      </c>
      <c r="D57" s="71"/>
      <c r="E57" s="77">
        <f t="shared" si="5"/>
        <v>1162.7077272727274</v>
      </c>
      <c r="F57" s="78">
        <f t="shared" si="6"/>
        <v>943.8254391268246</v>
      </c>
      <c r="G57" s="79">
        <f t="shared" si="7"/>
        <v>218.8822881459029</v>
      </c>
      <c r="H57" s="80">
        <f t="shared" si="8"/>
        <v>1381.5900154186304</v>
      </c>
      <c r="I57" s="2">
        <f t="shared" si="4"/>
        <v>53</v>
      </c>
      <c r="J57" s="32"/>
      <c r="K57" s="33"/>
      <c r="L57" s="32"/>
      <c r="M57" s="34"/>
    </row>
    <row r="58" spans="2:13" ht="11.25">
      <c r="B58" s="97">
        <v>2552</v>
      </c>
      <c r="C58" s="81">
        <v>649.6</v>
      </c>
      <c r="D58" s="71"/>
      <c r="E58" s="77">
        <f t="shared" si="5"/>
        <v>1162.7077272727274</v>
      </c>
      <c r="F58" s="78">
        <f t="shared" si="6"/>
        <v>943.8254391268246</v>
      </c>
      <c r="G58" s="79">
        <f t="shared" si="7"/>
        <v>218.8822881459029</v>
      </c>
      <c r="H58" s="80">
        <f t="shared" si="8"/>
        <v>1381.5900154186304</v>
      </c>
      <c r="I58" s="2">
        <f t="shared" si="4"/>
        <v>54</v>
      </c>
      <c r="J58" s="32"/>
      <c r="K58" s="33"/>
      <c r="L58" s="32"/>
      <c r="M58" s="34"/>
    </row>
    <row r="59" spans="2:13" ht="11.25">
      <c r="B59" s="97">
        <v>2553</v>
      </c>
      <c r="C59" s="81">
        <v>835.5</v>
      </c>
      <c r="D59" s="71"/>
      <c r="E59" s="77">
        <f t="shared" si="5"/>
        <v>1162.7077272727274</v>
      </c>
      <c r="F59" s="78">
        <f t="shared" si="6"/>
        <v>943.8254391268246</v>
      </c>
      <c r="G59" s="79">
        <f t="shared" si="7"/>
        <v>218.8822881459029</v>
      </c>
      <c r="H59" s="80">
        <f t="shared" si="8"/>
        <v>1381.5900154186304</v>
      </c>
      <c r="I59" s="2">
        <f t="shared" si="4"/>
        <v>55</v>
      </c>
      <c r="J59" s="32"/>
      <c r="K59" s="33"/>
      <c r="L59" s="32"/>
      <c r="M59" s="34"/>
    </row>
    <row r="60" spans="2:13" ht="11.25">
      <c r="B60" s="97">
        <v>2554</v>
      </c>
      <c r="C60" s="81">
        <v>1157</v>
      </c>
      <c r="D60" s="71"/>
      <c r="E60" s="77">
        <f t="shared" si="5"/>
        <v>1162.7077272727274</v>
      </c>
      <c r="F60" s="78">
        <f t="shared" si="6"/>
        <v>943.8254391268246</v>
      </c>
      <c r="G60" s="79">
        <f t="shared" si="7"/>
        <v>218.8822881459029</v>
      </c>
      <c r="H60" s="80">
        <f t="shared" si="8"/>
        <v>1381.5900154186304</v>
      </c>
      <c r="I60" s="2">
        <f t="shared" si="4"/>
        <v>56</v>
      </c>
      <c r="J60" s="32"/>
      <c r="K60" s="33"/>
      <c r="L60" s="32"/>
      <c r="M60" s="34"/>
    </row>
    <row r="61" spans="2:13" ht="11.25">
      <c r="B61" s="97">
        <v>2555</v>
      </c>
      <c r="C61" s="81">
        <v>1064.2</v>
      </c>
      <c r="D61" s="71"/>
      <c r="E61" s="77">
        <f t="shared" si="5"/>
        <v>1162.7077272727274</v>
      </c>
      <c r="F61" s="78">
        <f t="shared" si="6"/>
        <v>943.8254391268246</v>
      </c>
      <c r="G61" s="79">
        <f t="shared" si="7"/>
        <v>218.8822881459029</v>
      </c>
      <c r="H61" s="80">
        <f t="shared" si="8"/>
        <v>1381.5900154186304</v>
      </c>
      <c r="I61" s="2">
        <f t="shared" si="4"/>
        <v>57</v>
      </c>
      <c r="J61" s="32"/>
      <c r="K61" s="33"/>
      <c r="L61" s="32"/>
      <c r="M61" s="34"/>
    </row>
    <row r="62" spans="2:13" ht="11.25">
      <c r="B62" s="97">
        <v>2557</v>
      </c>
      <c r="C62" s="81">
        <v>1259.9</v>
      </c>
      <c r="D62" s="71"/>
      <c r="E62" s="77">
        <f t="shared" si="5"/>
        <v>1162.7077272727274</v>
      </c>
      <c r="F62" s="78">
        <f t="shared" si="6"/>
        <v>943.8254391268246</v>
      </c>
      <c r="G62" s="79">
        <f t="shared" si="7"/>
        <v>218.8822881459029</v>
      </c>
      <c r="H62" s="80">
        <f t="shared" si="8"/>
        <v>1381.5900154186304</v>
      </c>
      <c r="I62" s="2">
        <f t="shared" si="4"/>
        <v>58</v>
      </c>
      <c r="J62" s="32"/>
      <c r="K62" s="33"/>
      <c r="L62" s="32"/>
      <c r="M62" s="34"/>
    </row>
    <row r="63" spans="2:13" ht="11.25">
      <c r="B63" s="97">
        <v>2558</v>
      </c>
      <c r="C63" s="81">
        <v>930.3</v>
      </c>
      <c r="D63" s="71"/>
      <c r="E63" s="77">
        <f t="shared" si="5"/>
        <v>1162.7077272727274</v>
      </c>
      <c r="F63" s="78">
        <f t="shared" si="6"/>
        <v>943.8254391268246</v>
      </c>
      <c r="G63" s="79">
        <f t="shared" si="7"/>
        <v>218.8822881459029</v>
      </c>
      <c r="H63" s="80">
        <f t="shared" si="8"/>
        <v>1381.5900154186304</v>
      </c>
      <c r="I63" s="2">
        <f t="shared" si="4"/>
        <v>59</v>
      </c>
      <c r="J63" s="32"/>
      <c r="K63" s="33"/>
      <c r="L63" s="32"/>
      <c r="M63" s="34"/>
    </row>
    <row r="64" spans="2:13" ht="11.25">
      <c r="B64" s="97">
        <v>2559</v>
      </c>
      <c r="C64" s="81">
        <v>1290.6</v>
      </c>
      <c r="D64" s="71"/>
      <c r="E64" s="77">
        <f t="shared" si="5"/>
        <v>1162.7077272727274</v>
      </c>
      <c r="F64" s="78">
        <f t="shared" si="6"/>
        <v>943.8254391268246</v>
      </c>
      <c r="G64" s="79">
        <f t="shared" si="7"/>
        <v>218.8822881459029</v>
      </c>
      <c r="H64" s="80">
        <f t="shared" si="8"/>
        <v>1381.5900154186304</v>
      </c>
      <c r="I64" s="2">
        <f t="shared" si="4"/>
        <v>60</v>
      </c>
      <c r="J64" s="32"/>
      <c r="K64" s="33"/>
      <c r="L64" s="32"/>
      <c r="M64" s="34"/>
    </row>
    <row r="65" spans="2:13" ht="11.25">
      <c r="B65" s="97">
        <v>2560</v>
      </c>
      <c r="C65" s="81">
        <v>1330.4</v>
      </c>
      <c r="D65" s="71"/>
      <c r="E65" s="77">
        <f t="shared" si="5"/>
        <v>1162.7077272727274</v>
      </c>
      <c r="F65" s="78">
        <f t="shared" si="6"/>
        <v>943.8254391268246</v>
      </c>
      <c r="G65" s="79">
        <f t="shared" si="7"/>
        <v>218.8822881459029</v>
      </c>
      <c r="H65" s="80">
        <f t="shared" si="8"/>
        <v>1381.5900154186304</v>
      </c>
      <c r="I65" s="2">
        <f t="shared" si="4"/>
        <v>61</v>
      </c>
      <c r="J65" s="32"/>
      <c r="K65" s="33"/>
      <c r="L65" s="32"/>
      <c r="M65" s="34"/>
    </row>
    <row r="66" spans="2:10" ht="11.25">
      <c r="B66" s="98">
        <v>2561</v>
      </c>
      <c r="C66" s="99">
        <v>1255.7</v>
      </c>
      <c r="D66" s="71"/>
      <c r="E66" s="77">
        <f t="shared" si="5"/>
        <v>1162.7077272727274</v>
      </c>
      <c r="F66" s="78">
        <f t="shared" si="6"/>
        <v>943.8254391268246</v>
      </c>
      <c r="G66" s="79">
        <f t="shared" si="7"/>
        <v>218.8822881459029</v>
      </c>
      <c r="H66" s="80">
        <f t="shared" si="8"/>
        <v>1381.5900154186304</v>
      </c>
      <c r="I66" s="2">
        <f t="shared" si="4"/>
        <v>62</v>
      </c>
      <c r="J66" s="32"/>
    </row>
    <row r="67" spans="2:10" ht="11.25">
      <c r="B67" s="101">
        <v>2562</v>
      </c>
      <c r="C67" s="76">
        <v>821.7</v>
      </c>
      <c r="E67" s="77">
        <f t="shared" si="5"/>
        <v>1162.7077272727274</v>
      </c>
      <c r="F67" s="78">
        <f t="shared" si="6"/>
        <v>943.8254391268246</v>
      </c>
      <c r="G67" s="79">
        <f t="shared" si="7"/>
        <v>218.8822881459029</v>
      </c>
      <c r="H67" s="80">
        <f t="shared" si="8"/>
        <v>1381.5900154186304</v>
      </c>
      <c r="I67" s="2">
        <f t="shared" si="4"/>
        <v>63</v>
      </c>
      <c r="J67" s="32"/>
    </row>
    <row r="68" spans="2:10" ht="11.25">
      <c r="B68" s="97">
        <v>2563</v>
      </c>
      <c r="C68" s="99">
        <v>677.8</v>
      </c>
      <c r="D68" s="100"/>
      <c r="E68" s="77">
        <f t="shared" si="5"/>
        <v>1162.7077272727274</v>
      </c>
      <c r="F68" s="78">
        <f t="shared" si="6"/>
        <v>943.8254391268246</v>
      </c>
      <c r="G68" s="79">
        <f t="shared" si="7"/>
        <v>218.8822881459029</v>
      </c>
      <c r="H68" s="80">
        <f t="shared" si="8"/>
        <v>1381.5900154186304</v>
      </c>
      <c r="I68" s="2">
        <f t="shared" si="4"/>
        <v>64</v>
      </c>
      <c r="J68" s="32"/>
    </row>
    <row r="69" spans="2:14" ht="11.25">
      <c r="B69" s="98">
        <v>2564</v>
      </c>
      <c r="C69" s="76">
        <v>1136</v>
      </c>
      <c r="D69" s="71"/>
      <c r="E69" s="77">
        <f t="shared" si="5"/>
        <v>1162.7077272727274</v>
      </c>
      <c r="F69" s="78">
        <f t="shared" si="6"/>
        <v>943.8254391268246</v>
      </c>
      <c r="G69" s="79">
        <f t="shared" si="7"/>
        <v>218.8822881459029</v>
      </c>
      <c r="H69" s="80">
        <f t="shared" si="8"/>
        <v>1381.5900154186304</v>
      </c>
      <c r="I69" s="2">
        <f t="shared" si="4"/>
        <v>65</v>
      </c>
      <c r="J69" s="32"/>
      <c r="K69" s="108" t="str">
        <f>'[1]std. - ฝายกวาง'!$K$27:$N$27</f>
        <v>ปีน้ำ2566 ปริมาณฝนสะสม 1 เม.ย.66 - 31 มี.ค.67</v>
      </c>
      <c r="L69" s="108"/>
      <c r="M69" s="108"/>
      <c r="N69" s="108"/>
    </row>
    <row r="70" spans="2:13" ht="11.25">
      <c r="B70" s="97">
        <v>2565</v>
      </c>
      <c r="C70" s="76">
        <v>1415</v>
      </c>
      <c r="D70" s="104"/>
      <c r="E70" s="77">
        <f t="shared" si="5"/>
        <v>1162.7077272727274</v>
      </c>
      <c r="F70" s="78">
        <f t="shared" si="6"/>
        <v>943.8254391268246</v>
      </c>
      <c r="G70" s="79">
        <f t="shared" si="7"/>
        <v>218.8822881459029</v>
      </c>
      <c r="H70" s="80">
        <f t="shared" si="8"/>
        <v>1381.5900154186304</v>
      </c>
      <c r="I70" s="2">
        <f t="shared" si="4"/>
        <v>66</v>
      </c>
      <c r="J70" s="32"/>
      <c r="K70" s="33"/>
      <c r="L70" s="32"/>
      <c r="M70" s="34"/>
    </row>
    <row r="71" spans="2:13" ht="11.25">
      <c r="B71" s="102">
        <v>2566</v>
      </c>
      <c r="C71" s="103">
        <v>1010</v>
      </c>
      <c r="D71" s="104">
        <f>C71</f>
        <v>1010</v>
      </c>
      <c r="E71" s="77">
        <f t="shared" si="5"/>
        <v>1162.7077272727274</v>
      </c>
      <c r="F71" s="78">
        <f t="shared" si="6"/>
        <v>943.8254391268246</v>
      </c>
      <c r="G71" s="79">
        <f t="shared" si="7"/>
        <v>218.8822881459029</v>
      </c>
      <c r="H71" s="80">
        <f t="shared" si="8"/>
        <v>1381.5900154186304</v>
      </c>
      <c r="I71" s="2">
        <f t="shared" si="4"/>
        <v>67</v>
      </c>
      <c r="J71" s="32"/>
      <c r="K71" s="33"/>
      <c r="L71" s="32"/>
      <c r="M71" s="34"/>
    </row>
    <row r="72" spans="2:13" ht="11.25">
      <c r="B72" s="28"/>
      <c r="C72" s="81"/>
      <c r="D72" s="71"/>
      <c r="E72" s="82"/>
      <c r="F72" s="83"/>
      <c r="G72" s="84"/>
      <c r="H72" s="85"/>
      <c r="J72" s="32"/>
      <c r="K72" s="33"/>
      <c r="L72" s="32"/>
      <c r="M72" s="34"/>
    </row>
    <row r="73" spans="2:13" ht="11.25">
      <c r="B73" s="21"/>
      <c r="C73" s="86"/>
      <c r="D73" s="71"/>
      <c r="E73" s="82"/>
      <c r="F73" s="83"/>
      <c r="G73" s="84"/>
      <c r="H73" s="85"/>
      <c r="J73" s="32"/>
      <c r="K73" s="33"/>
      <c r="L73" s="32"/>
      <c r="M73" s="34"/>
    </row>
    <row r="74" spans="2:13" ht="11.25">
      <c r="B74" s="35"/>
      <c r="C74" s="87"/>
      <c r="D74" s="71"/>
      <c r="E74" s="82"/>
      <c r="F74" s="83"/>
      <c r="G74" s="84"/>
      <c r="H74" s="85"/>
      <c r="J74" s="32"/>
      <c r="K74" s="33"/>
      <c r="L74" s="32"/>
      <c r="M74" s="34"/>
    </row>
    <row r="75" spans="2:13" ht="11.25">
      <c r="B75" s="28"/>
      <c r="C75" s="65"/>
      <c r="D75" s="20"/>
      <c r="E75" s="23"/>
      <c r="F75" s="24"/>
      <c r="G75" s="25"/>
      <c r="H75" s="26"/>
      <c r="J75" s="32"/>
      <c r="K75" s="33"/>
      <c r="L75" s="32"/>
      <c r="M75" s="34"/>
    </row>
    <row r="76" spans="2:13" ht="11.25">
      <c r="B76" s="36"/>
      <c r="C76" s="66"/>
      <c r="D76" s="20"/>
      <c r="E76" s="37"/>
      <c r="F76" s="38"/>
      <c r="G76" s="39"/>
      <c r="H76" s="40"/>
      <c r="J76" s="32"/>
      <c r="K76" s="33"/>
      <c r="L76" s="32"/>
      <c r="M76" s="34"/>
    </row>
    <row r="77" spans="2:13" ht="11.25">
      <c r="B77" s="41"/>
      <c r="C77" s="42"/>
      <c r="D77" s="20"/>
      <c r="E77" s="43"/>
      <c r="F77" s="43"/>
      <c r="G77" s="43"/>
      <c r="H77" s="43"/>
      <c r="J77" s="32"/>
      <c r="K77" s="33"/>
      <c r="L77" s="32"/>
      <c r="M77" s="34"/>
    </row>
    <row r="78" spans="2:13" ht="11.25">
      <c r="B78" s="41"/>
      <c r="C78" s="42"/>
      <c r="D78" s="20"/>
      <c r="E78" s="43"/>
      <c r="F78" s="43"/>
      <c r="G78" s="43"/>
      <c r="H78" s="43"/>
      <c r="J78" s="32"/>
      <c r="K78" s="33"/>
      <c r="L78" s="32"/>
      <c r="M78" s="34"/>
    </row>
    <row r="79" spans="1:17" ht="16.5" customHeight="1">
      <c r="A79" s="22"/>
      <c r="B79" s="44"/>
      <c r="C79" s="45"/>
      <c r="D79" s="22"/>
      <c r="E79" s="22"/>
      <c r="F79" s="22"/>
      <c r="G79" s="22"/>
      <c r="H79" s="22"/>
      <c r="I79" s="22"/>
      <c r="J79" s="22"/>
      <c r="K79" s="22"/>
      <c r="Q79" s="42"/>
    </row>
    <row r="80" spans="1:11" ht="15.75" customHeight="1">
      <c r="A80" s="22"/>
      <c r="B80" s="46" t="s">
        <v>8</v>
      </c>
      <c r="C80" s="67">
        <f>AVERAGE(C5:C70)</f>
        <v>1162.7077272727274</v>
      </c>
      <c r="D80" s="47"/>
      <c r="E80" s="44"/>
      <c r="F80" s="44"/>
      <c r="G80" s="22"/>
      <c r="H80" s="48" t="s">
        <v>8</v>
      </c>
      <c r="I80" s="49" t="s">
        <v>21</v>
      </c>
      <c r="J80" s="50"/>
      <c r="K80" s="51"/>
    </row>
    <row r="81" spans="1:11" ht="15.75" customHeight="1">
      <c r="A81" s="22"/>
      <c r="B81" s="52" t="s">
        <v>10</v>
      </c>
      <c r="C81" s="68">
        <f>STDEV(C5:C70)</f>
        <v>218.8822881459029</v>
      </c>
      <c r="D81" s="47"/>
      <c r="E81" s="44"/>
      <c r="F81" s="44"/>
      <c r="G81" s="22"/>
      <c r="H81" s="54" t="s">
        <v>10</v>
      </c>
      <c r="I81" s="55" t="s">
        <v>12</v>
      </c>
      <c r="J81" s="56"/>
      <c r="K81" s="57"/>
    </row>
    <row r="82" spans="1:15" ht="15.75" customHeight="1">
      <c r="A82" s="44"/>
      <c r="B82" s="52" t="s">
        <v>13</v>
      </c>
      <c r="C82" s="53">
        <f>C81/C80</f>
        <v>0.1882522004556708</v>
      </c>
      <c r="D82" s="47"/>
      <c r="E82" s="58">
        <f>C82*100</f>
        <v>18.82522004556708</v>
      </c>
      <c r="F82" s="44" t="s">
        <v>2</v>
      </c>
      <c r="G82" s="22"/>
      <c r="H82" s="54" t="s">
        <v>13</v>
      </c>
      <c r="I82" s="55" t="s">
        <v>14</v>
      </c>
      <c r="J82" s="56"/>
      <c r="K82" s="57"/>
      <c r="M82" s="64" t="s">
        <v>19</v>
      </c>
      <c r="N82" s="89">
        <f>C88-C89-C90</f>
        <v>48</v>
      </c>
      <c r="O82" s="2" t="s">
        <v>0</v>
      </c>
    </row>
    <row r="83" spans="1:15" ht="15.75" customHeight="1">
      <c r="A83" s="44"/>
      <c r="B83" s="52" t="s">
        <v>9</v>
      </c>
      <c r="C83" s="68">
        <f>C80-C81</f>
        <v>943.8254391268246</v>
      </c>
      <c r="D83" s="47"/>
      <c r="E83" s="44"/>
      <c r="F83" s="44"/>
      <c r="G83" s="22"/>
      <c r="H83" s="54" t="s">
        <v>9</v>
      </c>
      <c r="I83" s="55" t="s">
        <v>15</v>
      </c>
      <c r="J83" s="56"/>
      <c r="K83" s="57"/>
      <c r="M83" s="64" t="s">
        <v>18</v>
      </c>
      <c r="N83" s="89">
        <f>C89</f>
        <v>11</v>
      </c>
      <c r="O83" s="2" t="s">
        <v>0</v>
      </c>
    </row>
    <row r="84" spans="1:15" ht="15.75" customHeight="1">
      <c r="A84" s="44"/>
      <c r="B84" s="59" t="s">
        <v>11</v>
      </c>
      <c r="C84" s="69">
        <f>C80+C81</f>
        <v>1381.5900154186304</v>
      </c>
      <c r="D84" s="47"/>
      <c r="E84" s="44"/>
      <c r="F84" s="44"/>
      <c r="G84" s="22"/>
      <c r="H84" s="60" t="s">
        <v>11</v>
      </c>
      <c r="I84" s="61" t="s">
        <v>16</v>
      </c>
      <c r="J84" s="62"/>
      <c r="K84" s="63"/>
      <c r="M84" s="64" t="s">
        <v>17</v>
      </c>
      <c r="N84" s="89">
        <f>C90</f>
        <v>8</v>
      </c>
      <c r="O84" s="2" t="s">
        <v>0</v>
      </c>
    </row>
    <row r="85" spans="1:6" ht="17.25" customHeight="1">
      <c r="A85" s="41"/>
      <c r="C85" s="41"/>
      <c r="D85" s="41"/>
      <c r="E85" s="41"/>
      <c r="F85" s="41"/>
    </row>
    <row r="86" spans="1:3" ht="11.25">
      <c r="A86" s="41"/>
      <c r="C86" s="41"/>
    </row>
    <row r="87" ht="11.25">
      <c r="A87" s="41"/>
    </row>
    <row r="88" ht="11.25">
      <c r="C88" s="2">
        <f>MAX(I5:I76)</f>
        <v>67</v>
      </c>
    </row>
    <row r="89" ht="11.25">
      <c r="C89" s="88">
        <f>COUNTIF(C5:C69,"&gt;1385")</f>
        <v>11</v>
      </c>
    </row>
    <row r="90" ht="11.25">
      <c r="C90" s="88">
        <f>COUNTIF(C5:C69,"&lt;910")</f>
        <v>8</v>
      </c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2024-05-13T03:29:43Z</dcterms:modified>
  <cp:category/>
  <cp:version/>
  <cp:contentType/>
  <cp:contentStatus/>
</cp:coreProperties>
</file>