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15" windowWidth="7680" windowHeight="8175" firstSheet="1" activeTab="1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Y37" sheetId="6" r:id="rId6"/>
  </sheets>
  <definedNames>
    <definedName name="_xlnm.Print_Area" localSheetId="4">'TOTAL-2'!$A$1:$I$34</definedName>
    <definedName name="_xlnm.Print_Area" localSheetId="5">'Y37'!$G$1:$O$34</definedName>
  </definedNames>
  <calcPr fullCalcOnLoad="1"/>
</workbook>
</file>

<file path=xl/sharedStrings.xml><?xml version="1.0" encoding="utf-8"?>
<sst xmlns="http://schemas.openxmlformats.org/spreadsheetml/2006/main" count="451" uniqueCount="168">
  <si>
    <t>CALCULATION OF DAILY SUSPENDED SEDIMENT TRANSPORTATION</t>
  </si>
  <si>
    <t>Computed by...................................</t>
  </si>
  <si>
    <t>River..Mae Num Yom...............................................................................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</si>
  <si>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</si>
  <si>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</si>
  <si>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</si>
  <si>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</si>
  <si>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</si>
  <si>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</si>
  <si>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</si>
  <si>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</si>
  <si>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</si>
  <si>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</si>
  <si>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</si>
  <si>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</si>
  <si>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</si>
  <si>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</si>
  <si>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</si>
  <si>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</si>
  <si>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</si>
  <si>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</si>
  <si>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</si>
  <si>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</si>
  <si>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</si>
  <si>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</si>
  <si>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10 - 12</t>
  </si>
  <si>
    <t>4 - 6</t>
  </si>
  <si>
    <t>Phare</t>
  </si>
  <si>
    <t>Computed by        Wilaiporn</t>
  </si>
  <si>
    <t>Checked by          Vachirasak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</si>
  <si>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</si>
  <si>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</si>
  <si>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</si>
  <si>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</si>
  <si>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</si>
  <si>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</si>
  <si>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</si>
  <si>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</si>
  <si>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</si>
  <si>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</si>
  <si>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</si>
  <si>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</si>
  <si>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</si>
  <si>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</si>
  <si>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</si>
  <si>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</si>
  <si>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</si>
  <si>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Yom River</t>
  </si>
  <si>
    <t>7 - 9</t>
  </si>
  <si>
    <t>YEAR07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</si>
  <si>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</si>
  <si>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</si>
  <si>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</si>
  <si>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</si>
  <si>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</si>
  <si>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</si>
  <si>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</si>
  <si>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</si>
  <si>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</si>
  <si>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</si>
  <si>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</si>
  <si>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</si>
  <si>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</si>
  <si>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</si>
  <si>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</si>
  <si>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</si>
  <si>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</si>
  <si>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</si>
  <si>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</si>
  <si>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</si>
  <si>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</si>
  <si>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</si>
  <si>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</si>
  <si>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</si>
  <si>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</si>
  <si>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</si>
  <si>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</si>
  <si>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</si>
  <si>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</si>
  <si>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82-84</t>
  </si>
  <si>
    <t>85-87</t>
  </si>
  <si>
    <t>88-90</t>
  </si>
  <si>
    <t>91-93</t>
  </si>
  <si>
    <t>94-96</t>
  </si>
  <si>
    <t>97-99</t>
  </si>
  <si>
    <t>100-102</t>
  </si>
  <si>
    <t>103-105</t>
  </si>
  <si>
    <t>106-108</t>
  </si>
  <si>
    <t>1-3</t>
  </si>
  <si>
    <t>4-6</t>
  </si>
  <si>
    <t>7-9</t>
  </si>
  <si>
    <t>1</t>
  </si>
  <si>
    <t>2</t>
  </si>
  <si>
    <t>10-12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</si>
  <si>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</si>
  <si>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</si>
  <si>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</si>
  <si>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</si>
  <si>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</si>
  <si>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</si>
  <si>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</si>
  <si>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</si>
  <si>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</si>
  <si>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</si>
  <si>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</si>
  <si>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</si>
  <si>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</si>
  <si>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</si>
  <si>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</si>
  <si>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</si>
  <si>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</si>
  <si>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64-66</t>
  </si>
  <si>
    <t>67-69</t>
  </si>
  <si>
    <t>เดือนเม.ยไม่ได้สำรวจตะกอน</t>
  </si>
  <si>
    <t xml:space="preserve"> 1-3</t>
  </si>
  <si>
    <t xml:space="preserve"> 4-6</t>
  </si>
  <si>
    <t xml:space="preserve"> 7-9</t>
  </si>
  <si>
    <t xml:space="preserve"> 10-12</t>
  </si>
  <si>
    <t xml:space="preserve"> 13-15 </t>
  </si>
  <si>
    <t xml:space="preserve"> 16-18</t>
  </si>
  <si>
    <t>70-72</t>
  </si>
  <si>
    <t>73-75</t>
  </si>
  <si>
    <t>76-78</t>
  </si>
  <si>
    <t>79-81</t>
  </si>
  <si>
    <t xml:space="preserve">  4-6</t>
  </si>
  <si>
    <t xml:space="preserve"> 13-15</t>
  </si>
  <si>
    <t>29/2/55</t>
  </si>
  <si>
    <t>เดือน ธ.ค. ไม่ใด้สำรวจตะกอน</t>
  </si>
  <si>
    <t>เดือน ก.พ. ใม่ใด้สำรวจตะกอนเนื่องจากน้ำไม่ใหล</t>
  </si>
  <si>
    <t>เดือน มี.ค. ใม่ใด้สำรวจตะกอนเนื่องจากน้ำไม่ใหล</t>
  </si>
  <si>
    <t>เดือน เม.ย. ใม่ใด้สำรวจตะกอนเนื่องจากน้ำไม่ใหล</t>
  </si>
  <si>
    <t>การคำนวณตะกอน สถานี   Y.37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</si>
  <si>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</si>
  <si>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</si>
  <si>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</si>
  <si>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</si>
  <si>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</si>
  <si>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</si>
  <si>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</si>
  <si>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</si>
  <si>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</si>
  <si>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</si>
  <si>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</si>
  <si>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</si>
  <si>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</si>
  <si>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</si>
  <si>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</si>
  <si>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</si>
  <si>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</si>
  <si>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</si>
  <si>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</si>
  <si>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</si>
  <si>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</si>
  <si>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</si>
  <si>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</si>
  <si>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เดือนก.ค ใม่ใด้สำรวจตะกอนเนื่องจากน้ำไม่ใหล</t>
  </si>
  <si>
    <t>เดือนเม.ย ใม่ใด้สำรวจตะกอนเนื่องจากน้ำไม่ใหล</t>
  </si>
  <si>
    <t>A.Wang Chin</t>
  </si>
  <si>
    <t>Zero Gage 92.280 M. m.s.l.</t>
  </si>
  <si>
    <t xml:space="preserve">Station.…Y.37................................. Water year...1997-2015..... </t>
  </si>
  <si>
    <r>
      <t>Drainage Area…10,305.......................Km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</si>
  <si>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10,305 Km.</t>
    </r>
    <r>
      <rPr>
        <vertAlign val="superscript"/>
        <sz val="14"/>
        <rFont val="DilleniaUPC"/>
        <family val="1"/>
      </rPr>
      <t>2</t>
    </r>
  </si>
  <si>
    <t>Station  Y.37  Water year 2016</t>
  </si>
  <si>
    <t>61-64</t>
  </si>
  <si>
    <t>61-65</t>
  </si>
  <si>
    <t>61-66</t>
  </si>
  <si>
    <t>61-67</t>
  </si>
  <si>
    <t>61-68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</si>
</sst>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d\ ดดดด\ bbbb"/>
    <numFmt numFmtId="199" formatCode="#,##0.00;[Red]\-\(#,##0.00\)"/>
    <numFmt numFmtId="200" formatCode="&quot;L.&quot;\ #,##0.00;[Red]\-&quot;L.&quot;\ #,##0.00"/>
    <numFmt numFmtId="201" formatCode="mmm\-yyyy"/>
    <numFmt numFmtId="202" formatCode="0.0"/>
    <numFmt numFmtId="203" formatCode="0.0000"/>
    <numFmt numFmtId="204" formatCode="0.000000"/>
    <numFmt numFmtId="205" formatCode="[$-41E]d\ mmmm\ yyyy"/>
    <numFmt numFmtId="206" formatCode="[$-107041E]d\ mmm\ yy;@"/>
    <numFmt numFmtId="207" formatCode="[$-101041E]d\ mmm\ yy;@"/>
  </numFmts>
  <fonts count="7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sz val="8"/>
      <name val="CordiaUPC"/>
      <family val="2"/>
    </font>
    <font>
      <sz val="14"/>
      <name val="Angsana New"/>
      <family val="1"/>
    </font>
    <font>
      <sz val="18"/>
      <name val="CordiaUPC"/>
      <family val="1"/>
    </font>
    <font>
      <sz val="12"/>
      <name val="CordiaUPC"/>
      <family val="1"/>
    </font>
    <font>
      <sz val="16"/>
      <color indexed="8"/>
      <name val="DilleniaUPC"/>
      <family val="1"/>
    </font>
    <font>
      <sz val="16"/>
      <color indexed="8"/>
      <name val="AngsanaUPC"/>
      <family val="1"/>
    </font>
    <font>
      <vertAlign val="superscript"/>
      <sz val="16"/>
      <color indexed="8"/>
      <name val="AngsanaUPC"/>
      <family val="1"/>
    </font>
    <font>
      <vertAlign val="superscript"/>
      <sz val="16"/>
      <color indexed="8"/>
      <name val="DilleniaUPC"/>
      <family val="1"/>
    </font>
    <font>
      <sz val="14"/>
      <color indexed="8"/>
      <name val="AngsanaUPC"/>
      <family val="1"/>
    </font>
    <font>
      <vertAlign val="superscript"/>
      <sz val="14"/>
      <color indexed="8"/>
      <name val="AngsanaUPC"/>
      <family val="1"/>
    </font>
    <font>
      <sz val="12.85"/>
      <color indexed="8"/>
      <name val="DilleniaUPC"/>
      <family val="1"/>
    </font>
    <font>
      <sz val="5.4"/>
      <color indexed="8"/>
      <name val="DilleniaUPC"/>
      <family val="1"/>
    </font>
    <font>
      <sz val="7.1"/>
      <color indexed="8"/>
      <name val="DilleniaUPC"/>
      <family val="1"/>
    </font>
    <font>
      <sz val="9.95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0" borderId="0">
      <alignment/>
      <protection/>
    </xf>
    <xf numFmtId="200" fontId="0" fillId="0" borderId="0">
      <alignment/>
      <protection/>
    </xf>
    <xf numFmtId="0" fontId="19" fillId="0" borderId="0" applyProtection="0">
      <alignment/>
    </xf>
    <xf numFmtId="197" fontId="15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 wrapText="1"/>
      <protection/>
    </xf>
    <xf numFmtId="0" fontId="5" fillId="0" borderId="15" xfId="43" applyFont="1" applyBorder="1" applyAlignment="1" quotePrefix="1">
      <alignment horizontal="center"/>
      <protection/>
    </xf>
    <xf numFmtId="191" fontId="5" fillId="0" borderId="0" xfId="43" applyNumberFormat="1" applyFont="1" applyBorder="1">
      <alignment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 applyAlignment="1" quotePrefix="1">
      <alignment horizontal="center"/>
      <protection/>
    </xf>
    <xf numFmtId="191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 applyAlignment="1" quotePrefix="1">
      <alignment horizontal="right"/>
      <protection/>
    </xf>
    <xf numFmtId="192" fontId="5" fillId="0" borderId="0" xfId="43" applyNumberFormat="1" applyFont="1" applyBorder="1">
      <alignment/>
      <protection/>
    </xf>
    <xf numFmtId="0" fontId="11" fillId="0" borderId="0" xfId="60" applyFont="1">
      <alignment/>
      <protection/>
    </xf>
    <xf numFmtId="2" fontId="11" fillId="0" borderId="16" xfId="60" applyNumberFormat="1" applyFont="1" applyFill="1" applyBorder="1" applyAlignment="1" applyProtection="1">
      <alignment horizontal="center" vertical="center" shrinkToFit="1"/>
      <protection/>
    </xf>
    <xf numFmtId="196" fontId="11" fillId="0" borderId="16" xfId="60" applyNumberFormat="1" applyFont="1" applyFill="1" applyBorder="1" applyAlignment="1" applyProtection="1">
      <alignment horizontal="center" vertical="center" wrapText="1"/>
      <protection/>
    </xf>
    <xf numFmtId="192" fontId="11" fillId="0" borderId="16" xfId="60" applyNumberFormat="1" applyFont="1" applyFill="1" applyBorder="1" applyAlignment="1" applyProtection="1">
      <alignment horizontal="center" vertical="center" wrapText="1"/>
      <protection/>
    </xf>
    <xf numFmtId="2" fontId="11" fillId="0" borderId="17" xfId="60" applyNumberFormat="1" applyFont="1" applyFill="1" applyBorder="1" applyAlignment="1" applyProtection="1">
      <alignment horizontal="center" vertical="center"/>
      <protection/>
    </xf>
    <xf numFmtId="0" fontId="11" fillId="0" borderId="18" xfId="60" applyFont="1" applyFill="1" applyBorder="1" applyAlignment="1" applyProtection="1">
      <alignment horizontal="center" vertical="center"/>
      <protection/>
    </xf>
    <xf numFmtId="0" fontId="11" fillId="0" borderId="19" xfId="60" applyFont="1" applyFill="1" applyBorder="1" applyAlignment="1" applyProtection="1">
      <alignment horizontal="center" vertical="center"/>
      <protection/>
    </xf>
    <xf numFmtId="196" fontId="11" fillId="0" borderId="17" xfId="60" applyNumberFormat="1" applyFont="1" applyFill="1" applyBorder="1" applyAlignment="1" applyProtection="1">
      <alignment horizontal="center" vertical="center" wrapText="1"/>
      <protection/>
    </xf>
    <xf numFmtId="192" fontId="11" fillId="0" borderId="17" xfId="60" applyNumberFormat="1" applyFont="1" applyFill="1" applyBorder="1" applyAlignment="1" applyProtection="1">
      <alignment horizontal="center" vertical="center"/>
      <protection/>
    </xf>
    <xf numFmtId="4" fontId="11" fillId="0" borderId="20" xfId="60" applyNumberFormat="1" applyFont="1" applyFill="1" applyBorder="1" applyAlignment="1" applyProtection="1">
      <alignment horizontal="center" vertical="center"/>
      <protection/>
    </xf>
    <xf numFmtId="4" fontId="11" fillId="0" borderId="21" xfId="60" applyNumberFormat="1" applyFont="1" applyFill="1" applyBorder="1" applyAlignment="1" applyProtection="1">
      <alignment horizontal="center" vertical="center"/>
      <protection/>
    </xf>
    <xf numFmtId="4" fontId="11" fillId="0" borderId="22" xfId="60" applyNumberFormat="1" applyFont="1" applyFill="1" applyBorder="1" applyAlignment="1" applyProtection="1">
      <alignment horizontal="center" vertical="center"/>
      <protection/>
    </xf>
    <xf numFmtId="0" fontId="11" fillId="33" borderId="16" xfId="60" applyFont="1" applyFill="1" applyBorder="1" applyAlignment="1" applyProtection="1" quotePrefix="1">
      <alignment horizontal="center" vertical="center"/>
      <protection/>
    </xf>
    <xf numFmtId="2" fontId="11" fillId="33" borderId="16" xfId="60" applyNumberFormat="1" applyFont="1" applyFill="1" applyBorder="1" applyAlignment="1" applyProtection="1" quotePrefix="1">
      <alignment horizontal="center" vertical="center"/>
      <protection/>
    </xf>
    <xf numFmtId="0" fontId="11" fillId="33" borderId="23" xfId="60" applyFont="1" applyFill="1" applyBorder="1" applyAlignment="1" applyProtection="1" quotePrefix="1">
      <alignment horizontal="center" vertical="center"/>
      <protection/>
    </xf>
    <xf numFmtId="0" fontId="11" fillId="33" borderId="24" xfId="60" applyFont="1" applyFill="1" applyBorder="1" applyAlignment="1" applyProtection="1" quotePrefix="1">
      <alignment horizontal="center" vertical="center"/>
      <protection/>
    </xf>
    <xf numFmtId="196" fontId="11" fillId="33" borderId="16" xfId="60" applyNumberFormat="1" applyFont="1" applyFill="1" applyBorder="1" applyAlignment="1" applyProtection="1" quotePrefix="1">
      <alignment horizontal="center" vertical="center"/>
      <protection/>
    </xf>
    <xf numFmtId="192" fontId="11" fillId="33" borderId="16" xfId="60" applyNumberFormat="1" applyFont="1" applyFill="1" applyBorder="1" applyAlignment="1" applyProtection="1" quotePrefix="1">
      <alignment horizontal="center" vertical="center"/>
      <protection/>
    </xf>
    <xf numFmtId="193" fontId="11" fillId="33" borderId="16" xfId="60" applyNumberFormat="1" applyFont="1" applyFill="1" applyBorder="1" applyAlignment="1" applyProtection="1" quotePrefix="1">
      <alignment horizontal="center" vertical="center"/>
      <protection/>
    </xf>
    <xf numFmtId="4" fontId="11" fillId="33" borderId="23" xfId="60" applyNumberFormat="1" applyFont="1" applyFill="1" applyBorder="1" applyAlignment="1" applyProtection="1">
      <alignment horizontal="center" vertical="center"/>
      <protection/>
    </xf>
    <xf numFmtId="4" fontId="11" fillId="33" borderId="25" xfId="60" applyNumberFormat="1" applyFont="1" applyFill="1" applyBorder="1" applyAlignment="1" applyProtection="1">
      <alignment horizontal="center" vertical="center"/>
      <protection/>
    </xf>
    <xf numFmtId="4" fontId="11" fillId="33" borderId="24" xfId="60" applyNumberFormat="1" applyFont="1" applyFill="1" applyBorder="1" applyAlignment="1" applyProtection="1">
      <alignment horizontal="center" vertical="center"/>
      <protection/>
    </xf>
    <xf numFmtId="0" fontId="11" fillId="0" borderId="0" xfId="60" applyFont="1" applyAlignment="1">
      <alignment horizontal="right" vertical="center"/>
      <protection/>
    </xf>
    <xf numFmtId="191" fontId="11" fillId="0" borderId="0" xfId="60" applyNumberFormat="1" applyFont="1" applyAlignment="1">
      <alignment horizontal="right" vertical="center"/>
      <protection/>
    </xf>
    <xf numFmtId="0" fontId="11" fillId="0" borderId="0" xfId="60" applyFont="1" applyAlignment="1">
      <alignment vertical="center"/>
      <protection/>
    </xf>
    <xf numFmtId="0" fontId="13" fillId="0" borderId="0" xfId="60" applyFont="1">
      <alignment/>
      <protection/>
    </xf>
    <xf numFmtId="0" fontId="4" fillId="0" borderId="0" xfId="59">
      <alignment/>
      <protection/>
    </xf>
    <xf numFmtId="0" fontId="14" fillId="0" borderId="0" xfId="59" applyFont="1" applyAlignment="1">
      <alignment horizontal="right"/>
      <protection/>
    </xf>
    <xf numFmtId="0" fontId="14" fillId="0" borderId="0" xfId="59" applyFont="1" applyAlignment="1">
      <alignment horizontal="center"/>
      <protection/>
    </xf>
    <xf numFmtId="0" fontId="14" fillId="0" borderId="0" xfId="59" applyFont="1">
      <alignment/>
      <protection/>
    </xf>
    <xf numFmtId="15" fontId="15" fillId="0" borderId="0" xfId="42" applyNumberFormat="1" applyFont="1" applyAlignment="1">
      <alignment horizontal="center"/>
      <protection/>
    </xf>
    <xf numFmtId="194" fontId="15" fillId="0" borderId="0" xfId="42" applyNumberFormat="1" applyFont="1" applyAlignment="1">
      <alignment horizontal="center"/>
      <protection/>
    </xf>
    <xf numFmtId="2" fontId="16" fillId="0" borderId="0" xfId="42" applyNumberFormat="1" applyFont="1">
      <alignment/>
      <protection/>
    </xf>
    <xf numFmtId="0" fontId="4" fillId="0" borderId="0" xfId="42" applyFont="1" applyBorder="1" applyAlignment="1">
      <alignment horizontal="center"/>
      <protection/>
    </xf>
    <xf numFmtId="0" fontId="15" fillId="0" borderId="0" xfId="42" applyFont="1">
      <alignment/>
      <protection/>
    </xf>
    <xf numFmtId="0" fontId="14" fillId="0" borderId="0" xfId="42" applyFont="1" applyAlignment="1">
      <alignment horizontal="right" vertical="center"/>
      <protection/>
    </xf>
    <xf numFmtId="0" fontId="14" fillId="0" borderId="0" xfId="42" applyFont="1" applyAlignment="1">
      <alignment horizontal="center" vertical="center"/>
      <protection/>
    </xf>
    <xf numFmtId="0" fontId="14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15" fillId="0" borderId="0" xfId="42" applyFont="1" applyAlignment="1">
      <alignment vertical="center"/>
      <protection/>
    </xf>
    <xf numFmtId="2" fontId="4" fillId="0" borderId="0" xfId="42" applyNumberFormat="1" applyFont="1" applyBorder="1" applyAlignment="1">
      <alignment horizontal="center"/>
      <protection/>
    </xf>
    <xf numFmtId="0" fontId="4" fillId="0" borderId="0" xfId="42" applyFont="1" applyAlignment="1">
      <alignment horizontal="center"/>
      <protection/>
    </xf>
    <xf numFmtId="15" fontId="15" fillId="0" borderId="0" xfId="42" applyNumberFormat="1" applyFont="1">
      <alignment/>
      <protection/>
    </xf>
    <xf numFmtId="194" fontId="15" fillId="0" borderId="0" xfId="42" applyNumberFormat="1" applyFont="1">
      <alignment/>
      <protection/>
    </xf>
    <xf numFmtId="0" fontId="16" fillId="0" borderId="0" xfId="42" applyFont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191" fontId="5" fillId="0" borderId="0" xfId="43" applyNumberFormat="1" applyFont="1" applyBorder="1" applyAlignment="1">
      <alignment horizontal="right"/>
      <protection/>
    </xf>
    <xf numFmtId="0" fontId="5" fillId="0" borderId="0" xfId="43" applyFont="1" applyBorder="1" applyAlignment="1">
      <alignment horizontal="centerContinuous"/>
      <protection/>
    </xf>
    <xf numFmtId="0" fontId="5" fillId="0" borderId="26" xfId="43" applyFont="1" applyBorder="1" applyAlignment="1" quotePrefix="1">
      <alignment horizontal="center"/>
      <protection/>
    </xf>
    <xf numFmtId="191" fontId="5" fillId="0" borderId="0" xfId="43" applyNumberFormat="1" applyFont="1" applyFill="1" applyBorder="1" applyAlignment="1" quotePrefix="1">
      <alignment horizontal="right"/>
      <protection/>
    </xf>
    <xf numFmtId="0" fontId="0" fillId="0" borderId="0" xfId="0" applyBorder="1" applyAlignment="1">
      <alignment/>
    </xf>
    <xf numFmtId="191" fontId="5" fillId="0" borderId="0" xfId="43" applyNumberFormat="1" applyFont="1" applyFill="1" applyBorder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191" fontId="5" fillId="0" borderId="0" xfId="0" applyNumberFormat="1" applyFont="1" applyBorder="1" applyAlignment="1">
      <alignment horizontal="right"/>
    </xf>
    <xf numFmtId="191" fontId="5" fillId="0" borderId="0" xfId="0" applyNumberFormat="1" applyFont="1" applyBorder="1" applyAlignment="1">
      <alignment/>
    </xf>
    <xf numFmtId="0" fontId="5" fillId="0" borderId="27" xfId="43" applyFont="1" applyBorder="1" applyAlignment="1">
      <alignment horizontal="center"/>
      <protection/>
    </xf>
    <xf numFmtId="191" fontId="5" fillId="0" borderId="27" xfId="43" applyNumberFormat="1" applyFont="1" applyBorder="1">
      <alignment/>
      <protection/>
    </xf>
    <xf numFmtId="191" fontId="5" fillId="0" borderId="27" xfId="43" applyNumberFormat="1" applyFont="1" applyBorder="1" applyAlignment="1">
      <alignment horizontal="right"/>
      <protection/>
    </xf>
    <xf numFmtId="191" fontId="5" fillId="0" borderId="27" xfId="0" applyNumberFormat="1" applyFont="1" applyBorder="1" applyAlignment="1">
      <alignment/>
    </xf>
    <xf numFmtId="191" fontId="5" fillId="0" borderId="27" xfId="0" applyNumberFormat="1" applyFont="1" applyBorder="1" applyAlignment="1">
      <alignment horizontal="right"/>
    </xf>
    <xf numFmtId="191" fontId="5" fillId="0" borderId="27" xfId="43" applyNumberFormat="1" applyFont="1" applyBorder="1" applyAlignment="1" quotePrefix="1">
      <alignment horizontal="right"/>
      <protection/>
    </xf>
    <xf numFmtId="0" fontId="5" fillId="0" borderId="28" xfId="43" applyFont="1" applyBorder="1">
      <alignment/>
      <protection/>
    </xf>
    <xf numFmtId="0" fontId="5" fillId="0" borderId="28" xfId="43" applyFont="1" applyBorder="1" applyAlignment="1">
      <alignment horizontal="center"/>
      <protection/>
    </xf>
    <xf numFmtId="191" fontId="5" fillId="0" borderId="28" xfId="43" applyNumberFormat="1" applyFont="1" applyBorder="1">
      <alignment/>
      <protection/>
    </xf>
    <xf numFmtId="191" fontId="5" fillId="0" borderId="28" xfId="0" applyNumberFormat="1" applyFont="1" applyBorder="1" applyAlignment="1">
      <alignment/>
    </xf>
    <xf numFmtId="191" fontId="5" fillId="0" borderId="28" xfId="0" applyNumberFormat="1" applyFont="1" applyBorder="1" applyAlignment="1">
      <alignment horizontal="right"/>
    </xf>
    <xf numFmtId="191" fontId="5" fillId="0" borderId="28" xfId="43" applyNumberFormat="1" applyFont="1" applyBorder="1" applyAlignment="1" quotePrefix="1">
      <alignment horizontal="right"/>
      <protection/>
    </xf>
    <xf numFmtId="14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191" fontId="15" fillId="0" borderId="0" xfId="42" applyNumberFormat="1" applyFont="1">
      <alignment/>
      <protection/>
    </xf>
    <xf numFmtId="2" fontId="15" fillId="0" borderId="0" xfId="42" applyNumberFormat="1" applyFont="1">
      <alignment/>
      <protection/>
    </xf>
    <xf numFmtId="16" fontId="5" fillId="0" borderId="0" xfId="43" applyNumberFormat="1" applyFont="1" applyBorder="1" applyAlignment="1">
      <alignment horizontal="center"/>
      <protection/>
    </xf>
    <xf numFmtId="0" fontId="5" fillId="0" borderId="27" xfId="43" applyFont="1" applyBorder="1">
      <alignment/>
      <protection/>
    </xf>
    <xf numFmtId="207" fontId="5" fillId="0" borderId="0" xfId="43" applyNumberFormat="1" applyFont="1" applyBorder="1">
      <alignment/>
      <protection/>
    </xf>
    <xf numFmtId="207" fontId="5" fillId="0" borderId="27" xfId="43" applyNumberFormat="1" applyFont="1" applyBorder="1">
      <alignment/>
      <protection/>
    </xf>
    <xf numFmtId="191" fontId="11" fillId="0" borderId="29" xfId="59" applyNumberFormat="1" applyFont="1" applyBorder="1">
      <alignment/>
      <protection/>
    </xf>
    <xf numFmtId="207" fontId="5" fillId="0" borderId="0" xfId="43" applyNumberFormat="1" applyFont="1" applyBorder="1" applyAlignment="1">
      <alignment horizontal="center"/>
      <protection/>
    </xf>
    <xf numFmtId="192" fontId="5" fillId="0" borderId="27" xfId="43" applyNumberFormat="1" applyFont="1" applyBorder="1">
      <alignment/>
      <protection/>
    </xf>
    <xf numFmtId="191" fontId="24" fillId="0" borderId="0" xfId="0" applyNumberFormat="1" applyFont="1" applyBorder="1" applyAlignment="1">
      <alignment horizontal="right" vertical="center"/>
    </xf>
    <xf numFmtId="191" fontId="5" fillId="0" borderId="0" xfId="43" applyNumberFormat="1" applyFont="1">
      <alignment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207" fontId="5" fillId="0" borderId="0" xfId="43" applyNumberFormat="1" applyFont="1">
      <alignment/>
      <protection/>
    </xf>
    <xf numFmtId="207" fontId="6" fillId="0" borderId="0" xfId="43" applyNumberFormat="1" applyFont="1" applyAlignment="1">
      <alignment horizontal="centerContinuous"/>
      <protection/>
    </xf>
    <xf numFmtId="207" fontId="5" fillId="0" borderId="30" xfId="43" applyNumberFormat="1" applyFont="1" applyBorder="1" applyAlignment="1">
      <alignment horizontal="center"/>
      <protection/>
    </xf>
    <xf numFmtId="207" fontId="5" fillId="0" borderId="31" xfId="43" applyNumberFormat="1" applyFont="1" applyBorder="1" applyAlignment="1">
      <alignment horizontal="center"/>
      <protection/>
    </xf>
    <xf numFmtId="207" fontId="5" fillId="0" borderId="32" xfId="43" applyNumberFormat="1" applyFont="1" applyBorder="1" applyAlignment="1" quotePrefix="1">
      <alignment horizontal="center"/>
      <protection/>
    </xf>
    <xf numFmtId="191" fontId="5" fillId="0" borderId="12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26" xfId="43" applyNumberFormat="1" applyFont="1" applyBorder="1" applyAlignment="1" quotePrefix="1">
      <alignment horizontal="center"/>
      <protection/>
    </xf>
    <xf numFmtId="191" fontId="5" fillId="0" borderId="12" xfId="43" applyNumberFormat="1" applyFont="1" applyBorder="1" applyAlignment="1">
      <alignment horizontal="center" vertical="center" wrapText="1"/>
      <protection/>
    </xf>
    <xf numFmtId="191" fontId="5" fillId="0" borderId="28" xfId="43" applyNumberFormat="1" applyFont="1" applyBorder="1" applyAlignment="1">
      <alignment horizontal="right"/>
      <protection/>
    </xf>
    <xf numFmtId="191" fontId="0" fillId="0" borderId="0" xfId="43" applyNumberFormat="1" applyFont="1" applyBorder="1">
      <alignment/>
      <protection/>
    </xf>
    <xf numFmtId="191" fontId="5" fillId="0" borderId="0" xfId="43" applyNumberFormat="1" applyFont="1" applyAlignment="1">
      <alignment horizontal="right"/>
      <protection/>
    </xf>
    <xf numFmtId="191" fontId="5" fillId="0" borderId="33" xfId="43" applyNumberFormat="1" applyFont="1" applyBorder="1" applyAlignment="1">
      <alignment horizontal="centerContinuous" vertical="center"/>
      <protection/>
    </xf>
    <xf numFmtId="191" fontId="5" fillId="0" borderId="34" xfId="43" applyNumberFormat="1" applyFont="1" applyBorder="1" applyAlignment="1">
      <alignment horizontal="right" vertical="center"/>
      <protection/>
    </xf>
    <xf numFmtId="191" fontId="5" fillId="0" borderId="14" xfId="43" applyNumberFormat="1" applyFont="1" applyBorder="1" applyAlignment="1">
      <alignment horizontal="right" vertical="center"/>
      <protection/>
    </xf>
    <xf numFmtId="191" fontId="5" fillId="0" borderId="26" xfId="43" applyNumberFormat="1" applyFont="1" applyBorder="1" applyAlignment="1" quotePrefix="1">
      <alignment horizontal="right"/>
      <protection/>
    </xf>
    <xf numFmtId="192" fontId="5" fillId="0" borderId="35" xfId="43" applyNumberFormat="1" applyFont="1" applyBorder="1">
      <alignment/>
      <protection/>
    </xf>
    <xf numFmtId="192" fontId="5" fillId="0" borderId="36" xfId="43" applyNumberFormat="1" applyFont="1" applyBorder="1">
      <alignment/>
      <protection/>
    </xf>
    <xf numFmtId="0" fontId="5" fillId="0" borderId="37" xfId="43" applyFont="1" applyBorder="1">
      <alignment/>
      <protection/>
    </xf>
    <xf numFmtId="0" fontId="5" fillId="0" borderId="36" xfId="43" applyFont="1" applyBorder="1">
      <alignment/>
      <protection/>
    </xf>
    <xf numFmtId="192" fontId="5" fillId="0" borderId="38" xfId="43" applyNumberFormat="1" applyFont="1" applyBorder="1">
      <alignment/>
      <protection/>
    </xf>
    <xf numFmtId="192" fontId="5" fillId="0" borderId="39" xfId="43" applyNumberFormat="1" applyFont="1" applyBorder="1">
      <alignment/>
      <protection/>
    </xf>
    <xf numFmtId="0" fontId="5" fillId="0" borderId="39" xfId="43" applyFont="1" applyBorder="1">
      <alignment/>
      <protection/>
    </xf>
    <xf numFmtId="0" fontId="5" fillId="0" borderId="40" xfId="43" applyFont="1" applyBorder="1">
      <alignment/>
      <protection/>
    </xf>
    <xf numFmtId="0" fontId="5" fillId="0" borderId="39" xfId="43" applyFont="1" applyBorder="1" applyAlignment="1">
      <alignment horizontal="center"/>
      <protection/>
    </xf>
    <xf numFmtId="207" fontId="5" fillId="0" borderId="39" xfId="43" applyNumberFormat="1" applyFont="1" applyBorder="1">
      <alignment/>
      <protection/>
    </xf>
    <xf numFmtId="191" fontId="5" fillId="0" borderId="39" xfId="43" applyNumberFormat="1" applyFont="1" applyBorder="1">
      <alignment/>
      <protection/>
    </xf>
    <xf numFmtId="191" fontId="5" fillId="0" borderId="39" xfId="43" applyNumberFormat="1" applyFont="1" applyBorder="1" applyAlignment="1">
      <alignment horizontal="right"/>
      <protection/>
    </xf>
    <xf numFmtId="0" fontId="5" fillId="0" borderId="41" xfId="43" applyFont="1" applyBorder="1" applyAlignment="1">
      <alignment horizontal="center"/>
      <protection/>
    </xf>
    <xf numFmtId="0" fontId="26" fillId="0" borderId="0" xfId="0" applyFont="1" applyAlignment="1">
      <alignment/>
    </xf>
    <xf numFmtId="207" fontId="4" fillId="0" borderId="42" xfId="61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207" fontId="5" fillId="0" borderId="42" xfId="0" applyNumberFormat="1" applyFont="1" applyBorder="1" applyAlignment="1">
      <alignment/>
    </xf>
    <xf numFmtId="207" fontId="5" fillId="0" borderId="0" xfId="0" applyNumberFormat="1" applyFont="1" applyAlignment="1">
      <alignment/>
    </xf>
    <xf numFmtId="207" fontId="4" fillId="0" borderId="16" xfId="61" applyNumberFormat="1" applyFont="1" applyBorder="1" applyAlignment="1">
      <alignment horizontal="center"/>
      <protection/>
    </xf>
    <xf numFmtId="0" fontId="15" fillId="0" borderId="43" xfId="61" applyFont="1" applyBorder="1" applyAlignment="1">
      <alignment horizontal="center"/>
      <protection/>
    </xf>
    <xf numFmtId="203" fontId="15" fillId="0" borderId="16" xfId="61" applyNumberFormat="1" applyFont="1" applyBorder="1" applyAlignment="1">
      <alignment horizontal="center"/>
      <protection/>
    </xf>
    <xf numFmtId="203" fontId="15" fillId="0" borderId="43" xfId="61" applyNumberFormat="1" applyFont="1" applyBorder="1" applyAlignment="1">
      <alignment horizontal="center"/>
      <protection/>
    </xf>
    <xf numFmtId="0" fontId="15" fillId="0" borderId="16" xfId="61" applyFont="1" applyBorder="1" applyAlignment="1">
      <alignment horizontal="center"/>
      <protection/>
    </xf>
    <xf numFmtId="192" fontId="15" fillId="34" borderId="43" xfId="61" applyNumberFormat="1" applyFont="1" applyFill="1" applyBorder="1" applyAlignment="1">
      <alignment horizontal="center"/>
      <protection/>
    </xf>
    <xf numFmtId="0" fontId="15" fillId="0" borderId="44" xfId="61" applyFont="1" applyBorder="1" applyAlignment="1">
      <alignment horizontal="center"/>
      <protection/>
    </xf>
    <xf numFmtId="207" fontId="4" fillId="0" borderId="45" xfId="61" applyNumberFormat="1" applyFont="1" applyBorder="1" applyAlignment="1">
      <alignment horizontal="center"/>
      <protection/>
    </xf>
    <xf numFmtId="0" fontId="15" fillId="0" borderId="0" xfId="61" applyFont="1" applyBorder="1" applyAlignment="1">
      <alignment horizontal="center"/>
      <protection/>
    </xf>
    <xf numFmtId="203" fontId="15" fillId="0" borderId="45" xfId="61" applyNumberFormat="1" applyFont="1" applyBorder="1" applyAlignment="1">
      <alignment horizontal="center"/>
      <protection/>
    </xf>
    <xf numFmtId="203" fontId="15" fillId="0" borderId="0" xfId="61" applyNumberFormat="1" applyFont="1" applyBorder="1" applyAlignment="1">
      <alignment horizontal="center"/>
      <protection/>
    </xf>
    <xf numFmtId="0" fontId="15" fillId="0" borderId="45" xfId="61" applyFont="1" applyBorder="1" applyAlignment="1">
      <alignment horizontal="center"/>
      <protection/>
    </xf>
    <xf numFmtId="192" fontId="15" fillId="34" borderId="0" xfId="61" applyNumberFormat="1" applyFont="1" applyFill="1" applyBorder="1" applyAlignment="1">
      <alignment horizontal="center"/>
      <protection/>
    </xf>
    <xf numFmtId="0" fontId="15" fillId="0" borderId="46" xfId="61" applyFont="1" applyBorder="1" applyAlignment="1">
      <alignment horizontal="center"/>
      <protection/>
    </xf>
    <xf numFmtId="207" fontId="4" fillId="0" borderId="45" xfId="61" applyNumberFormat="1" applyFont="1" applyBorder="1">
      <alignment/>
      <protection/>
    </xf>
    <xf numFmtId="0" fontId="15" fillId="0" borderId="46" xfId="61" applyFont="1" applyBorder="1">
      <alignment/>
      <protection/>
    </xf>
    <xf numFmtId="0" fontId="15" fillId="0" borderId="45" xfId="61" applyFont="1" applyBorder="1">
      <alignment/>
      <protection/>
    </xf>
    <xf numFmtId="207" fontId="4" fillId="0" borderId="17" xfId="61" applyNumberFormat="1" applyFont="1" applyBorder="1">
      <alignment/>
      <protection/>
    </xf>
    <xf numFmtId="0" fontId="15" fillId="0" borderId="47" xfId="61" applyFont="1" applyBorder="1">
      <alignment/>
      <protection/>
    </xf>
    <xf numFmtId="203" fontId="15" fillId="0" borderId="17" xfId="61" applyNumberFormat="1" applyFont="1" applyBorder="1" applyAlignment="1">
      <alignment horizontal="center"/>
      <protection/>
    </xf>
    <xf numFmtId="203" fontId="15" fillId="0" borderId="47" xfId="61" applyNumberFormat="1" applyFont="1" applyBorder="1" applyAlignment="1">
      <alignment horizontal="center"/>
      <protection/>
    </xf>
    <xf numFmtId="0" fontId="15" fillId="0" borderId="17" xfId="61" applyFont="1" applyBorder="1" applyAlignment="1">
      <alignment horizontal="center"/>
      <protection/>
    </xf>
    <xf numFmtId="192" fontId="15" fillId="34" borderId="47" xfId="61" applyNumberFormat="1" applyFont="1" applyFill="1" applyBorder="1">
      <alignment/>
      <protection/>
    </xf>
    <xf numFmtId="0" fontId="15" fillId="0" borderId="48" xfId="6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203" fontId="4" fillId="0" borderId="42" xfId="61" applyNumberFormat="1" applyFont="1" applyBorder="1">
      <alignment/>
      <protection/>
    </xf>
    <xf numFmtId="192" fontId="4" fillId="34" borderId="42" xfId="61" applyNumberFormat="1" applyFont="1" applyFill="1" applyBorder="1">
      <alignment/>
      <protection/>
    </xf>
    <xf numFmtId="2" fontId="4" fillId="0" borderId="42" xfId="61" applyNumberFormat="1" applyFont="1" applyBorder="1">
      <alignment/>
      <protection/>
    </xf>
    <xf numFmtId="2" fontId="4" fillId="0" borderId="49" xfId="61" applyNumberFormat="1" applyFont="1" applyBorder="1">
      <alignment/>
      <protection/>
    </xf>
    <xf numFmtId="2" fontId="4" fillId="0" borderId="17" xfId="61" applyNumberFormat="1" applyFont="1" applyBorder="1">
      <alignment/>
      <protection/>
    </xf>
    <xf numFmtId="0" fontId="0" fillId="0" borderId="42" xfId="0" applyFont="1" applyBorder="1" applyAlignment="1">
      <alignment horizontal="center"/>
    </xf>
    <xf numFmtId="203" fontId="0" fillId="0" borderId="42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0" xfId="0" applyFont="1" applyAlignment="1">
      <alignment/>
    </xf>
    <xf numFmtId="203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0" fontId="15" fillId="0" borderId="47" xfId="6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0" borderId="50" xfId="43" applyFont="1" applyBorder="1">
      <alignment/>
      <protection/>
    </xf>
    <xf numFmtId="207" fontId="0" fillId="0" borderId="0" xfId="43" applyNumberFormat="1" applyFont="1" applyBorder="1">
      <alignment/>
      <protection/>
    </xf>
    <xf numFmtId="207" fontId="0" fillId="0" borderId="16" xfId="43" applyNumberFormat="1" applyFont="1" applyBorder="1">
      <alignment/>
      <protection/>
    </xf>
    <xf numFmtId="191" fontId="0" fillId="0" borderId="16" xfId="43" applyNumberFormat="1" applyFont="1" applyBorder="1">
      <alignment/>
      <protection/>
    </xf>
    <xf numFmtId="0" fontId="0" fillId="0" borderId="16" xfId="43" applyFont="1" applyBorder="1">
      <alignment/>
      <protection/>
    </xf>
    <xf numFmtId="191" fontId="11" fillId="0" borderId="16" xfId="60" applyNumberFormat="1" applyFont="1" applyFill="1" applyBorder="1" applyAlignment="1">
      <alignment horizontal="right" vertical="center"/>
      <protection/>
    </xf>
    <xf numFmtId="0" fontId="0" fillId="0" borderId="16" xfId="43" applyFont="1" applyBorder="1" applyAlignment="1">
      <alignment horizontal="center"/>
      <protection/>
    </xf>
    <xf numFmtId="0" fontId="11" fillId="33" borderId="16" xfId="60" applyFont="1" applyFill="1" applyBorder="1" applyAlignment="1">
      <alignment horizontal="center" vertical="center"/>
      <protection/>
    </xf>
    <xf numFmtId="193" fontId="11" fillId="0" borderId="16" xfId="59" applyNumberFormat="1" applyFont="1" applyBorder="1" applyAlignment="1">
      <alignment horizontal="right" vertical="center"/>
      <protection/>
    </xf>
    <xf numFmtId="0" fontId="0" fillId="0" borderId="0" xfId="43" applyFont="1" applyBorder="1">
      <alignment/>
      <protection/>
    </xf>
    <xf numFmtId="191" fontId="11" fillId="0" borderId="0" xfId="60" applyNumberFormat="1" applyFont="1" applyFill="1" applyBorder="1" applyAlignment="1">
      <alignment horizontal="right" vertical="center"/>
      <protection/>
    </xf>
    <xf numFmtId="0" fontId="0" fillId="0" borderId="0" xfId="43" applyFont="1" applyBorder="1" applyAlignment="1">
      <alignment horizontal="center"/>
      <protection/>
    </xf>
    <xf numFmtId="0" fontId="11" fillId="33" borderId="0" xfId="60" applyFont="1" applyFill="1" applyBorder="1" applyAlignment="1">
      <alignment horizontal="center" vertical="center"/>
      <protection/>
    </xf>
    <xf numFmtId="193" fontId="11" fillId="0" borderId="0" xfId="59" applyNumberFormat="1" applyFont="1" applyBorder="1" applyAlignment="1">
      <alignment horizontal="right" vertical="center"/>
      <protection/>
    </xf>
    <xf numFmtId="191" fontId="11" fillId="0" borderId="0" xfId="60" applyNumberFormat="1" applyFont="1" applyBorder="1" applyAlignment="1">
      <alignment vertical="center"/>
      <protection/>
    </xf>
    <xf numFmtId="0" fontId="11" fillId="0" borderId="0" xfId="60" applyFont="1" applyBorder="1">
      <alignment/>
      <protection/>
    </xf>
    <xf numFmtId="0" fontId="13" fillId="0" borderId="0" xfId="60" applyFont="1" applyBorder="1">
      <alignment/>
      <protection/>
    </xf>
    <xf numFmtId="16" fontId="0" fillId="0" borderId="16" xfId="43" applyNumberFormat="1" applyFont="1" applyBorder="1" applyAlignment="1">
      <alignment horizontal="center"/>
      <protection/>
    </xf>
    <xf numFmtId="207" fontId="0" fillId="0" borderId="45" xfId="43" applyNumberFormat="1" applyFont="1" applyBorder="1">
      <alignment/>
      <protection/>
    </xf>
    <xf numFmtId="191" fontId="0" fillId="0" borderId="45" xfId="43" applyNumberFormat="1" applyFont="1" applyBorder="1">
      <alignment/>
      <protection/>
    </xf>
    <xf numFmtId="191" fontId="11" fillId="0" borderId="45" xfId="60" applyNumberFormat="1" applyFont="1" applyFill="1" applyBorder="1" applyAlignment="1">
      <alignment horizontal="right" vertical="center"/>
      <protection/>
    </xf>
    <xf numFmtId="0" fontId="0" fillId="0" borderId="45" xfId="43" applyFont="1" applyBorder="1" applyAlignment="1">
      <alignment horizontal="center"/>
      <protection/>
    </xf>
    <xf numFmtId="0" fontId="11" fillId="33" borderId="45" xfId="60" applyFont="1" applyFill="1" applyBorder="1" applyAlignment="1">
      <alignment horizontal="center" vertical="center"/>
      <protection/>
    </xf>
    <xf numFmtId="193" fontId="11" fillId="0" borderId="45" xfId="59" applyNumberFormat="1" applyFont="1" applyBorder="1" applyAlignment="1">
      <alignment horizontal="right" vertical="center"/>
      <protection/>
    </xf>
    <xf numFmtId="207" fontId="0" fillId="0" borderId="17" xfId="43" applyNumberFormat="1" applyFont="1" applyBorder="1">
      <alignment/>
      <protection/>
    </xf>
    <xf numFmtId="191" fontId="0" fillId="0" borderId="17" xfId="43" applyNumberFormat="1" applyFont="1" applyBorder="1">
      <alignment/>
      <protection/>
    </xf>
    <xf numFmtId="191" fontId="11" fillId="0" borderId="17" xfId="60" applyNumberFormat="1" applyFont="1" applyFill="1" applyBorder="1" applyAlignment="1">
      <alignment horizontal="right" vertical="center"/>
      <protection/>
    </xf>
    <xf numFmtId="0" fontId="0" fillId="0" borderId="17" xfId="43" applyFont="1" applyBorder="1" applyAlignment="1">
      <alignment horizontal="center"/>
      <protection/>
    </xf>
    <xf numFmtId="0" fontId="11" fillId="33" borderId="17" xfId="60" applyFont="1" applyFill="1" applyBorder="1" applyAlignment="1">
      <alignment horizontal="center" vertical="center"/>
      <protection/>
    </xf>
    <xf numFmtId="193" fontId="11" fillId="0" borderId="17" xfId="59" applyNumberFormat="1" applyFont="1" applyBorder="1" applyAlignment="1">
      <alignment horizontal="right" vertical="center"/>
      <protection/>
    </xf>
    <xf numFmtId="49" fontId="5" fillId="0" borderId="0" xfId="43" applyNumberFormat="1" applyFont="1" applyBorder="1" applyAlignment="1">
      <alignment horizontal="center"/>
      <protection/>
    </xf>
    <xf numFmtId="0" fontId="5" fillId="0" borderId="51" xfId="43" applyFont="1" applyBorder="1">
      <alignment/>
      <protection/>
    </xf>
    <xf numFmtId="0" fontId="5" fillId="0" borderId="51" xfId="43" applyFont="1" applyBorder="1" applyAlignment="1">
      <alignment horizontal="center"/>
      <protection/>
    </xf>
    <xf numFmtId="207" fontId="5" fillId="0" borderId="51" xfId="43" applyNumberFormat="1" applyFont="1" applyBorder="1">
      <alignment/>
      <protection/>
    </xf>
    <xf numFmtId="191" fontId="5" fillId="0" borderId="51" xfId="43" applyNumberFormat="1" applyFont="1" applyBorder="1">
      <alignment/>
      <protection/>
    </xf>
    <xf numFmtId="191" fontId="5" fillId="0" borderId="51" xfId="43" applyNumberFormat="1" applyFont="1" applyBorder="1" applyAlignment="1">
      <alignment horizontal="right"/>
      <protection/>
    </xf>
    <xf numFmtId="192" fontId="5" fillId="0" borderId="51" xfId="43" applyNumberFormat="1" applyFont="1" applyBorder="1">
      <alignment/>
      <protection/>
    </xf>
    <xf numFmtId="0" fontId="5" fillId="0" borderId="52" xfId="43" applyFont="1" applyBorder="1">
      <alignment/>
      <protection/>
    </xf>
    <xf numFmtId="0" fontId="5" fillId="0" borderId="52" xfId="43" applyFont="1" applyBorder="1" applyAlignment="1">
      <alignment horizontal="center"/>
      <protection/>
    </xf>
    <xf numFmtId="207" fontId="5" fillId="0" borderId="52" xfId="43" applyNumberFormat="1" applyFont="1" applyBorder="1">
      <alignment/>
      <protection/>
    </xf>
    <xf numFmtId="191" fontId="5" fillId="0" borderId="52" xfId="43" applyNumberFormat="1" applyFont="1" applyBorder="1">
      <alignment/>
      <protection/>
    </xf>
    <xf numFmtId="191" fontId="5" fillId="0" borderId="52" xfId="43" applyNumberFormat="1" applyFont="1" applyBorder="1" applyAlignment="1">
      <alignment horizontal="right"/>
      <protection/>
    </xf>
    <xf numFmtId="49" fontId="5" fillId="0" borderId="52" xfId="43" applyNumberFormat="1" applyFont="1" applyBorder="1" applyAlignment="1">
      <alignment horizontal="center"/>
      <protection/>
    </xf>
    <xf numFmtId="192" fontId="5" fillId="0" borderId="52" xfId="43" applyNumberFormat="1" applyFont="1" applyBorder="1">
      <alignment/>
      <protection/>
    </xf>
    <xf numFmtId="0" fontId="27" fillId="0" borderId="0" xfId="43" applyFont="1" applyBorder="1" applyAlignment="1">
      <alignment horizontal="center"/>
      <protection/>
    </xf>
    <xf numFmtId="207" fontId="27" fillId="0" borderId="0" xfId="43" applyNumberFormat="1" applyFont="1" applyBorder="1">
      <alignment/>
      <protection/>
    </xf>
    <xf numFmtId="191" fontId="27" fillId="0" borderId="0" xfId="43" applyNumberFormat="1" applyFont="1" applyBorder="1">
      <alignment/>
      <protection/>
    </xf>
    <xf numFmtId="191" fontId="27" fillId="0" borderId="0" xfId="43" applyNumberFormat="1" applyFont="1" applyBorder="1" applyAlignment="1">
      <alignment horizontal="right"/>
      <protection/>
    </xf>
    <xf numFmtId="49" fontId="27" fillId="0" borderId="0" xfId="43" applyNumberFormat="1" applyFont="1" applyBorder="1" applyAlignment="1">
      <alignment horizontal="center"/>
      <protection/>
    </xf>
    <xf numFmtId="192" fontId="27" fillId="0" borderId="0" xfId="43" applyNumberFormat="1" applyFont="1" applyBorder="1">
      <alignment/>
      <protection/>
    </xf>
    <xf numFmtId="0" fontId="27" fillId="0" borderId="0" xfId="43" applyFont="1" applyBorder="1">
      <alignment/>
      <protection/>
    </xf>
    <xf numFmtId="0" fontId="27" fillId="0" borderId="0" xfId="43" applyFont="1">
      <alignment/>
      <protection/>
    </xf>
    <xf numFmtId="206" fontId="5" fillId="0" borderId="0" xfId="0" applyNumberFormat="1" applyFont="1" applyBorder="1" applyAlignment="1">
      <alignment/>
    </xf>
    <xf numFmtId="206" fontId="5" fillId="0" borderId="0" xfId="43" applyNumberFormat="1" applyFont="1" applyBorder="1" applyAlignment="1" quotePrefix="1">
      <alignment horizontal="right"/>
      <protection/>
    </xf>
    <xf numFmtId="206" fontId="5" fillId="0" borderId="0" xfId="43" applyNumberFormat="1" applyFont="1" applyBorder="1">
      <alignment/>
      <protection/>
    </xf>
    <xf numFmtId="206" fontId="5" fillId="0" borderId="27" xfId="43" applyNumberFormat="1" applyFont="1" applyBorder="1">
      <alignment/>
      <protection/>
    </xf>
    <xf numFmtId="206" fontId="5" fillId="0" borderId="28" xfId="43" applyNumberFormat="1" applyFont="1" applyBorder="1">
      <alignment/>
      <protection/>
    </xf>
    <xf numFmtId="207" fontId="5" fillId="0" borderId="42" xfId="0" applyNumberFormat="1" applyFont="1" applyBorder="1" applyAlignment="1">
      <alignment/>
    </xf>
    <xf numFmtId="0" fontId="0" fillId="0" borderId="42" xfId="0" applyFont="1" applyBorder="1" applyAlignment="1">
      <alignment horizontal="center"/>
    </xf>
    <xf numFmtId="203" fontId="0" fillId="0" borderId="42" xfId="0" applyNumberFormat="1" applyFont="1" applyBorder="1" applyAlignment="1">
      <alignment/>
    </xf>
    <xf numFmtId="203" fontId="4" fillId="0" borderId="42" xfId="61" applyNumberFormat="1" applyFont="1" applyBorder="1">
      <alignment/>
      <protection/>
    </xf>
    <xf numFmtId="192" fontId="4" fillId="34" borderId="42" xfId="61" applyNumberFormat="1" applyFont="1" applyFill="1" applyBorder="1">
      <alignment/>
      <protection/>
    </xf>
    <xf numFmtId="2" fontId="4" fillId="0" borderId="42" xfId="61" applyNumberFormat="1" applyFont="1" applyBorder="1">
      <alignment/>
      <protection/>
    </xf>
    <xf numFmtId="0" fontId="4" fillId="0" borderId="42" xfId="61" applyFont="1" applyBorder="1" applyAlignment="1">
      <alignment horizontal="center"/>
      <protection/>
    </xf>
    <xf numFmtId="2" fontId="0" fillId="0" borderId="42" xfId="0" applyNumberFormat="1" applyFont="1" applyBorder="1" applyAlignment="1">
      <alignment/>
    </xf>
    <xf numFmtId="207" fontId="5" fillId="0" borderId="53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203" fontId="0" fillId="0" borderId="53" xfId="0" applyNumberFormat="1" applyFont="1" applyBorder="1" applyAlignment="1">
      <alignment/>
    </xf>
    <xf numFmtId="203" fontId="4" fillId="0" borderId="53" xfId="61" applyNumberFormat="1" applyFont="1" applyBorder="1">
      <alignment/>
      <protection/>
    </xf>
    <xf numFmtId="192" fontId="4" fillId="34" borderId="53" xfId="61" applyNumberFormat="1" applyFont="1" applyFill="1" applyBorder="1">
      <alignment/>
      <protection/>
    </xf>
    <xf numFmtId="2" fontId="4" fillId="0" borderId="53" xfId="61" applyNumberFormat="1" applyFont="1" applyBorder="1">
      <alignment/>
      <protection/>
    </xf>
    <xf numFmtId="0" fontId="4" fillId="0" borderId="53" xfId="61" applyFont="1" applyBorder="1" applyAlignment="1">
      <alignment horizontal="center"/>
      <protection/>
    </xf>
    <xf numFmtId="2" fontId="0" fillId="0" borderId="53" xfId="0" applyNumberFormat="1" applyFont="1" applyBorder="1" applyAlignment="1">
      <alignment/>
    </xf>
    <xf numFmtId="207" fontId="5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203" fontId="0" fillId="0" borderId="17" xfId="0" applyNumberFormat="1" applyFont="1" applyBorder="1" applyAlignment="1">
      <alignment/>
    </xf>
    <xf numFmtId="203" fontId="4" fillId="0" borderId="17" xfId="61" applyNumberFormat="1" applyFont="1" applyBorder="1">
      <alignment/>
      <protection/>
    </xf>
    <xf numFmtId="192" fontId="4" fillId="34" borderId="17" xfId="61" applyNumberFormat="1" applyFont="1" applyFill="1" applyBorder="1">
      <alignment/>
      <protection/>
    </xf>
    <xf numFmtId="2" fontId="4" fillId="0" borderId="17" xfId="61" applyNumberFormat="1" applyFont="1" applyBorder="1">
      <alignment/>
      <protection/>
    </xf>
    <xf numFmtId="2" fontId="0" fillId="0" borderId="17" xfId="0" applyNumberFormat="1" applyFont="1" applyBorder="1" applyAlignment="1">
      <alignment/>
    </xf>
    <xf numFmtId="207" fontId="5" fillId="0" borderId="54" xfId="0" applyNumberFormat="1" applyFont="1" applyBorder="1" applyAlignment="1">
      <alignment/>
    </xf>
    <xf numFmtId="0" fontId="0" fillId="0" borderId="54" xfId="0" applyFont="1" applyBorder="1" applyAlignment="1">
      <alignment horizontal="center"/>
    </xf>
    <xf numFmtId="203" fontId="0" fillId="0" borderId="54" xfId="0" applyNumberFormat="1" applyFont="1" applyBorder="1" applyAlignment="1">
      <alignment/>
    </xf>
    <xf numFmtId="203" fontId="4" fillId="0" borderId="54" xfId="61" applyNumberFormat="1" applyFont="1" applyBorder="1">
      <alignment/>
      <protection/>
    </xf>
    <xf numFmtId="192" fontId="4" fillId="34" borderId="54" xfId="61" applyNumberFormat="1" applyFont="1" applyFill="1" applyBorder="1">
      <alignment/>
      <protection/>
    </xf>
    <xf numFmtId="2" fontId="4" fillId="0" borderId="54" xfId="61" applyNumberFormat="1" applyFont="1" applyBorder="1">
      <alignment/>
      <protection/>
    </xf>
    <xf numFmtId="2" fontId="0" fillId="0" borderId="54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03" fontId="0" fillId="0" borderId="42" xfId="0" applyNumberFormat="1" applyBorder="1" applyAlignment="1">
      <alignment/>
    </xf>
    <xf numFmtId="191" fontId="27" fillId="0" borderId="0" xfId="43" applyNumberFormat="1" applyFont="1" applyBorder="1" applyAlignment="1">
      <alignment horizontal="center"/>
      <protection/>
    </xf>
    <xf numFmtId="207" fontId="28" fillId="0" borderId="16" xfId="43" applyNumberFormat="1" applyFont="1" applyBorder="1">
      <alignment/>
      <protection/>
    </xf>
    <xf numFmtId="191" fontId="28" fillId="0" borderId="16" xfId="43" applyNumberFormat="1" applyFont="1" applyBorder="1">
      <alignment/>
      <protection/>
    </xf>
    <xf numFmtId="207" fontId="28" fillId="0" borderId="45" xfId="43" applyNumberFormat="1" applyFont="1" applyBorder="1">
      <alignment/>
      <protection/>
    </xf>
    <xf numFmtId="191" fontId="28" fillId="0" borderId="45" xfId="43" applyNumberFormat="1" applyFont="1" applyBorder="1">
      <alignment/>
      <protection/>
    </xf>
    <xf numFmtId="191" fontId="28" fillId="0" borderId="45" xfId="43" applyNumberFormat="1" applyFont="1" applyBorder="1" applyAlignment="1">
      <alignment horizontal="center"/>
      <protection/>
    </xf>
    <xf numFmtId="0" fontId="27" fillId="0" borderId="51" xfId="43" applyFont="1" applyBorder="1" applyAlignment="1">
      <alignment horizontal="center"/>
      <protection/>
    </xf>
    <xf numFmtId="207" fontId="27" fillId="0" borderId="51" xfId="43" applyNumberFormat="1" applyFont="1" applyBorder="1">
      <alignment/>
      <protection/>
    </xf>
    <xf numFmtId="191" fontId="27" fillId="0" borderId="51" xfId="43" applyNumberFormat="1" applyFont="1" applyBorder="1">
      <alignment/>
      <protection/>
    </xf>
    <xf numFmtId="191" fontId="27" fillId="0" borderId="51" xfId="43" applyNumberFormat="1" applyFont="1" applyBorder="1" applyAlignment="1">
      <alignment horizontal="right"/>
      <protection/>
    </xf>
    <xf numFmtId="49" fontId="27" fillId="0" borderId="51" xfId="43" applyNumberFormat="1" applyFont="1" applyBorder="1" applyAlignment="1">
      <alignment horizontal="center"/>
      <protection/>
    </xf>
    <xf numFmtId="192" fontId="27" fillId="0" borderId="51" xfId="43" applyNumberFormat="1" applyFont="1" applyBorder="1">
      <alignment/>
      <protection/>
    </xf>
    <xf numFmtId="0" fontId="27" fillId="0" borderId="51" xfId="43" applyFont="1" applyBorder="1">
      <alignment/>
      <protection/>
    </xf>
    <xf numFmtId="207" fontId="0" fillId="0" borderId="43" xfId="43" applyNumberFormat="1" applyFont="1" applyBorder="1">
      <alignment/>
      <protection/>
    </xf>
    <xf numFmtId="191" fontId="0" fillId="0" borderId="43" xfId="43" applyNumberFormat="1" applyFont="1" applyBorder="1">
      <alignment/>
      <protection/>
    </xf>
    <xf numFmtId="191" fontId="11" fillId="0" borderId="43" xfId="60" applyNumberFormat="1" applyFont="1" applyFill="1" applyBorder="1" applyAlignment="1">
      <alignment horizontal="right" vertical="center"/>
      <protection/>
    </xf>
    <xf numFmtId="0" fontId="0" fillId="0" borderId="43" xfId="43" applyFont="1" applyBorder="1" applyAlignment="1">
      <alignment horizontal="center"/>
      <protection/>
    </xf>
    <xf numFmtId="0" fontId="11" fillId="33" borderId="43" xfId="60" applyFont="1" applyFill="1" applyBorder="1" applyAlignment="1">
      <alignment horizontal="center" vertical="center"/>
      <protection/>
    </xf>
    <xf numFmtId="193" fontId="11" fillId="0" borderId="43" xfId="59" applyNumberFormat="1" applyFont="1" applyBorder="1" applyAlignment="1">
      <alignment horizontal="right" vertical="center"/>
      <protection/>
    </xf>
    <xf numFmtId="0" fontId="15" fillId="35" borderId="49" xfId="61" applyFont="1" applyFill="1" applyBorder="1" applyAlignment="1">
      <alignment horizontal="center"/>
      <protection/>
    </xf>
    <xf numFmtId="0" fontId="15" fillId="35" borderId="55" xfId="61" applyFont="1" applyFill="1" applyBorder="1" applyAlignment="1">
      <alignment horizontal="center"/>
      <protection/>
    </xf>
    <xf numFmtId="0" fontId="15" fillId="35" borderId="56" xfId="61" applyFont="1" applyFill="1" applyBorder="1" applyAlignment="1">
      <alignment horizontal="center"/>
      <protection/>
    </xf>
    <xf numFmtId="0" fontId="11" fillId="0" borderId="42" xfId="60" applyFont="1" applyFill="1" applyBorder="1" applyAlignment="1" applyProtection="1">
      <alignment horizontal="center" vertical="center"/>
      <protection/>
    </xf>
    <xf numFmtId="0" fontId="11" fillId="0" borderId="16" xfId="60" applyFont="1" applyFill="1" applyBorder="1" applyAlignment="1" applyProtection="1">
      <alignment horizontal="center" vertical="center"/>
      <protection/>
    </xf>
    <xf numFmtId="0" fontId="11" fillId="0" borderId="42" xfId="60" applyFont="1" applyFill="1" applyBorder="1" applyAlignment="1" applyProtection="1">
      <alignment horizontal="center" vertical="center" textRotation="90"/>
      <protection/>
    </xf>
    <xf numFmtId="2" fontId="11" fillId="0" borderId="42" xfId="60" applyNumberFormat="1" applyFont="1" applyFill="1" applyBorder="1" applyAlignment="1" applyProtection="1">
      <alignment horizontal="left"/>
      <protection/>
    </xf>
    <xf numFmtId="192" fontId="11" fillId="0" borderId="42" xfId="60" applyNumberFormat="1" applyFont="1" applyFill="1" applyBorder="1" applyAlignment="1" applyProtection="1">
      <alignment/>
      <protection/>
    </xf>
    <xf numFmtId="192" fontId="11" fillId="0" borderId="42" xfId="60" applyNumberFormat="1" applyFont="1" applyFill="1" applyBorder="1" applyProtection="1">
      <alignment/>
      <protection/>
    </xf>
    <xf numFmtId="2" fontId="10" fillId="0" borderId="49" xfId="60" applyNumberFormat="1" applyFont="1" applyFill="1" applyBorder="1" applyAlignment="1" applyProtection="1">
      <alignment horizontal="center"/>
      <protection/>
    </xf>
    <xf numFmtId="2" fontId="10" fillId="0" borderId="55" xfId="60" applyNumberFormat="1" applyFont="1" applyFill="1" applyBorder="1" applyAlignment="1" applyProtection="1">
      <alignment horizontal="center"/>
      <protection/>
    </xf>
    <xf numFmtId="2" fontId="10" fillId="0" borderId="56" xfId="60" applyNumberFormat="1" applyFont="1" applyFill="1" applyBorder="1" applyAlignment="1" applyProtection="1">
      <alignment horizontal="center"/>
      <protection/>
    </xf>
    <xf numFmtId="2" fontId="11" fillId="0" borderId="42" xfId="60" applyNumberFormat="1" applyFont="1" applyFill="1" applyBorder="1" applyAlignment="1" applyProtection="1">
      <alignment horizontal="center"/>
      <protection/>
    </xf>
    <xf numFmtId="192" fontId="11" fillId="0" borderId="42" xfId="60" applyNumberFormat="1" applyFont="1" applyFill="1" applyBorder="1" applyAlignment="1" applyProtection="1">
      <alignment horizontal="center"/>
      <protection/>
    </xf>
    <xf numFmtId="193" fontId="11" fillId="0" borderId="42" xfId="60" applyNumberFormat="1" applyFont="1" applyFill="1" applyBorder="1" applyAlignment="1" applyProtection="1">
      <alignment horizontal="center"/>
      <protection/>
    </xf>
    <xf numFmtId="193" fontId="11" fillId="0" borderId="16" xfId="60" applyNumberFormat="1" applyFont="1" applyFill="1" applyBorder="1" applyAlignment="1" applyProtection="1">
      <alignment horizontal="center" vertical="center" textRotation="90"/>
      <protection/>
    </xf>
    <xf numFmtId="193" fontId="11" fillId="0" borderId="17" xfId="60" applyNumberFormat="1" applyFont="1" applyFill="1" applyBorder="1" applyAlignment="1" applyProtection="1">
      <alignment horizontal="center" vertical="center" textRotation="90"/>
      <protection/>
    </xf>
    <xf numFmtId="4" fontId="11" fillId="0" borderId="42" xfId="60" applyNumberFormat="1" applyFont="1" applyFill="1" applyBorder="1" applyAlignment="1" applyProtection="1">
      <alignment horizontal="center" vertical="center"/>
      <protection/>
    </xf>
    <xf numFmtId="4" fontId="11" fillId="0" borderId="42" xfId="60" applyNumberFormat="1" applyFont="1" applyFill="1" applyBorder="1" applyAlignment="1" applyProtection="1">
      <alignment horizontal="center"/>
      <protection/>
    </xf>
    <xf numFmtId="0" fontId="11" fillId="0" borderId="16" xfId="60" applyFont="1" applyFill="1" applyBorder="1" applyAlignment="1" applyProtection="1">
      <alignment horizontal="center" vertical="center" textRotation="90"/>
      <protection/>
    </xf>
    <xf numFmtId="0" fontId="11" fillId="0" borderId="17" xfId="60" applyFont="1" applyFill="1" applyBorder="1" applyAlignment="1" applyProtection="1">
      <alignment horizontal="center" vertical="center" textRotation="90"/>
      <protection/>
    </xf>
    <xf numFmtId="0" fontId="14" fillId="0" borderId="0" xfId="59" applyFont="1" applyAlignment="1">
      <alignment horizontal="center"/>
      <protection/>
    </xf>
    <xf numFmtId="192" fontId="0" fillId="0" borderId="42" xfId="0" applyNumberFormat="1" applyFont="1" applyBorder="1" applyAlignment="1">
      <alignment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Currency" xfId="53"/>
    <cellStyle name="Currency [0]" xfId="54"/>
    <cellStyle name="ชื่อเรื่อง" xfId="55"/>
    <cellStyle name="เซลล์ตรวจสอบ" xfId="56"/>
    <cellStyle name="เซลล์ที่มีการเชื่อมโยง" xfId="57"/>
    <cellStyle name="ดี" xfId="58"/>
    <cellStyle name="ปกติ_P1" xfId="59"/>
    <cellStyle name="ปกติ_sed" xfId="60"/>
    <cellStyle name="ปกติ_Sheet1" xfId="61"/>
    <cellStyle name="ป้อนค่า" xfId="62"/>
    <cellStyle name="ปานกลาง" xfId="63"/>
    <cellStyle name="Percent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 Yom River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5675"/>
          <c:h val="0.809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DATA!$E$290:$E$315</c:f>
              <c:numCache>
                <c:ptCount val="26"/>
                <c:pt idx="0">
                  <c:v>5.025</c:v>
                </c:pt>
                <c:pt idx="1">
                  <c:v>22.947</c:v>
                </c:pt>
                <c:pt idx="2">
                  <c:v>8.936</c:v>
                </c:pt>
                <c:pt idx="3">
                  <c:v>30.029</c:v>
                </c:pt>
                <c:pt idx="4">
                  <c:v>162.552</c:v>
                </c:pt>
                <c:pt idx="5">
                  <c:v>266.161</c:v>
                </c:pt>
                <c:pt idx="6">
                  <c:v>272.217</c:v>
                </c:pt>
                <c:pt idx="7">
                  <c:v>925.135</c:v>
                </c:pt>
                <c:pt idx="8">
                  <c:v>395.852</c:v>
                </c:pt>
                <c:pt idx="9">
                  <c:v>520.346</c:v>
                </c:pt>
                <c:pt idx="10">
                  <c:v>879.428</c:v>
                </c:pt>
                <c:pt idx="11">
                  <c:v>639.913</c:v>
                </c:pt>
                <c:pt idx="12">
                  <c:v>357.885</c:v>
                </c:pt>
                <c:pt idx="13">
                  <c:v>261.744</c:v>
                </c:pt>
                <c:pt idx="14">
                  <c:v>128.455</c:v>
                </c:pt>
                <c:pt idx="15">
                  <c:v>171.807</c:v>
                </c:pt>
                <c:pt idx="16">
                  <c:v>106.93</c:v>
                </c:pt>
                <c:pt idx="17">
                  <c:v>115.345</c:v>
                </c:pt>
                <c:pt idx="18">
                  <c:v>82.851</c:v>
                </c:pt>
                <c:pt idx="19">
                  <c:v>18.738</c:v>
                </c:pt>
                <c:pt idx="20">
                  <c:v>12.494</c:v>
                </c:pt>
                <c:pt idx="21">
                  <c:v>6.885</c:v>
                </c:pt>
                <c:pt idx="22">
                  <c:v>5.213</c:v>
                </c:pt>
                <c:pt idx="23">
                  <c:v>18.501</c:v>
                </c:pt>
                <c:pt idx="24">
                  <c:v>19.597</c:v>
                </c:pt>
                <c:pt idx="25">
                  <c:v>2.882</c:v>
                </c:pt>
              </c:numCache>
            </c:numRef>
          </c:xVal>
          <c:yVal>
            <c:numRef>
              <c:f>DATA!$H$290:$H$315</c:f>
              <c:numCache>
                <c:ptCount val="26"/>
                <c:pt idx="0">
                  <c:v>240.47710526880005</c:v>
                </c:pt>
                <c:pt idx="1">
                  <c:v>181.866572597376</c:v>
                </c:pt>
                <c:pt idx="2">
                  <c:v>108.752868882432</c:v>
                </c:pt>
                <c:pt idx="3">
                  <c:v>189.02737559808003</c:v>
                </c:pt>
                <c:pt idx="4">
                  <c:v>7388.021264113152</c:v>
                </c:pt>
                <c:pt idx="5">
                  <c:v>2621.80973197584</c:v>
                </c:pt>
                <c:pt idx="6">
                  <c:v>3819.577077074881</c:v>
                </c:pt>
                <c:pt idx="7">
                  <c:v>46439.31655536047</c:v>
                </c:pt>
                <c:pt idx="8">
                  <c:v>10915.70465737728</c:v>
                </c:pt>
                <c:pt idx="9">
                  <c:v>26217.592198409664</c:v>
                </c:pt>
                <c:pt idx="10">
                  <c:v>25434.24317266061</c:v>
                </c:pt>
                <c:pt idx="11">
                  <c:v>16825.47266578925</c:v>
                </c:pt>
                <c:pt idx="12">
                  <c:v>20925.547871865125</c:v>
                </c:pt>
                <c:pt idx="13">
                  <c:v>5409.4805356677125</c:v>
                </c:pt>
                <c:pt idx="14">
                  <c:v>2710.6650556416002</c:v>
                </c:pt>
                <c:pt idx="15">
                  <c:v>2089.0596009300484</c:v>
                </c:pt>
                <c:pt idx="16">
                  <c:v>1442.9571295622402</c:v>
                </c:pt>
                <c:pt idx="17">
                  <c:v>1598.36555135088</c:v>
                </c:pt>
                <c:pt idx="18">
                  <c:v>1048.447067923296</c:v>
                </c:pt>
                <c:pt idx="19">
                  <c:v>2.20073762592</c:v>
                </c:pt>
                <c:pt idx="20">
                  <c:v>0.23683466476800002</c:v>
                </c:pt>
                <c:pt idx="21">
                  <c:v>0.38927107008000006</c:v>
                </c:pt>
                <c:pt idx="22">
                  <c:v>7.129196541792</c:v>
                </c:pt>
                <c:pt idx="23">
                  <c:v>81.21209261356802</c:v>
                </c:pt>
                <c:pt idx="24">
                  <c:v>60.11778400012801</c:v>
                </c:pt>
                <c:pt idx="25">
                  <c:v>9.872206983936001</c:v>
                </c:pt>
              </c:numCache>
            </c:numRef>
          </c:yVal>
          <c:smooth val="0"/>
        </c:ser>
        <c:axId val="15130176"/>
        <c:axId val="1953857"/>
      </c:scatterChart>
      <c:valAx>
        <c:axId val="1513017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53857"/>
        <c:crossesAt val="1"/>
        <c:crossBetween val="midCat"/>
        <c:dispUnits/>
      </c:valAx>
      <c:valAx>
        <c:axId val="1953857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513017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4"/>
          <c:y val="0.311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Yom River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1"/>
          <c:w val="0.79225"/>
          <c:h val="0.81"/>
        </c:manualLayout>
      </c:layout>
      <c:scatterChart>
        <c:scatterStyle val="lineMarker"/>
        <c:varyColors val="0"/>
        <c:ser>
          <c:idx val="1"/>
          <c:order val="0"/>
          <c:tx>
            <c:v>2007-2016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DATA!$E$9:$E$315</c:f>
              <c:numCache>
                <c:ptCount val="307"/>
                <c:pt idx="0">
                  <c:v>2.969</c:v>
                </c:pt>
                <c:pt idx="1">
                  <c:v>160.205</c:v>
                </c:pt>
                <c:pt idx="2">
                  <c:v>96.124</c:v>
                </c:pt>
                <c:pt idx="3">
                  <c:v>23.989</c:v>
                </c:pt>
                <c:pt idx="4">
                  <c:v>27.752</c:v>
                </c:pt>
                <c:pt idx="5">
                  <c:v>8.433</c:v>
                </c:pt>
                <c:pt idx="6">
                  <c:v>21.218</c:v>
                </c:pt>
                <c:pt idx="7">
                  <c:v>41.055</c:v>
                </c:pt>
                <c:pt idx="8">
                  <c:v>19.964</c:v>
                </c:pt>
                <c:pt idx="9">
                  <c:v>30.451</c:v>
                </c:pt>
                <c:pt idx="10">
                  <c:v>78.549</c:v>
                </c:pt>
                <c:pt idx="11">
                  <c:v>290.295</c:v>
                </c:pt>
                <c:pt idx="12">
                  <c:v>312.638</c:v>
                </c:pt>
                <c:pt idx="13">
                  <c:v>332.769</c:v>
                </c:pt>
                <c:pt idx="14">
                  <c:v>357.742</c:v>
                </c:pt>
                <c:pt idx="15">
                  <c:v>147.051</c:v>
                </c:pt>
                <c:pt idx="16">
                  <c:v>99.263</c:v>
                </c:pt>
                <c:pt idx="17">
                  <c:v>188.547</c:v>
                </c:pt>
                <c:pt idx="18">
                  <c:v>86.032</c:v>
                </c:pt>
                <c:pt idx="19">
                  <c:v>74.344</c:v>
                </c:pt>
                <c:pt idx="20">
                  <c:v>26.663</c:v>
                </c:pt>
                <c:pt idx="21">
                  <c:v>17.145</c:v>
                </c:pt>
                <c:pt idx="22">
                  <c:v>13.568</c:v>
                </c:pt>
                <c:pt idx="23">
                  <c:v>8.721</c:v>
                </c:pt>
                <c:pt idx="24">
                  <c:v>3.634</c:v>
                </c:pt>
                <c:pt idx="25">
                  <c:v>1.911</c:v>
                </c:pt>
                <c:pt idx="26">
                  <c:v>1.492</c:v>
                </c:pt>
                <c:pt idx="27">
                  <c:v>2.666</c:v>
                </c:pt>
                <c:pt idx="28">
                  <c:v>2.208</c:v>
                </c:pt>
                <c:pt idx="29">
                  <c:v>2.168</c:v>
                </c:pt>
                <c:pt idx="30">
                  <c:v>1.877</c:v>
                </c:pt>
                <c:pt idx="31">
                  <c:v>1.933</c:v>
                </c:pt>
                <c:pt idx="32">
                  <c:v>1.867</c:v>
                </c:pt>
                <c:pt idx="33">
                  <c:v>4.418</c:v>
                </c:pt>
                <c:pt idx="34">
                  <c:v>8.002</c:v>
                </c:pt>
                <c:pt idx="35">
                  <c:v>4.467</c:v>
                </c:pt>
                <c:pt idx="36">
                  <c:v>16.967</c:v>
                </c:pt>
                <c:pt idx="37">
                  <c:v>17.933</c:v>
                </c:pt>
                <c:pt idx="38">
                  <c:v>20.853</c:v>
                </c:pt>
                <c:pt idx="39">
                  <c:v>25.151</c:v>
                </c:pt>
                <c:pt idx="40">
                  <c:v>33.748</c:v>
                </c:pt>
                <c:pt idx="41">
                  <c:v>13.608</c:v>
                </c:pt>
                <c:pt idx="42">
                  <c:v>39.702</c:v>
                </c:pt>
                <c:pt idx="43">
                  <c:v>297.522</c:v>
                </c:pt>
                <c:pt idx="44">
                  <c:v>107.815</c:v>
                </c:pt>
                <c:pt idx="45">
                  <c:v>133.431</c:v>
                </c:pt>
                <c:pt idx="46">
                  <c:v>554.51</c:v>
                </c:pt>
                <c:pt idx="47">
                  <c:v>222.233</c:v>
                </c:pt>
                <c:pt idx="48">
                  <c:v>354.692</c:v>
                </c:pt>
                <c:pt idx="49">
                  <c:v>661.844</c:v>
                </c:pt>
                <c:pt idx="50">
                  <c:v>250.045</c:v>
                </c:pt>
                <c:pt idx="51">
                  <c:v>252.809</c:v>
                </c:pt>
                <c:pt idx="52">
                  <c:v>46.292</c:v>
                </c:pt>
                <c:pt idx="53">
                  <c:v>137.637</c:v>
                </c:pt>
                <c:pt idx="54">
                  <c:v>269.933</c:v>
                </c:pt>
                <c:pt idx="55">
                  <c:v>51.223</c:v>
                </c:pt>
                <c:pt idx="56">
                  <c:v>42.912</c:v>
                </c:pt>
                <c:pt idx="57">
                  <c:v>14.704</c:v>
                </c:pt>
                <c:pt idx="58">
                  <c:v>8.093</c:v>
                </c:pt>
                <c:pt idx="59">
                  <c:v>20.175</c:v>
                </c:pt>
                <c:pt idx="60">
                  <c:v>6.024</c:v>
                </c:pt>
                <c:pt idx="61">
                  <c:v>5.085</c:v>
                </c:pt>
                <c:pt idx="62">
                  <c:v>7.765</c:v>
                </c:pt>
                <c:pt idx="63">
                  <c:v>6.123</c:v>
                </c:pt>
                <c:pt idx="64">
                  <c:v>6.274</c:v>
                </c:pt>
                <c:pt idx="65">
                  <c:v>2.05</c:v>
                </c:pt>
                <c:pt idx="66">
                  <c:v>2.51</c:v>
                </c:pt>
                <c:pt idx="67">
                  <c:v>1.73</c:v>
                </c:pt>
                <c:pt idx="68">
                  <c:v>2.309</c:v>
                </c:pt>
                <c:pt idx="69">
                  <c:v>15.726</c:v>
                </c:pt>
                <c:pt idx="70">
                  <c:v>7.019</c:v>
                </c:pt>
                <c:pt idx="71">
                  <c:v>5.355</c:v>
                </c:pt>
                <c:pt idx="72">
                  <c:v>13.083</c:v>
                </c:pt>
                <c:pt idx="73">
                  <c:v>25.131</c:v>
                </c:pt>
                <c:pt idx="74">
                  <c:v>17.164</c:v>
                </c:pt>
                <c:pt idx="75">
                  <c:v>73.621</c:v>
                </c:pt>
                <c:pt idx="76">
                  <c:v>82.129</c:v>
                </c:pt>
                <c:pt idx="77">
                  <c:v>40.487</c:v>
                </c:pt>
                <c:pt idx="78">
                  <c:v>79.339</c:v>
                </c:pt>
                <c:pt idx="79">
                  <c:v>59.07</c:v>
                </c:pt>
                <c:pt idx="80">
                  <c:v>31.509</c:v>
                </c:pt>
                <c:pt idx="81">
                  <c:v>39.916</c:v>
                </c:pt>
                <c:pt idx="82">
                  <c:v>235.55</c:v>
                </c:pt>
                <c:pt idx="83">
                  <c:v>104.931</c:v>
                </c:pt>
                <c:pt idx="84">
                  <c:v>102.264</c:v>
                </c:pt>
                <c:pt idx="85">
                  <c:v>108.653</c:v>
                </c:pt>
                <c:pt idx="86">
                  <c:v>235.121</c:v>
                </c:pt>
                <c:pt idx="87">
                  <c:v>187.379</c:v>
                </c:pt>
                <c:pt idx="88">
                  <c:v>75.229</c:v>
                </c:pt>
                <c:pt idx="89">
                  <c:v>135.053</c:v>
                </c:pt>
                <c:pt idx="90">
                  <c:v>41.206</c:v>
                </c:pt>
                <c:pt idx="91">
                  <c:v>34.355</c:v>
                </c:pt>
                <c:pt idx="92">
                  <c:v>22.436</c:v>
                </c:pt>
                <c:pt idx="93">
                  <c:v>10.439</c:v>
                </c:pt>
                <c:pt idx="94">
                  <c:v>7.238</c:v>
                </c:pt>
                <c:pt idx="95">
                  <c:v>5.096</c:v>
                </c:pt>
                <c:pt idx="96">
                  <c:v>4.456</c:v>
                </c:pt>
                <c:pt idx="97">
                  <c:v>2.301</c:v>
                </c:pt>
                <c:pt idx="98">
                  <c:v>1.324</c:v>
                </c:pt>
                <c:pt idx="99">
                  <c:v>0.223</c:v>
                </c:pt>
                <c:pt idx="100">
                  <c:v>0.171</c:v>
                </c:pt>
                <c:pt idx="102">
                  <c:v>1.914</c:v>
                </c:pt>
                <c:pt idx="103">
                  <c:v>42.88</c:v>
                </c:pt>
                <c:pt idx="104">
                  <c:v>42.027</c:v>
                </c:pt>
                <c:pt idx="105">
                  <c:v>7.349</c:v>
                </c:pt>
                <c:pt idx="106">
                  <c:v>3.485</c:v>
                </c:pt>
                <c:pt idx="107">
                  <c:v>3.058</c:v>
                </c:pt>
                <c:pt idx="108">
                  <c:v>3.187</c:v>
                </c:pt>
                <c:pt idx="109">
                  <c:v>132.036</c:v>
                </c:pt>
                <c:pt idx="110">
                  <c:v>95.736</c:v>
                </c:pt>
                <c:pt idx="111">
                  <c:v>363.667</c:v>
                </c:pt>
                <c:pt idx="112">
                  <c:v>466.992</c:v>
                </c:pt>
                <c:pt idx="113">
                  <c:v>1092.581</c:v>
                </c:pt>
                <c:pt idx="114">
                  <c:v>1046.508</c:v>
                </c:pt>
                <c:pt idx="115">
                  <c:v>701.131</c:v>
                </c:pt>
                <c:pt idx="116">
                  <c:v>174.553</c:v>
                </c:pt>
                <c:pt idx="117">
                  <c:v>93.213</c:v>
                </c:pt>
                <c:pt idx="118">
                  <c:v>120.113</c:v>
                </c:pt>
                <c:pt idx="119">
                  <c:v>80.082</c:v>
                </c:pt>
                <c:pt idx="120">
                  <c:v>55.73</c:v>
                </c:pt>
                <c:pt idx="121">
                  <c:v>21.822</c:v>
                </c:pt>
                <c:pt idx="122">
                  <c:v>25.966</c:v>
                </c:pt>
                <c:pt idx="123">
                  <c:v>10.768</c:v>
                </c:pt>
                <c:pt idx="124">
                  <c:v>10.978</c:v>
                </c:pt>
                <c:pt idx="125">
                  <c:v>7.663</c:v>
                </c:pt>
                <c:pt idx="126">
                  <c:v>5.136</c:v>
                </c:pt>
                <c:pt idx="127">
                  <c:v>5.195</c:v>
                </c:pt>
                <c:pt idx="128">
                  <c:v>3.526</c:v>
                </c:pt>
                <c:pt idx="129">
                  <c:v>1.065</c:v>
                </c:pt>
                <c:pt idx="130">
                  <c:v>1.051</c:v>
                </c:pt>
                <c:pt idx="131">
                  <c:v>0.853</c:v>
                </c:pt>
                <c:pt idx="132">
                  <c:v>0.643</c:v>
                </c:pt>
                <c:pt idx="133">
                  <c:v>0.585</c:v>
                </c:pt>
                <c:pt idx="134">
                  <c:v>10.296</c:v>
                </c:pt>
                <c:pt idx="135">
                  <c:v>2.443</c:v>
                </c:pt>
                <c:pt idx="136">
                  <c:v>43.626</c:v>
                </c:pt>
                <c:pt idx="137">
                  <c:v>86.635</c:v>
                </c:pt>
                <c:pt idx="138">
                  <c:v>135.842</c:v>
                </c:pt>
                <c:pt idx="139">
                  <c:v>629.463</c:v>
                </c:pt>
                <c:pt idx="140">
                  <c:v>310.66</c:v>
                </c:pt>
                <c:pt idx="141">
                  <c:v>353.963</c:v>
                </c:pt>
                <c:pt idx="142">
                  <c:v>61.999</c:v>
                </c:pt>
                <c:pt idx="143">
                  <c:v>1222.028</c:v>
                </c:pt>
                <c:pt idx="144">
                  <c:v>129.14</c:v>
                </c:pt>
                <c:pt idx="145">
                  <c:v>796.972</c:v>
                </c:pt>
                <c:pt idx="146">
                  <c:v>201.754</c:v>
                </c:pt>
                <c:pt idx="147">
                  <c:v>1834.684</c:v>
                </c:pt>
                <c:pt idx="148">
                  <c:v>1330.878</c:v>
                </c:pt>
                <c:pt idx="149">
                  <c:v>490.558</c:v>
                </c:pt>
                <c:pt idx="150">
                  <c:v>597.965</c:v>
                </c:pt>
                <c:pt idx="151">
                  <c:v>883.513</c:v>
                </c:pt>
                <c:pt idx="152">
                  <c:v>339.822</c:v>
                </c:pt>
                <c:pt idx="153">
                  <c:v>1260.968</c:v>
                </c:pt>
                <c:pt idx="154">
                  <c:v>297.54</c:v>
                </c:pt>
                <c:pt idx="155">
                  <c:v>131.849</c:v>
                </c:pt>
                <c:pt idx="156">
                  <c:v>63.853</c:v>
                </c:pt>
                <c:pt idx="157">
                  <c:v>52.196</c:v>
                </c:pt>
                <c:pt idx="158">
                  <c:v>36.966</c:v>
                </c:pt>
                <c:pt idx="159">
                  <c:v>31.776</c:v>
                </c:pt>
                <c:pt idx="160">
                  <c:v>19.516</c:v>
                </c:pt>
                <c:pt idx="161">
                  <c:v>17.721</c:v>
                </c:pt>
                <c:pt idx="162">
                  <c:v>12.288</c:v>
                </c:pt>
                <c:pt idx="163">
                  <c:v>10.65</c:v>
                </c:pt>
                <c:pt idx="164">
                  <c:v>9.157</c:v>
                </c:pt>
                <c:pt idx="165">
                  <c:v>7.743</c:v>
                </c:pt>
                <c:pt idx="166">
                  <c:v>6.73</c:v>
                </c:pt>
                <c:pt idx="167">
                  <c:v>3.513</c:v>
                </c:pt>
                <c:pt idx="168">
                  <c:v>14.45</c:v>
                </c:pt>
                <c:pt idx="169">
                  <c:v>11.975</c:v>
                </c:pt>
                <c:pt idx="170">
                  <c:v>3.463</c:v>
                </c:pt>
                <c:pt idx="171">
                  <c:v>4.473</c:v>
                </c:pt>
                <c:pt idx="172">
                  <c:v>5.537</c:v>
                </c:pt>
                <c:pt idx="173">
                  <c:v>5.332</c:v>
                </c:pt>
                <c:pt idx="174">
                  <c:v>275.37</c:v>
                </c:pt>
                <c:pt idx="175">
                  <c:v>76.966</c:v>
                </c:pt>
                <c:pt idx="176">
                  <c:v>344.48</c:v>
                </c:pt>
                <c:pt idx="177">
                  <c:v>172.37</c:v>
                </c:pt>
                <c:pt idx="178">
                  <c:v>132.575</c:v>
                </c:pt>
                <c:pt idx="179">
                  <c:v>59.139</c:v>
                </c:pt>
                <c:pt idx="180">
                  <c:v>164.091</c:v>
                </c:pt>
                <c:pt idx="181">
                  <c:v>57.9</c:v>
                </c:pt>
                <c:pt idx="182">
                  <c:v>710.462</c:v>
                </c:pt>
                <c:pt idx="183">
                  <c:v>80.857</c:v>
                </c:pt>
                <c:pt idx="184">
                  <c:v>134.573</c:v>
                </c:pt>
                <c:pt idx="185">
                  <c:v>452.781</c:v>
                </c:pt>
                <c:pt idx="186">
                  <c:v>725.111</c:v>
                </c:pt>
                <c:pt idx="187">
                  <c:v>1031.767</c:v>
                </c:pt>
                <c:pt idx="188">
                  <c:v>492.871</c:v>
                </c:pt>
                <c:pt idx="189">
                  <c:v>342.49</c:v>
                </c:pt>
                <c:pt idx="190">
                  <c:v>139.151</c:v>
                </c:pt>
                <c:pt idx="191">
                  <c:v>85.63</c:v>
                </c:pt>
                <c:pt idx="192">
                  <c:v>93.325</c:v>
                </c:pt>
                <c:pt idx="193">
                  <c:v>84.904</c:v>
                </c:pt>
                <c:pt idx="194">
                  <c:v>62.326</c:v>
                </c:pt>
                <c:pt idx="195">
                  <c:v>51.312</c:v>
                </c:pt>
                <c:pt idx="196">
                  <c:v>41.517</c:v>
                </c:pt>
                <c:pt idx="197">
                  <c:v>28.289</c:v>
                </c:pt>
                <c:pt idx="198">
                  <c:v>3.581</c:v>
                </c:pt>
                <c:pt idx="199">
                  <c:v>3.813</c:v>
                </c:pt>
                <c:pt idx="200">
                  <c:v>2.373</c:v>
                </c:pt>
                <c:pt idx="201">
                  <c:v>27.871</c:v>
                </c:pt>
                <c:pt idx="202">
                  <c:v>3.843</c:v>
                </c:pt>
                <c:pt idx="203">
                  <c:v>2.177</c:v>
                </c:pt>
                <c:pt idx="204">
                  <c:v>2.058</c:v>
                </c:pt>
                <c:pt idx="205">
                  <c:v>2.334</c:v>
                </c:pt>
                <c:pt idx="206">
                  <c:v>1.957</c:v>
                </c:pt>
                <c:pt idx="207">
                  <c:v>3.396</c:v>
                </c:pt>
                <c:pt idx="208">
                  <c:v>3.475</c:v>
                </c:pt>
                <c:pt idx="209">
                  <c:v>4.91</c:v>
                </c:pt>
                <c:pt idx="210">
                  <c:v>7.453</c:v>
                </c:pt>
                <c:pt idx="211">
                  <c:v>8.901</c:v>
                </c:pt>
                <c:pt idx="212">
                  <c:v>9.606</c:v>
                </c:pt>
                <c:pt idx="213">
                  <c:v>7.909</c:v>
                </c:pt>
                <c:pt idx="214">
                  <c:v>8.751</c:v>
                </c:pt>
                <c:pt idx="215">
                  <c:v>8.519</c:v>
                </c:pt>
                <c:pt idx="216">
                  <c:v>13.476</c:v>
                </c:pt>
                <c:pt idx="217">
                  <c:v>13.252</c:v>
                </c:pt>
                <c:pt idx="218">
                  <c:v>13.567</c:v>
                </c:pt>
                <c:pt idx="219">
                  <c:v>137.83</c:v>
                </c:pt>
                <c:pt idx="220">
                  <c:v>518.375</c:v>
                </c:pt>
                <c:pt idx="221">
                  <c:v>145.038</c:v>
                </c:pt>
                <c:pt idx="222">
                  <c:v>137.039</c:v>
                </c:pt>
                <c:pt idx="223">
                  <c:v>269.872</c:v>
                </c:pt>
                <c:pt idx="224">
                  <c:v>353.237</c:v>
                </c:pt>
                <c:pt idx="225">
                  <c:v>190.875</c:v>
                </c:pt>
                <c:pt idx="226">
                  <c:v>157.198</c:v>
                </c:pt>
                <c:pt idx="227">
                  <c:v>170.917</c:v>
                </c:pt>
                <c:pt idx="228">
                  <c:v>53.93</c:v>
                </c:pt>
                <c:pt idx="229">
                  <c:v>40.156</c:v>
                </c:pt>
                <c:pt idx="230">
                  <c:v>37.097</c:v>
                </c:pt>
                <c:pt idx="231">
                  <c:v>7.115</c:v>
                </c:pt>
                <c:pt idx="232">
                  <c:v>6.038</c:v>
                </c:pt>
                <c:pt idx="233">
                  <c:v>91.913</c:v>
                </c:pt>
                <c:pt idx="234">
                  <c:v>22.929</c:v>
                </c:pt>
                <c:pt idx="235">
                  <c:v>26.251</c:v>
                </c:pt>
                <c:pt idx="236">
                  <c:v>31.265</c:v>
                </c:pt>
                <c:pt idx="237">
                  <c:v>79.917</c:v>
                </c:pt>
                <c:pt idx="238">
                  <c:v>26.341</c:v>
                </c:pt>
                <c:pt idx="239">
                  <c:v>74.094</c:v>
                </c:pt>
                <c:pt idx="240">
                  <c:v>266.902</c:v>
                </c:pt>
                <c:pt idx="241">
                  <c:v>293.138</c:v>
                </c:pt>
                <c:pt idx="242">
                  <c:v>304.402</c:v>
                </c:pt>
                <c:pt idx="243">
                  <c:v>100.114</c:v>
                </c:pt>
                <c:pt idx="244">
                  <c:v>644.148</c:v>
                </c:pt>
                <c:pt idx="245">
                  <c:v>368.551</c:v>
                </c:pt>
                <c:pt idx="246">
                  <c:v>815.734</c:v>
                </c:pt>
                <c:pt idx="247">
                  <c:v>1229.498</c:v>
                </c:pt>
                <c:pt idx="248">
                  <c:v>1186.11</c:v>
                </c:pt>
                <c:pt idx="249">
                  <c:v>133.509</c:v>
                </c:pt>
                <c:pt idx="250">
                  <c:v>65.971</c:v>
                </c:pt>
                <c:pt idx="251">
                  <c:v>54.536</c:v>
                </c:pt>
                <c:pt idx="252">
                  <c:v>71.078</c:v>
                </c:pt>
                <c:pt idx="253">
                  <c:v>98.284</c:v>
                </c:pt>
                <c:pt idx="254">
                  <c:v>35.974</c:v>
                </c:pt>
                <c:pt idx="255">
                  <c:v>21.49</c:v>
                </c:pt>
                <c:pt idx="256">
                  <c:v>15.284</c:v>
                </c:pt>
                <c:pt idx="257">
                  <c:v>12.338</c:v>
                </c:pt>
                <c:pt idx="258">
                  <c:v>43.346</c:v>
                </c:pt>
                <c:pt idx="259">
                  <c:v>9.434</c:v>
                </c:pt>
                <c:pt idx="260">
                  <c:v>2.225</c:v>
                </c:pt>
                <c:pt idx="261">
                  <c:v>8.583</c:v>
                </c:pt>
                <c:pt idx="262">
                  <c:v>4.466</c:v>
                </c:pt>
                <c:pt idx="263">
                  <c:v>2.094</c:v>
                </c:pt>
                <c:pt idx="264">
                  <c:v>8.583</c:v>
                </c:pt>
                <c:pt idx="265">
                  <c:v>138.906</c:v>
                </c:pt>
                <c:pt idx="266">
                  <c:v>75.543</c:v>
                </c:pt>
                <c:pt idx="267">
                  <c:v>97.543</c:v>
                </c:pt>
                <c:pt idx="268">
                  <c:v>235.371</c:v>
                </c:pt>
                <c:pt idx="269">
                  <c:v>295.329</c:v>
                </c:pt>
                <c:pt idx="270">
                  <c:v>355.237</c:v>
                </c:pt>
                <c:pt idx="271">
                  <c:v>103.484</c:v>
                </c:pt>
                <c:pt idx="272">
                  <c:v>76.796</c:v>
                </c:pt>
                <c:pt idx="273">
                  <c:v>287.893</c:v>
                </c:pt>
                <c:pt idx="274">
                  <c:v>61.025</c:v>
                </c:pt>
                <c:pt idx="275">
                  <c:v>24.229</c:v>
                </c:pt>
                <c:pt idx="276">
                  <c:v>21.468</c:v>
                </c:pt>
                <c:pt idx="277">
                  <c:v>19.784</c:v>
                </c:pt>
                <c:pt idx="278">
                  <c:v>26.074</c:v>
                </c:pt>
                <c:pt idx="279">
                  <c:v>10.132</c:v>
                </c:pt>
                <c:pt idx="280">
                  <c:v>2.931</c:v>
                </c:pt>
                <c:pt idx="281">
                  <c:v>5.025</c:v>
                </c:pt>
                <c:pt idx="282">
                  <c:v>22.947</c:v>
                </c:pt>
                <c:pt idx="283">
                  <c:v>8.936</c:v>
                </c:pt>
                <c:pt idx="284">
                  <c:v>30.029</c:v>
                </c:pt>
                <c:pt idx="285">
                  <c:v>162.552</c:v>
                </c:pt>
                <c:pt idx="286">
                  <c:v>266.161</c:v>
                </c:pt>
                <c:pt idx="287">
                  <c:v>272.217</c:v>
                </c:pt>
                <c:pt idx="288">
                  <c:v>925.135</c:v>
                </c:pt>
                <c:pt idx="289">
                  <c:v>395.852</c:v>
                </c:pt>
                <c:pt idx="290">
                  <c:v>520.346</c:v>
                </c:pt>
                <c:pt idx="291">
                  <c:v>879.428</c:v>
                </c:pt>
                <c:pt idx="292">
                  <c:v>639.913</c:v>
                </c:pt>
                <c:pt idx="293">
                  <c:v>357.885</c:v>
                </c:pt>
                <c:pt idx="294">
                  <c:v>261.744</c:v>
                </c:pt>
                <c:pt idx="295">
                  <c:v>128.455</c:v>
                </c:pt>
                <c:pt idx="296">
                  <c:v>171.807</c:v>
                </c:pt>
                <c:pt idx="297">
                  <c:v>106.93</c:v>
                </c:pt>
                <c:pt idx="298">
                  <c:v>115.345</c:v>
                </c:pt>
                <c:pt idx="299">
                  <c:v>82.851</c:v>
                </c:pt>
                <c:pt idx="300">
                  <c:v>18.738</c:v>
                </c:pt>
                <c:pt idx="301">
                  <c:v>12.494</c:v>
                </c:pt>
                <c:pt idx="302">
                  <c:v>6.885</c:v>
                </c:pt>
                <c:pt idx="303">
                  <c:v>5.213</c:v>
                </c:pt>
                <c:pt idx="304">
                  <c:v>18.501</c:v>
                </c:pt>
                <c:pt idx="305">
                  <c:v>19.597</c:v>
                </c:pt>
                <c:pt idx="306">
                  <c:v>2.882</c:v>
                </c:pt>
              </c:numCache>
            </c:numRef>
          </c:xVal>
          <c:yVal>
            <c:numRef>
              <c:f>DATA!$H$9:$H$315</c:f>
              <c:numCache>
                <c:ptCount val="307"/>
                <c:pt idx="0">
                  <c:v>3.5004082463999997</c:v>
                </c:pt>
                <c:pt idx="1">
                  <c:v>1164.3279022079998</c:v>
                </c:pt>
                <c:pt idx="2">
                  <c:v>598.0152415104001</c:v>
                </c:pt>
                <c:pt idx="3">
                  <c:v>383.1721133184</c:v>
                </c:pt>
                <c:pt idx="4">
                  <c:v>40.225835750399995</c:v>
                </c:pt>
                <c:pt idx="5">
                  <c:v>18.940491014400003</c:v>
                </c:pt>
                <c:pt idx="6">
                  <c:v>148.9680812736</c:v>
                </c:pt>
                <c:pt idx="7">
                  <c:v>288.195458544</c:v>
                </c:pt>
                <c:pt idx="8">
                  <c:v>116.5628644992</c:v>
                </c:pt>
                <c:pt idx="9">
                  <c:v>157.1511310272</c:v>
                </c:pt>
                <c:pt idx="10">
                  <c:v>1543.291791696</c:v>
                </c:pt>
                <c:pt idx="11">
                  <c:v>2537.03431368</c:v>
                </c:pt>
                <c:pt idx="12">
                  <c:v>6979.853942956798</c:v>
                </c:pt>
                <c:pt idx="13">
                  <c:v>11913.5273930784</c:v>
                </c:pt>
                <c:pt idx="14">
                  <c:v>23308.3669142016</c:v>
                </c:pt>
                <c:pt idx="15">
                  <c:v>7792.441890624001</c:v>
                </c:pt>
                <c:pt idx="16">
                  <c:v>1159.4216983104002</c:v>
                </c:pt>
                <c:pt idx="17">
                  <c:v>1528.8488857728003</c:v>
                </c:pt>
                <c:pt idx="18">
                  <c:v>374.89662213120005</c:v>
                </c:pt>
                <c:pt idx="19">
                  <c:v>548.9691805439999</c:v>
                </c:pt>
                <c:pt idx="20">
                  <c:v>52.102402934400004</c:v>
                </c:pt>
                <c:pt idx="21">
                  <c:v>31.621415040000002</c:v>
                </c:pt>
                <c:pt idx="22">
                  <c:v>84.52221419520001</c:v>
                </c:pt>
                <c:pt idx="23">
                  <c:v>10.8460495584</c:v>
                </c:pt>
                <c:pt idx="24">
                  <c:v>7.7857025472000005</c:v>
                </c:pt>
                <c:pt idx="25">
                  <c:v>4.368435926400001</c:v>
                </c:pt>
                <c:pt idx="26">
                  <c:v>8.416326643200001</c:v>
                </c:pt>
                <c:pt idx="27">
                  <c:v>3.7951213823999996</c:v>
                </c:pt>
                <c:pt idx="28">
                  <c:v>3.8288415744000006</c:v>
                </c:pt>
                <c:pt idx="29">
                  <c:v>4.402344268800001</c:v>
                </c:pt>
                <c:pt idx="30">
                  <c:v>2.1275990208000004</c:v>
                </c:pt>
                <c:pt idx="31">
                  <c:v>2.900205158400001</c:v>
                </c:pt>
                <c:pt idx="32">
                  <c:v>2.1183609312000002</c:v>
                </c:pt>
                <c:pt idx="33">
                  <c:v>27.139060051200005</c:v>
                </c:pt>
                <c:pt idx="34">
                  <c:v>39.792191961600004</c:v>
                </c:pt>
                <c:pt idx="35">
                  <c:v>66.2710111488</c:v>
                </c:pt>
                <c:pt idx="36">
                  <c:v>58.9902683616</c:v>
                </c:pt>
                <c:pt idx="37">
                  <c:v>68.95602898560001</c:v>
                </c:pt>
                <c:pt idx="38">
                  <c:v>92.57971282560001</c:v>
                </c:pt>
                <c:pt idx="39">
                  <c:v>385.44265650240004</c:v>
                </c:pt>
                <c:pt idx="40">
                  <c:v>681.7145677056</c:v>
                </c:pt>
                <c:pt idx="41">
                  <c:v>149.96647411200004</c:v>
                </c:pt>
                <c:pt idx="42">
                  <c:v>413.0287357248</c:v>
                </c:pt>
                <c:pt idx="43">
                  <c:v>5319.1164053376015</c:v>
                </c:pt>
                <c:pt idx="44">
                  <c:v>2004.5071752479998</c:v>
                </c:pt>
                <c:pt idx="45">
                  <c:v>2266.3142200512007</c:v>
                </c:pt>
                <c:pt idx="46">
                  <c:v>60389.588495808</c:v>
                </c:pt>
                <c:pt idx="47">
                  <c:v>2850.7558549536</c:v>
                </c:pt>
                <c:pt idx="48">
                  <c:v>10748.359365119999</c:v>
                </c:pt>
                <c:pt idx="49">
                  <c:v>23065.521783897606</c:v>
                </c:pt>
                <c:pt idx="50">
                  <c:v>6706.012465008001</c:v>
                </c:pt>
                <c:pt idx="51">
                  <c:v>4835.3088665880005</c:v>
                </c:pt>
                <c:pt idx="52">
                  <c:v>715.8051271192321</c:v>
                </c:pt>
                <c:pt idx="53">
                  <c:v>1594.144405720512</c:v>
                </c:pt>
                <c:pt idx="54">
                  <c:v>7615.507661456258</c:v>
                </c:pt>
                <c:pt idx="55">
                  <c:v>1136.3575450248</c:v>
                </c:pt>
                <c:pt idx="56">
                  <c:v>0.0037075968000000003</c:v>
                </c:pt>
                <c:pt idx="57">
                  <c:v>59.500395680256005</c:v>
                </c:pt>
                <c:pt idx="58">
                  <c:v>0.0006992352</c:v>
                </c:pt>
                <c:pt idx="59">
                  <c:v>30.207456144000005</c:v>
                </c:pt>
                <c:pt idx="60">
                  <c:v>0.0005204736</c:v>
                </c:pt>
                <c:pt idx="61">
                  <c:v>5.035784359680001</c:v>
                </c:pt>
                <c:pt idx="62">
                  <c:v>4.2916881672</c:v>
                </c:pt>
                <c:pt idx="63">
                  <c:v>10.668985003872</c:v>
                </c:pt>
                <c:pt idx="64">
                  <c:v>5.6911584499200005</c:v>
                </c:pt>
                <c:pt idx="65">
                  <c:v>0.7245217583999999</c:v>
                </c:pt>
                <c:pt idx="66">
                  <c:v>2.9186605296</c:v>
                </c:pt>
                <c:pt idx="67">
                  <c:v>3.71833572384</c:v>
                </c:pt>
                <c:pt idx="68">
                  <c:v>1.289134206432</c:v>
                </c:pt>
                <c:pt idx="69">
                  <c:v>25.35514805952</c:v>
                </c:pt>
                <c:pt idx="70">
                  <c:v>21.746609674848003</c:v>
                </c:pt>
                <c:pt idx="71">
                  <c:v>1.2054009038400002</c:v>
                </c:pt>
                <c:pt idx="72">
                  <c:v>41.979978075168006</c:v>
                </c:pt>
                <c:pt idx="73">
                  <c:v>129.53633216400002</c:v>
                </c:pt>
                <c:pt idx="74">
                  <c:v>218.151471863808</c:v>
                </c:pt>
                <c:pt idx="75">
                  <c:v>817.5237230764799</c:v>
                </c:pt>
                <c:pt idx="76">
                  <c:v>599.1902089050242</c:v>
                </c:pt>
                <c:pt idx="77">
                  <c:v>2033.739792976608</c:v>
                </c:pt>
                <c:pt idx="78">
                  <c:v>868.789004949216</c:v>
                </c:pt>
                <c:pt idx="79">
                  <c:v>111.92900593248002</c:v>
                </c:pt>
                <c:pt idx="80">
                  <c:v>289.04561040729607</c:v>
                </c:pt>
                <c:pt idx="81">
                  <c:v>279.088582046976</c:v>
                </c:pt>
                <c:pt idx="82">
                  <c:v>3192.4538027424</c:v>
                </c:pt>
                <c:pt idx="83">
                  <c:v>774.750671504352</c:v>
                </c:pt>
                <c:pt idx="84">
                  <c:v>1759.94607966336</c:v>
                </c:pt>
                <c:pt idx="85">
                  <c:v>1608.0594280387206</c:v>
                </c:pt>
                <c:pt idx="86">
                  <c:v>2498.905819378368</c:v>
                </c:pt>
                <c:pt idx="87">
                  <c:v>872.4610882022399</c:v>
                </c:pt>
                <c:pt idx="88">
                  <c:v>89.125666793856</c:v>
                </c:pt>
                <c:pt idx="89">
                  <c:v>824.395155458112</c:v>
                </c:pt>
                <c:pt idx="90">
                  <c:v>123.59393701459202</c:v>
                </c:pt>
                <c:pt idx="91">
                  <c:v>127.33407009359999</c:v>
                </c:pt>
                <c:pt idx="92">
                  <c:v>96.67595794521601</c:v>
                </c:pt>
                <c:pt idx="93">
                  <c:v>18.257418159552</c:v>
                </c:pt>
                <c:pt idx="94">
                  <c:v>19.278525796992003</c:v>
                </c:pt>
                <c:pt idx="95">
                  <c:v>9.811383918336002</c:v>
                </c:pt>
                <c:pt idx="96">
                  <c:v>3.5668394933760004</c:v>
                </c:pt>
                <c:pt idx="97">
                  <c:v>1.451527275744</c:v>
                </c:pt>
                <c:pt idx="98">
                  <c:v>6.297141943295999</c:v>
                </c:pt>
                <c:pt idx="99">
                  <c:v>1.7395631075520004</c:v>
                </c:pt>
                <c:pt idx="100">
                  <c:v>0.28348276579200005</c:v>
                </c:pt>
                <c:pt idx="102">
                  <c:v>3.7888490534400003</c:v>
                </c:pt>
                <c:pt idx="103">
                  <c:v>107.00705783808</c:v>
                </c:pt>
                <c:pt idx="104">
                  <c:v>1693.1385334301763</c:v>
                </c:pt>
                <c:pt idx="105">
                  <c:v>15.419441805695998</c:v>
                </c:pt>
                <c:pt idx="106">
                  <c:v>0.9768546446399999</c:v>
                </c:pt>
                <c:pt idx="107">
                  <c:v>1.7881329628799996</c:v>
                </c:pt>
                <c:pt idx="108">
                  <c:v>10.830901810464002</c:v>
                </c:pt>
                <c:pt idx="109">
                  <c:v>2015.6471090795521</c:v>
                </c:pt>
                <c:pt idx="110">
                  <c:v>2037.8627935303682</c:v>
                </c:pt>
                <c:pt idx="111">
                  <c:v>18114.887458698624</c:v>
                </c:pt>
                <c:pt idx="112">
                  <c:v>41487.273229487626</c:v>
                </c:pt>
                <c:pt idx="113">
                  <c:v>48493.02318734563</c:v>
                </c:pt>
                <c:pt idx="114">
                  <c:v>61096.01640811431</c:v>
                </c:pt>
                <c:pt idx="115">
                  <c:v>12147.7356891864</c:v>
                </c:pt>
                <c:pt idx="116">
                  <c:v>8504.719862270687</c:v>
                </c:pt>
                <c:pt idx="117">
                  <c:v>67.343102453952</c:v>
                </c:pt>
                <c:pt idx="118">
                  <c:v>485.31692626905607</c:v>
                </c:pt>
                <c:pt idx="119">
                  <c:v>292.71541119724805</c:v>
                </c:pt>
                <c:pt idx="120">
                  <c:v>134.93870124479997</c:v>
                </c:pt>
                <c:pt idx="121">
                  <c:v>90.229276000512</c:v>
                </c:pt>
                <c:pt idx="122">
                  <c:v>35.19832471948801</c:v>
                </c:pt>
                <c:pt idx="123">
                  <c:v>28.660637035008005</c:v>
                </c:pt>
                <c:pt idx="124">
                  <c:v>31.056004254528002</c:v>
                </c:pt>
                <c:pt idx="125">
                  <c:v>17.578214061408</c:v>
                </c:pt>
                <c:pt idx="126">
                  <c:v>13.867825688064002</c:v>
                </c:pt>
                <c:pt idx="127">
                  <c:v>20.169376873919997</c:v>
                </c:pt>
                <c:pt idx="128">
                  <c:v>8.978708287296</c:v>
                </c:pt>
                <c:pt idx="129">
                  <c:v>0.36761220144</c:v>
                </c:pt>
                <c:pt idx="130">
                  <c:v>0.03893838969599999</c:v>
                </c:pt>
                <c:pt idx="131">
                  <c:v>0.09287229254400002</c:v>
                </c:pt>
                <c:pt idx="132">
                  <c:v>1.2353424641280002</c:v>
                </c:pt>
                <c:pt idx="133">
                  <c:v>1.3245198407999998</c:v>
                </c:pt>
                <c:pt idx="134">
                  <c:v>18.347569853184</c:v>
                </c:pt>
                <c:pt idx="135">
                  <c:v>23.624979434784</c:v>
                </c:pt>
                <c:pt idx="136">
                  <c:v>475.25729815238407</c:v>
                </c:pt>
                <c:pt idx="137">
                  <c:v>879.4677200083202</c:v>
                </c:pt>
                <c:pt idx="138">
                  <c:v>3676.752243920448</c:v>
                </c:pt>
                <c:pt idx="139">
                  <c:v>75784.6903567084</c:v>
                </c:pt>
                <c:pt idx="140">
                  <c:v>8091.120931165443</c:v>
                </c:pt>
                <c:pt idx="141">
                  <c:v>10645.958111287395</c:v>
                </c:pt>
                <c:pt idx="142">
                  <c:v>1337.5612260198723</c:v>
                </c:pt>
                <c:pt idx="143">
                  <c:v>62776.43690799168</c:v>
                </c:pt>
                <c:pt idx="144">
                  <c:v>4625.3007000288</c:v>
                </c:pt>
                <c:pt idx="145">
                  <c:v>46636.29787678964</c:v>
                </c:pt>
                <c:pt idx="146">
                  <c:v>4580.927906784767</c:v>
                </c:pt>
                <c:pt idx="147">
                  <c:v>56111.46374061621</c:v>
                </c:pt>
                <c:pt idx="148">
                  <c:v>59270.27431429325</c:v>
                </c:pt>
                <c:pt idx="149">
                  <c:v>17128.647916640643</c:v>
                </c:pt>
                <c:pt idx="150">
                  <c:v>30313.491495913444</c:v>
                </c:pt>
                <c:pt idx="151">
                  <c:v>36686.571280742886</c:v>
                </c:pt>
                <c:pt idx="152">
                  <c:v>7568.651686788865</c:v>
                </c:pt>
                <c:pt idx="153">
                  <c:v>54598.954853790725</c:v>
                </c:pt>
                <c:pt idx="154">
                  <c:v>5367.9613763980815</c:v>
                </c:pt>
                <c:pt idx="155">
                  <c:v>970.4409335118719</c:v>
                </c:pt>
                <c:pt idx="156">
                  <c:v>147.44074941043203</c:v>
                </c:pt>
                <c:pt idx="157">
                  <c:v>80.486071653888</c:v>
                </c:pt>
                <c:pt idx="158">
                  <c:v>110.20858705728003</c:v>
                </c:pt>
                <c:pt idx="159">
                  <c:v>120.86894581862403</c:v>
                </c:pt>
                <c:pt idx="160">
                  <c:v>36.49120727616</c:v>
                </c:pt>
                <c:pt idx="161">
                  <c:v>70.44639337296</c:v>
                </c:pt>
                <c:pt idx="162">
                  <c:v>21.020711583744</c:v>
                </c:pt>
                <c:pt idx="163">
                  <c:v>21.6961551216</c:v>
                </c:pt>
                <c:pt idx="164">
                  <c:v>24.619104947808</c:v>
                </c:pt>
                <c:pt idx="165">
                  <c:v>16.997772062016004</c:v>
                </c:pt>
                <c:pt idx="166">
                  <c:v>11.364389556480004</c:v>
                </c:pt>
                <c:pt idx="167">
                  <c:v>2.3680647362880003</c:v>
                </c:pt>
                <c:pt idx="168">
                  <c:v>86.86468144799998</c:v>
                </c:pt>
                <c:pt idx="169">
                  <c:v>56.1612110688</c:v>
                </c:pt>
                <c:pt idx="170">
                  <c:v>21.540576868703997</c:v>
                </c:pt>
                <c:pt idx="171">
                  <c:v>108.41889766982399</c:v>
                </c:pt>
                <c:pt idx="172">
                  <c:v>106.296098061888</c:v>
                </c:pt>
                <c:pt idx="173">
                  <c:v>118.30841741952001</c:v>
                </c:pt>
                <c:pt idx="174">
                  <c:v>4257.487894887359</c:v>
                </c:pt>
                <c:pt idx="175">
                  <c:v>1045.927996493184</c:v>
                </c:pt>
                <c:pt idx="176">
                  <c:v>7579.8496449331205</c:v>
                </c:pt>
                <c:pt idx="177">
                  <c:v>2981.8836229248004</c:v>
                </c:pt>
                <c:pt idx="178">
                  <c:v>1922.19156144</c:v>
                </c:pt>
                <c:pt idx="179">
                  <c:v>885.5498461824001</c:v>
                </c:pt>
                <c:pt idx="180">
                  <c:v>6212.218660695937</c:v>
                </c:pt>
                <c:pt idx="181">
                  <c:v>1788.8684819616</c:v>
                </c:pt>
                <c:pt idx="182">
                  <c:v>27666.521517382273</c:v>
                </c:pt>
                <c:pt idx="183">
                  <c:v>3019.3628805768963</c:v>
                </c:pt>
                <c:pt idx="184">
                  <c:v>6316.676240503969</c:v>
                </c:pt>
                <c:pt idx="185">
                  <c:v>23778.131170997953</c:v>
                </c:pt>
                <c:pt idx="186">
                  <c:v>22051.95184823587</c:v>
                </c:pt>
                <c:pt idx="187">
                  <c:v>41884.696031457315</c:v>
                </c:pt>
                <c:pt idx="188">
                  <c:v>13350.250524430943</c:v>
                </c:pt>
                <c:pt idx="189">
                  <c:v>398.97077663808005</c:v>
                </c:pt>
                <c:pt idx="190">
                  <c:v>207.76916338415998</c:v>
                </c:pt>
                <c:pt idx="191">
                  <c:v>321.2659845820801</c:v>
                </c:pt>
                <c:pt idx="192">
                  <c:v>651.153267324</c:v>
                </c:pt>
                <c:pt idx="193">
                  <c:v>660.320434135296</c:v>
                </c:pt>
                <c:pt idx="194">
                  <c:v>533.825397046656</c:v>
                </c:pt>
                <c:pt idx="195">
                  <c:v>102.75400900915201</c:v>
                </c:pt>
                <c:pt idx="196">
                  <c:v>257.959353691872</c:v>
                </c:pt>
                <c:pt idx="197">
                  <c:v>111.93945622300802</c:v>
                </c:pt>
                <c:pt idx="198">
                  <c:v>101.07912274156801</c:v>
                </c:pt>
                <c:pt idx="199">
                  <c:v>90.13507091481603</c:v>
                </c:pt>
                <c:pt idx="200">
                  <c:v>56.66839248067201</c:v>
                </c:pt>
                <c:pt idx="201">
                  <c:v>73.46328615820799</c:v>
                </c:pt>
                <c:pt idx="202">
                  <c:v>2.403495454752</c:v>
                </c:pt>
                <c:pt idx="203">
                  <c:v>7.303509251136001</c:v>
                </c:pt>
                <c:pt idx="204">
                  <c:v>1.9346291233919999</c:v>
                </c:pt>
                <c:pt idx="205">
                  <c:v>2.636359206336001</c:v>
                </c:pt>
                <c:pt idx="206">
                  <c:v>0.780922094112</c:v>
                </c:pt>
                <c:pt idx="207">
                  <c:v>9.556322156928001</c:v>
                </c:pt>
                <c:pt idx="208">
                  <c:v>7.909828804800001</c:v>
                </c:pt>
                <c:pt idx="209">
                  <c:v>21.774863600640007</c:v>
                </c:pt>
                <c:pt idx="210">
                  <c:v>22.955290561152</c:v>
                </c:pt>
                <c:pt idx="211">
                  <c:v>46.89214281216</c:v>
                </c:pt>
                <c:pt idx="212">
                  <c:v>76.26193655673599</c:v>
                </c:pt>
                <c:pt idx="213">
                  <c:v>38.296339228224</c:v>
                </c:pt>
                <c:pt idx="214">
                  <c:v>102.56335454678403</c:v>
                </c:pt>
                <c:pt idx="215">
                  <c:v>48.479156718048</c:v>
                </c:pt>
                <c:pt idx="216">
                  <c:v>77.88877885440002</c:v>
                </c:pt>
                <c:pt idx="217">
                  <c:v>84.78370920960002</c:v>
                </c:pt>
                <c:pt idx="218">
                  <c:v>47.2661689824</c:v>
                </c:pt>
                <c:pt idx="219">
                  <c:v>2052.0839176992004</c:v>
                </c:pt>
                <c:pt idx="220">
                  <c:v>25921.167170184006</c:v>
                </c:pt>
                <c:pt idx="221">
                  <c:v>1035.8484005952</c:v>
                </c:pt>
                <c:pt idx="222">
                  <c:v>12277.821498844609</c:v>
                </c:pt>
                <c:pt idx="223">
                  <c:v>4601.806331715073</c:v>
                </c:pt>
                <c:pt idx="224">
                  <c:v>4192.184331231841</c:v>
                </c:pt>
                <c:pt idx="225">
                  <c:v>922.1765741640002</c:v>
                </c:pt>
                <c:pt idx="226">
                  <c:v>941.4208882362243</c:v>
                </c:pt>
                <c:pt idx="227">
                  <c:v>1326.666472134336</c:v>
                </c:pt>
                <c:pt idx="228">
                  <c:v>181.9423811952</c:v>
                </c:pt>
                <c:pt idx="229">
                  <c:v>180.84894397516803</c:v>
                </c:pt>
                <c:pt idx="230">
                  <c:v>107.36961442761601</c:v>
                </c:pt>
                <c:pt idx="231">
                  <c:v>11.131266548160001</c:v>
                </c:pt>
                <c:pt idx="232">
                  <c:v>7.021737623808</c:v>
                </c:pt>
                <c:pt idx="233">
                  <c:v>1755.7117175507926</c:v>
                </c:pt>
                <c:pt idx="234">
                  <c:v>542.1930797884917</c:v>
                </c:pt>
                <c:pt idx="235">
                  <c:v>595.7985162698263</c:v>
                </c:pt>
                <c:pt idx="236">
                  <c:v>285.50221397125455</c:v>
                </c:pt>
                <c:pt idx="237">
                  <c:v>2086.4160981357722</c:v>
                </c:pt>
                <c:pt idx="238">
                  <c:v>244.8310950695027</c:v>
                </c:pt>
                <c:pt idx="239">
                  <c:v>1260.640801214585</c:v>
                </c:pt>
                <c:pt idx="240">
                  <c:v>15279.69636414802</c:v>
                </c:pt>
                <c:pt idx="241">
                  <c:v>14417.486061745863</c:v>
                </c:pt>
                <c:pt idx="242">
                  <c:v>27006.16300692967</c:v>
                </c:pt>
                <c:pt idx="243">
                  <c:v>387.22479225698896</c:v>
                </c:pt>
                <c:pt idx="244">
                  <c:v>68410.6902208589</c:v>
                </c:pt>
                <c:pt idx="245">
                  <c:v>9206.998314147275</c:v>
                </c:pt>
                <c:pt idx="246">
                  <c:v>43076.176390346525</c:v>
                </c:pt>
                <c:pt idx="247">
                  <c:v>49652.76805847308</c:v>
                </c:pt>
                <c:pt idx="248">
                  <c:v>48533.00878361654</c:v>
                </c:pt>
                <c:pt idx="249">
                  <c:v>412.16509002337574</c:v>
                </c:pt>
                <c:pt idx="250">
                  <c:v>21.535821267613397</c:v>
                </c:pt>
                <c:pt idx="251">
                  <c:v>51.4705035282092</c:v>
                </c:pt>
                <c:pt idx="252">
                  <c:v>2700.018778469751</c:v>
                </c:pt>
                <c:pt idx="253">
                  <c:v>2170.02576495967</c:v>
                </c:pt>
                <c:pt idx="254">
                  <c:v>415.3332100267121</c:v>
                </c:pt>
                <c:pt idx="255">
                  <c:v>50.20359579155501</c:v>
                </c:pt>
                <c:pt idx="256">
                  <c:v>55.99928739697458</c:v>
                </c:pt>
                <c:pt idx="257">
                  <c:v>28.234269682277862</c:v>
                </c:pt>
                <c:pt idx="258">
                  <c:v>351.14476976294395</c:v>
                </c:pt>
                <c:pt idx="259">
                  <c:v>66.082182214464</c:v>
                </c:pt>
                <c:pt idx="260">
                  <c:v>1.4391323496</c:v>
                </c:pt>
                <c:pt idx="261">
                  <c:v>27.560990500704</c:v>
                </c:pt>
                <c:pt idx="262">
                  <c:v>18.19099408896</c:v>
                </c:pt>
                <c:pt idx="263">
                  <c:v>15.886313797824</c:v>
                </c:pt>
                <c:pt idx="264">
                  <c:v>11.938497895008</c:v>
                </c:pt>
                <c:pt idx="265">
                  <c:v>2948.303266217856</c:v>
                </c:pt>
                <c:pt idx="266">
                  <c:v>508.17023570851205</c:v>
                </c:pt>
                <c:pt idx="267">
                  <c:v>684.902800379232</c:v>
                </c:pt>
                <c:pt idx="268">
                  <c:v>2718.2709750358085</c:v>
                </c:pt>
                <c:pt idx="269">
                  <c:v>4551.277653151201</c:v>
                </c:pt>
                <c:pt idx="270">
                  <c:v>12263.892807833858</c:v>
                </c:pt>
                <c:pt idx="271">
                  <c:v>3482.4960242879615</c:v>
                </c:pt>
                <c:pt idx="272">
                  <c:v>315.6065380200961</c:v>
                </c:pt>
                <c:pt idx="273">
                  <c:v>1095.9530991667195</c:v>
                </c:pt>
                <c:pt idx="274">
                  <c:v>205.88893359840003</c:v>
                </c:pt>
                <c:pt idx="275">
                  <c:v>51.607495533888006</c:v>
                </c:pt>
                <c:pt idx="276">
                  <c:v>65.33595164160002</c:v>
                </c:pt>
                <c:pt idx="277">
                  <c:v>61.97821679231999</c:v>
                </c:pt>
                <c:pt idx="278">
                  <c:v>46.060114821696004</c:v>
                </c:pt>
                <c:pt idx="279">
                  <c:v>16.230104204544002</c:v>
                </c:pt>
                <c:pt idx="280">
                  <c:v>6.120133123104002</c:v>
                </c:pt>
                <c:pt idx="281">
                  <c:v>240.47710526880005</c:v>
                </c:pt>
                <c:pt idx="282">
                  <c:v>181.866572597376</c:v>
                </c:pt>
                <c:pt idx="283">
                  <c:v>108.752868882432</c:v>
                </c:pt>
                <c:pt idx="284">
                  <c:v>189.02737559808003</c:v>
                </c:pt>
                <c:pt idx="285">
                  <c:v>7388.021264113152</c:v>
                </c:pt>
                <c:pt idx="286">
                  <c:v>2621.80973197584</c:v>
                </c:pt>
                <c:pt idx="287">
                  <c:v>3819.577077074881</c:v>
                </c:pt>
                <c:pt idx="288">
                  <c:v>46439.31655536047</c:v>
                </c:pt>
                <c:pt idx="289">
                  <c:v>10915.70465737728</c:v>
                </c:pt>
                <c:pt idx="290">
                  <c:v>26217.592198409664</c:v>
                </c:pt>
                <c:pt idx="291">
                  <c:v>25434.24317266061</c:v>
                </c:pt>
                <c:pt idx="292">
                  <c:v>16825.47266578925</c:v>
                </c:pt>
                <c:pt idx="293">
                  <c:v>20925.547871865125</c:v>
                </c:pt>
                <c:pt idx="294">
                  <c:v>5409.4805356677125</c:v>
                </c:pt>
                <c:pt idx="295">
                  <c:v>2710.6650556416002</c:v>
                </c:pt>
                <c:pt idx="296">
                  <c:v>2089.0596009300484</c:v>
                </c:pt>
                <c:pt idx="297">
                  <c:v>1442.9571295622402</c:v>
                </c:pt>
                <c:pt idx="298">
                  <c:v>1598.36555135088</c:v>
                </c:pt>
                <c:pt idx="299">
                  <c:v>1048.447067923296</c:v>
                </c:pt>
                <c:pt idx="300">
                  <c:v>2.20073762592</c:v>
                </c:pt>
                <c:pt idx="301">
                  <c:v>0.23683466476800002</c:v>
                </c:pt>
                <c:pt idx="302">
                  <c:v>0.38927107008000006</c:v>
                </c:pt>
                <c:pt idx="303">
                  <c:v>7.129196541792</c:v>
                </c:pt>
                <c:pt idx="304">
                  <c:v>81.21209261356802</c:v>
                </c:pt>
                <c:pt idx="305">
                  <c:v>60.11778400012801</c:v>
                </c:pt>
                <c:pt idx="306">
                  <c:v>9.872206983936001</c:v>
                </c:pt>
              </c:numCache>
            </c:numRef>
          </c:yVal>
          <c:smooth val="0"/>
        </c:ser>
        <c:axId val="17584714"/>
        <c:axId val="24044699"/>
      </c:scatterChart>
      <c:valAx>
        <c:axId val="17584714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044699"/>
        <c:crossesAt val="0.01"/>
        <c:crossBetween val="midCat"/>
        <c:dispUnits/>
      </c:valAx>
      <c:valAx>
        <c:axId val="24044699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58471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1"/>
          <c:y val="0.286"/>
          <c:w val="0.157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Suspended Sediment and Water Qualities
Code Y.37  Mae Nam Yom  A.Wang Chin  Phrae   Year 2016</a:t>
            </a:r>
          </a:p>
        </c:rich>
      </c:tx>
      <c:layout>
        <c:manualLayout>
          <c:xMode val="factor"/>
          <c:yMode val="factor"/>
          <c:x val="0.05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325"/>
          <c:w val="0.933"/>
          <c:h val="0.766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'Y37'!$B$1:$B$366</c:f>
              <c:strCache/>
            </c:strRef>
          </c:cat>
          <c:val>
            <c:numRef>
              <c:f>'Y37'!$D$1:$D$366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'Y37'!$B$1:$B$366</c:f>
              <c:strCache/>
            </c:strRef>
          </c:cat>
          <c:val>
            <c:numRef>
              <c:f>'Y37'!$E$1:$E$366</c:f>
              <c:numCache/>
            </c:numRef>
          </c:val>
          <c:smooth val="0"/>
        </c:ser>
        <c:marker val="1"/>
        <c:axId val="15075700"/>
        <c:axId val="1463573"/>
      </c:lineChart>
      <c:dateAx>
        <c:axId val="150757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3573"/>
        <c:crossesAt val="9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463573"/>
        <c:scaling>
          <c:orientation val="minMax"/>
          <c:max val="106"/>
          <c:min val="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75700"/>
        <c:crossesAt val="1"/>
        <c:crossBetween val="between"/>
        <c:dispUnits/>
        <c:majorUnit val="1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2175"/>
          <c:y val="0.9292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5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Y.37  Yom River D.A.10,305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1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75"/>
          <c:y val="0.07125"/>
          <c:w val="0.8"/>
          <c:h val="0.80975"/>
        </c:manualLayout>
      </c:layout>
      <c:scatterChart>
        <c:scatterStyle val="lineMarker"/>
        <c:varyColors val="0"/>
        <c:ser>
          <c:idx val="1"/>
          <c:order val="0"/>
          <c:tx>
            <c:v>2016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DATA!$E$290:$E$320</c:f>
              <c:numCache>
                <c:ptCount val="31"/>
                <c:pt idx="0">
                  <c:v>5.025</c:v>
                </c:pt>
                <c:pt idx="1">
                  <c:v>22.947</c:v>
                </c:pt>
                <c:pt idx="2">
                  <c:v>8.936</c:v>
                </c:pt>
                <c:pt idx="3">
                  <c:v>30.029</c:v>
                </c:pt>
                <c:pt idx="4">
                  <c:v>162.552</c:v>
                </c:pt>
                <c:pt idx="5">
                  <c:v>266.161</c:v>
                </c:pt>
                <c:pt idx="6">
                  <c:v>272.217</c:v>
                </c:pt>
                <c:pt idx="7">
                  <c:v>925.135</c:v>
                </c:pt>
                <c:pt idx="8">
                  <c:v>395.852</c:v>
                </c:pt>
                <c:pt idx="9">
                  <c:v>520.346</c:v>
                </c:pt>
                <c:pt idx="10">
                  <c:v>879.428</c:v>
                </c:pt>
                <c:pt idx="11">
                  <c:v>639.913</c:v>
                </c:pt>
                <c:pt idx="12">
                  <c:v>357.885</c:v>
                </c:pt>
                <c:pt idx="13">
                  <c:v>261.744</c:v>
                </c:pt>
                <c:pt idx="14">
                  <c:v>128.455</c:v>
                </c:pt>
                <c:pt idx="15">
                  <c:v>171.807</c:v>
                </c:pt>
                <c:pt idx="16">
                  <c:v>106.93</c:v>
                </c:pt>
                <c:pt idx="17">
                  <c:v>115.345</c:v>
                </c:pt>
                <c:pt idx="18">
                  <c:v>82.851</c:v>
                </c:pt>
                <c:pt idx="19">
                  <c:v>18.738</c:v>
                </c:pt>
                <c:pt idx="20">
                  <c:v>12.494</c:v>
                </c:pt>
                <c:pt idx="21">
                  <c:v>6.885</c:v>
                </c:pt>
                <c:pt idx="22">
                  <c:v>5.213</c:v>
                </c:pt>
                <c:pt idx="23">
                  <c:v>18.501</c:v>
                </c:pt>
                <c:pt idx="24">
                  <c:v>19.597</c:v>
                </c:pt>
                <c:pt idx="25">
                  <c:v>2.882</c:v>
                </c:pt>
              </c:numCache>
            </c:numRef>
          </c:xVal>
          <c:yVal>
            <c:numRef>
              <c:f>DATA!$H$290:$H$320</c:f>
              <c:numCache>
                <c:ptCount val="31"/>
                <c:pt idx="0">
                  <c:v>240.47710526880005</c:v>
                </c:pt>
                <c:pt idx="1">
                  <c:v>181.866572597376</c:v>
                </c:pt>
                <c:pt idx="2">
                  <c:v>108.752868882432</c:v>
                </c:pt>
                <c:pt idx="3">
                  <c:v>189.02737559808003</c:v>
                </c:pt>
                <c:pt idx="4">
                  <c:v>7388.021264113152</c:v>
                </c:pt>
                <c:pt idx="5">
                  <c:v>2621.80973197584</c:v>
                </c:pt>
                <c:pt idx="6">
                  <c:v>3819.577077074881</c:v>
                </c:pt>
                <c:pt idx="7">
                  <c:v>46439.31655536047</c:v>
                </c:pt>
                <c:pt idx="8">
                  <c:v>10915.70465737728</c:v>
                </c:pt>
                <c:pt idx="9">
                  <c:v>26217.592198409664</c:v>
                </c:pt>
                <c:pt idx="10">
                  <c:v>25434.24317266061</c:v>
                </c:pt>
                <c:pt idx="11">
                  <c:v>16825.47266578925</c:v>
                </c:pt>
                <c:pt idx="12">
                  <c:v>20925.547871865125</c:v>
                </c:pt>
                <c:pt idx="13">
                  <c:v>5409.4805356677125</c:v>
                </c:pt>
                <c:pt idx="14">
                  <c:v>2710.6650556416002</c:v>
                </c:pt>
                <c:pt idx="15">
                  <c:v>2089.0596009300484</c:v>
                </c:pt>
                <c:pt idx="16">
                  <c:v>1442.9571295622402</c:v>
                </c:pt>
                <c:pt idx="17">
                  <c:v>1598.36555135088</c:v>
                </c:pt>
                <c:pt idx="18">
                  <c:v>1048.447067923296</c:v>
                </c:pt>
                <c:pt idx="19">
                  <c:v>2.20073762592</c:v>
                </c:pt>
                <c:pt idx="20">
                  <c:v>0.23683466476800002</c:v>
                </c:pt>
                <c:pt idx="21">
                  <c:v>0.38927107008000006</c:v>
                </c:pt>
                <c:pt idx="22">
                  <c:v>7.129196541792</c:v>
                </c:pt>
                <c:pt idx="23">
                  <c:v>81.21209261356802</c:v>
                </c:pt>
                <c:pt idx="24">
                  <c:v>60.11778400012801</c:v>
                </c:pt>
                <c:pt idx="25">
                  <c:v>9.872206983936001</c:v>
                </c:pt>
              </c:numCache>
            </c:numRef>
          </c:yVal>
          <c:smooth val="0"/>
        </c:ser>
        <c:axId val="13172158"/>
        <c:axId val="51440559"/>
      </c:scatterChart>
      <c:valAx>
        <c:axId val="131721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39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1440559"/>
        <c:crossesAt val="1"/>
        <c:crossBetween val="midCat"/>
        <c:dispUnits/>
      </c:valAx>
      <c:valAx>
        <c:axId val="51440559"/>
        <c:scaling>
          <c:logBase val="10"/>
          <c:orientation val="minMax"/>
          <c:max val="1000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317215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74"/>
          <c:y val="0.311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1465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18</xdr:row>
      <xdr:rowOff>0</xdr:rowOff>
    </xdr:from>
    <xdr:to>
      <xdr:col>15</xdr:col>
      <xdr:colOff>47625</xdr:colOff>
      <xdr:row>34</xdr:row>
      <xdr:rowOff>219075</xdr:rowOff>
    </xdr:to>
    <xdr:graphicFrame>
      <xdr:nvGraphicFramePr>
        <xdr:cNvPr id="2" name="Chart 1"/>
        <xdr:cNvGraphicFramePr/>
      </xdr:nvGraphicFramePr>
      <xdr:xfrm>
        <a:off x="2943225" y="5143500"/>
        <a:ext cx="58293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L247"/>
  <sheetViews>
    <sheetView tabSelected="1" zoomScalePageLayoutView="0" workbookViewId="0" topLeftCell="A211">
      <selection activeCell="N220" sqref="N220"/>
    </sheetView>
  </sheetViews>
  <sheetFormatPr defaultColWidth="9.140625" defaultRowHeight="21.75"/>
  <cols>
    <col min="1" max="1" width="10.8515625" style="130" customWidth="1"/>
    <col min="2" max="2" width="7.140625" style="168" customWidth="1"/>
    <col min="3" max="4" width="9.140625" style="165" customWidth="1"/>
    <col min="5" max="5" width="9.140625" style="164" customWidth="1"/>
    <col min="6" max="6" width="11.421875" style="166" bestFit="1" customWidth="1"/>
    <col min="7" max="10" width="9.140625" style="164" customWidth="1"/>
  </cols>
  <sheetData>
    <row r="1" spans="1:10" s="126" customFormat="1" ht="21">
      <c r="A1" s="278" t="s">
        <v>131</v>
      </c>
      <c r="B1" s="279"/>
      <c r="C1" s="279"/>
      <c r="D1" s="279"/>
      <c r="E1" s="279"/>
      <c r="F1" s="279"/>
      <c r="G1" s="279"/>
      <c r="H1" s="279"/>
      <c r="I1" s="279"/>
      <c r="J1" s="280"/>
    </row>
    <row r="2" spans="1:10" s="126" customFormat="1" ht="18.75" customHeight="1">
      <c r="A2" s="131" t="s">
        <v>132</v>
      </c>
      <c r="B2" s="132" t="s">
        <v>133</v>
      </c>
      <c r="C2" s="133" t="s">
        <v>134</v>
      </c>
      <c r="D2" s="134" t="s">
        <v>134</v>
      </c>
      <c r="E2" s="135" t="s">
        <v>135</v>
      </c>
      <c r="F2" s="136" t="s">
        <v>135</v>
      </c>
      <c r="G2" s="135" t="s">
        <v>135</v>
      </c>
      <c r="H2" s="132" t="s">
        <v>136</v>
      </c>
      <c r="I2" s="137" t="s">
        <v>135</v>
      </c>
      <c r="J2" s="135" t="s">
        <v>135</v>
      </c>
    </row>
    <row r="3" spans="1:10" s="126" customFormat="1" ht="18.75" customHeight="1">
      <c r="A3" s="138" t="s">
        <v>137</v>
      </c>
      <c r="B3" s="139" t="s">
        <v>138</v>
      </c>
      <c r="C3" s="140" t="s">
        <v>139</v>
      </c>
      <c r="D3" s="141" t="s">
        <v>139</v>
      </c>
      <c r="E3" s="142" t="s">
        <v>140</v>
      </c>
      <c r="F3" s="143" t="s">
        <v>140</v>
      </c>
      <c r="G3" s="142" t="s">
        <v>141</v>
      </c>
      <c r="H3" s="139" t="s">
        <v>142</v>
      </c>
      <c r="I3" s="144" t="s">
        <v>143</v>
      </c>
      <c r="J3" s="142" t="s">
        <v>144</v>
      </c>
    </row>
    <row r="4" spans="1:10" s="126" customFormat="1" ht="18.75" customHeight="1">
      <c r="A4" s="145"/>
      <c r="B4" s="139" t="s">
        <v>145</v>
      </c>
      <c r="C4" s="140" t="s">
        <v>146</v>
      </c>
      <c r="D4" s="141" t="s">
        <v>147</v>
      </c>
      <c r="E4" s="142" t="s">
        <v>148</v>
      </c>
      <c r="F4" s="143" t="s">
        <v>149</v>
      </c>
      <c r="G4" s="142" t="s">
        <v>150</v>
      </c>
      <c r="H4" s="139" t="s">
        <v>151</v>
      </c>
      <c r="I4" s="146"/>
      <c r="J4" s="147"/>
    </row>
    <row r="5" spans="1:10" s="126" customFormat="1" ht="19.5" customHeight="1">
      <c r="A5" s="148"/>
      <c r="B5" s="167"/>
      <c r="C5" s="150" t="s">
        <v>42</v>
      </c>
      <c r="D5" s="151" t="s">
        <v>41</v>
      </c>
      <c r="E5" s="152" t="s">
        <v>43</v>
      </c>
      <c r="F5" s="153"/>
      <c r="G5" s="152" t="s">
        <v>152</v>
      </c>
      <c r="H5" s="149"/>
      <c r="I5" s="154" t="s">
        <v>153</v>
      </c>
      <c r="J5" s="142" t="s">
        <v>154</v>
      </c>
    </row>
    <row r="6" spans="1:10" s="126" customFormat="1" ht="18.75" customHeight="1">
      <c r="A6" s="127">
        <v>20946</v>
      </c>
      <c r="B6" s="155">
        <v>1</v>
      </c>
      <c r="C6" s="156">
        <v>85.397</v>
      </c>
      <c r="D6" s="156">
        <v>85.4433</v>
      </c>
      <c r="E6" s="156">
        <f aca="true" t="shared" si="0" ref="E6:E32">D6-C6</f>
        <v>0.04629999999998802</v>
      </c>
      <c r="F6" s="157">
        <f aca="true" t="shared" si="1" ref="F6:F32">((10^6)*E6/G6)</f>
        <v>193.99983239750281</v>
      </c>
      <c r="G6" s="158">
        <f aca="true" t="shared" si="2" ref="G6:G32">I6-J6</f>
        <v>238.65999999999997</v>
      </c>
      <c r="H6" s="155">
        <v>1</v>
      </c>
      <c r="I6" s="159">
        <v>630.88</v>
      </c>
      <c r="J6" s="158">
        <v>392.22</v>
      </c>
    </row>
    <row r="7" spans="1:10" s="126" customFormat="1" ht="18.75" customHeight="1">
      <c r="A7" s="127"/>
      <c r="B7" s="155">
        <v>2</v>
      </c>
      <c r="C7" s="156">
        <v>87.4654</v>
      </c>
      <c r="D7" s="156">
        <v>87.5211</v>
      </c>
      <c r="E7" s="156">
        <f t="shared" si="0"/>
        <v>0.05570000000000164</v>
      </c>
      <c r="F7" s="157">
        <f t="shared" si="1"/>
        <v>245.14766075437538</v>
      </c>
      <c r="G7" s="158">
        <f t="shared" si="2"/>
        <v>227.21000000000004</v>
      </c>
      <c r="H7" s="155">
        <v>2</v>
      </c>
      <c r="I7" s="159">
        <v>582.36</v>
      </c>
      <c r="J7" s="158">
        <v>355.15</v>
      </c>
    </row>
    <row r="8" spans="1:10" s="126" customFormat="1" ht="18.75" customHeight="1">
      <c r="A8" s="127"/>
      <c r="B8" s="155">
        <v>3</v>
      </c>
      <c r="C8" s="156">
        <v>85.878</v>
      </c>
      <c r="D8" s="156">
        <v>85.922</v>
      </c>
      <c r="E8" s="156">
        <f t="shared" si="0"/>
        <v>0.04399999999999693</v>
      </c>
      <c r="F8" s="157">
        <f t="shared" si="1"/>
        <v>224.11246370904558</v>
      </c>
      <c r="G8" s="158">
        <f t="shared" si="2"/>
        <v>196.33000000000004</v>
      </c>
      <c r="H8" s="155">
        <v>3</v>
      </c>
      <c r="I8" s="159">
        <v>713.83</v>
      </c>
      <c r="J8" s="160">
        <v>517.5</v>
      </c>
    </row>
    <row r="9" spans="1:10" s="126" customFormat="1" ht="18.75" customHeight="1">
      <c r="A9" s="127">
        <v>20955</v>
      </c>
      <c r="B9" s="155">
        <v>4</v>
      </c>
      <c r="C9" s="156">
        <v>85.0255</v>
      </c>
      <c r="D9" s="156">
        <v>85.0879</v>
      </c>
      <c r="E9" s="156">
        <f t="shared" si="0"/>
        <v>0.06240000000001089</v>
      </c>
      <c r="F9" s="157">
        <f t="shared" si="1"/>
        <v>277.148567621634</v>
      </c>
      <c r="G9" s="158">
        <f t="shared" si="2"/>
        <v>225.14999999999998</v>
      </c>
      <c r="H9" s="155">
        <v>4</v>
      </c>
      <c r="I9" s="159">
        <v>572.89</v>
      </c>
      <c r="J9" s="158">
        <v>347.74</v>
      </c>
    </row>
    <row r="10" spans="1:10" s="126" customFormat="1" ht="18.75" customHeight="1">
      <c r="A10" s="127"/>
      <c r="B10" s="155">
        <v>5</v>
      </c>
      <c r="C10" s="156">
        <v>85.0629</v>
      </c>
      <c r="D10" s="156">
        <v>85.1183</v>
      </c>
      <c r="E10" s="156">
        <f t="shared" si="0"/>
        <v>0.05540000000000589</v>
      </c>
      <c r="F10" s="157">
        <f t="shared" si="1"/>
        <v>268.8406852040854</v>
      </c>
      <c r="G10" s="158">
        <f t="shared" si="2"/>
        <v>206.07000000000005</v>
      </c>
      <c r="H10" s="155">
        <v>5</v>
      </c>
      <c r="I10" s="159">
        <v>754.35</v>
      </c>
      <c r="J10" s="158">
        <v>548.28</v>
      </c>
    </row>
    <row r="11" spans="1:10" s="126" customFormat="1" ht="18.75" customHeight="1">
      <c r="A11" s="127"/>
      <c r="B11" s="155">
        <v>6</v>
      </c>
      <c r="C11" s="156">
        <v>87.4025</v>
      </c>
      <c r="D11" s="156">
        <v>87.4689</v>
      </c>
      <c r="E11" s="156">
        <f t="shared" si="0"/>
        <v>0.06640000000000157</v>
      </c>
      <c r="F11" s="157">
        <f t="shared" si="1"/>
        <v>275.0735324578548</v>
      </c>
      <c r="G11" s="158">
        <f t="shared" si="2"/>
        <v>241.39</v>
      </c>
      <c r="H11" s="155">
        <v>6</v>
      </c>
      <c r="I11" s="159">
        <v>531.49</v>
      </c>
      <c r="J11" s="160">
        <v>290.1</v>
      </c>
    </row>
    <row r="12" spans="1:10" s="126" customFormat="1" ht="18.75" customHeight="1">
      <c r="A12" s="127">
        <v>20961</v>
      </c>
      <c r="B12" s="155">
        <v>7</v>
      </c>
      <c r="C12" s="156">
        <v>86.445</v>
      </c>
      <c r="D12" s="156">
        <v>86.5091</v>
      </c>
      <c r="E12" s="156">
        <f t="shared" si="0"/>
        <v>0.06410000000001048</v>
      </c>
      <c r="F12" s="157">
        <f t="shared" si="1"/>
        <v>257.88542001935343</v>
      </c>
      <c r="G12" s="158">
        <f t="shared" si="2"/>
        <v>248.56</v>
      </c>
      <c r="H12" s="155">
        <v>7</v>
      </c>
      <c r="I12" s="159">
        <v>671.15</v>
      </c>
      <c r="J12" s="158">
        <v>422.59</v>
      </c>
    </row>
    <row r="13" spans="1:10" s="126" customFormat="1" ht="18.75" customHeight="1">
      <c r="A13" s="127"/>
      <c r="B13" s="155">
        <v>8</v>
      </c>
      <c r="C13" s="156">
        <v>84.7926</v>
      </c>
      <c r="D13" s="156">
        <v>84.8511</v>
      </c>
      <c r="E13" s="156">
        <f t="shared" si="0"/>
        <v>0.05850000000000932</v>
      </c>
      <c r="F13" s="157">
        <f t="shared" si="1"/>
        <v>268.69373507261304</v>
      </c>
      <c r="G13" s="158">
        <f t="shared" si="2"/>
        <v>217.72000000000003</v>
      </c>
      <c r="H13" s="155">
        <v>8</v>
      </c>
      <c r="I13" s="159">
        <v>783.9</v>
      </c>
      <c r="J13" s="158">
        <v>566.18</v>
      </c>
    </row>
    <row r="14" spans="1:10" s="126" customFormat="1" ht="18.75" customHeight="1">
      <c r="A14" s="127"/>
      <c r="B14" s="155">
        <v>9</v>
      </c>
      <c r="C14" s="156">
        <v>87.64</v>
      </c>
      <c r="D14" s="156">
        <v>87.7029</v>
      </c>
      <c r="E14" s="156">
        <f t="shared" si="0"/>
        <v>0.06289999999999907</v>
      </c>
      <c r="F14" s="157">
        <f t="shared" si="1"/>
        <v>261.48409893992545</v>
      </c>
      <c r="G14" s="158">
        <f t="shared" si="2"/>
        <v>240.55</v>
      </c>
      <c r="H14" s="155">
        <v>9</v>
      </c>
      <c r="I14" s="159">
        <v>723.46</v>
      </c>
      <c r="J14" s="160">
        <v>482.91</v>
      </c>
    </row>
    <row r="15" spans="1:10" s="126" customFormat="1" ht="18.75" customHeight="1">
      <c r="A15" s="127">
        <v>20974</v>
      </c>
      <c r="B15" s="155">
        <v>28</v>
      </c>
      <c r="C15" s="156">
        <v>87.2195</v>
      </c>
      <c r="D15" s="156">
        <v>87.2423</v>
      </c>
      <c r="E15" s="156">
        <f t="shared" si="0"/>
        <v>0.022800000000003706</v>
      </c>
      <c r="F15" s="157">
        <f t="shared" si="1"/>
        <v>115.83011583013464</v>
      </c>
      <c r="G15" s="158">
        <f t="shared" si="2"/>
        <v>196.84000000000003</v>
      </c>
      <c r="H15" s="155">
        <v>10</v>
      </c>
      <c r="I15" s="159">
        <v>749.5</v>
      </c>
      <c r="J15" s="158">
        <v>552.66</v>
      </c>
    </row>
    <row r="16" spans="1:10" s="126" customFormat="1" ht="18.75" customHeight="1">
      <c r="A16" s="127"/>
      <c r="B16" s="155">
        <v>29</v>
      </c>
      <c r="C16" s="156">
        <v>85.2442</v>
      </c>
      <c r="D16" s="156">
        <v>85.2637</v>
      </c>
      <c r="E16" s="156">
        <f t="shared" si="0"/>
        <v>0.019499999999993634</v>
      </c>
      <c r="F16" s="157">
        <f t="shared" si="1"/>
        <v>96.27727856222783</v>
      </c>
      <c r="G16" s="158">
        <f t="shared" si="2"/>
        <v>202.54000000000008</v>
      </c>
      <c r="H16" s="155">
        <v>11</v>
      </c>
      <c r="I16" s="159">
        <v>740.46</v>
      </c>
      <c r="J16" s="158">
        <v>537.92</v>
      </c>
    </row>
    <row r="17" spans="1:10" s="126" customFormat="1" ht="18.75" customHeight="1">
      <c r="A17" s="127"/>
      <c r="B17" s="155">
        <v>30</v>
      </c>
      <c r="C17" s="156">
        <v>84.9735</v>
      </c>
      <c r="D17" s="156">
        <v>84.995</v>
      </c>
      <c r="E17" s="156">
        <f t="shared" si="0"/>
        <v>0.021500000000003183</v>
      </c>
      <c r="F17" s="157">
        <f t="shared" si="1"/>
        <v>104.96509300397008</v>
      </c>
      <c r="G17" s="158">
        <f t="shared" si="2"/>
        <v>204.82999999999993</v>
      </c>
      <c r="H17" s="155">
        <v>12</v>
      </c>
      <c r="I17" s="159">
        <v>760.4</v>
      </c>
      <c r="J17" s="160">
        <v>555.57</v>
      </c>
    </row>
    <row r="18" spans="1:10" s="126" customFormat="1" ht="18.75" customHeight="1">
      <c r="A18" s="127">
        <v>20988</v>
      </c>
      <c r="B18" s="155">
        <v>31</v>
      </c>
      <c r="C18" s="156">
        <v>84.8922</v>
      </c>
      <c r="D18" s="156">
        <v>84.9675</v>
      </c>
      <c r="E18" s="156">
        <f t="shared" si="0"/>
        <v>0.07529999999999859</v>
      </c>
      <c r="F18" s="157">
        <f t="shared" si="1"/>
        <v>322.0701454234327</v>
      </c>
      <c r="G18" s="158">
        <f t="shared" si="2"/>
        <v>233.80000000000007</v>
      </c>
      <c r="H18" s="155">
        <v>13</v>
      </c>
      <c r="I18" s="159">
        <v>643.32</v>
      </c>
      <c r="J18" s="158">
        <v>409.52</v>
      </c>
    </row>
    <row r="19" spans="1:10" s="126" customFormat="1" ht="18.75" customHeight="1">
      <c r="A19" s="127"/>
      <c r="B19" s="155">
        <v>32</v>
      </c>
      <c r="C19" s="156">
        <v>85.0178</v>
      </c>
      <c r="D19" s="156">
        <v>85.0961</v>
      </c>
      <c r="E19" s="156">
        <f t="shared" si="0"/>
        <v>0.07830000000001291</v>
      </c>
      <c r="F19" s="157">
        <f t="shared" si="1"/>
        <v>302.74910103241285</v>
      </c>
      <c r="G19" s="158">
        <f t="shared" si="2"/>
        <v>258.62999999999994</v>
      </c>
      <c r="H19" s="155">
        <v>14</v>
      </c>
      <c r="I19" s="159">
        <v>633.68</v>
      </c>
      <c r="J19" s="158">
        <v>375.05</v>
      </c>
    </row>
    <row r="20" spans="1:10" s="126" customFormat="1" ht="18.75" customHeight="1">
      <c r="A20" s="127"/>
      <c r="B20" s="155">
        <v>33</v>
      </c>
      <c r="C20" s="156">
        <v>85.999</v>
      </c>
      <c r="D20" s="156">
        <v>86.0615</v>
      </c>
      <c r="E20" s="156">
        <f t="shared" si="0"/>
        <v>0.0625</v>
      </c>
      <c r="F20" s="157">
        <f t="shared" si="1"/>
        <v>281.68379304128365</v>
      </c>
      <c r="G20" s="158">
        <f t="shared" si="2"/>
        <v>221.87999999999994</v>
      </c>
      <c r="H20" s="155">
        <v>15</v>
      </c>
      <c r="I20" s="159">
        <v>647.55</v>
      </c>
      <c r="J20" s="160">
        <v>425.67</v>
      </c>
    </row>
    <row r="21" spans="1:10" s="126" customFormat="1" ht="18.75" customHeight="1">
      <c r="A21" s="127">
        <v>20997</v>
      </c>
      <c r="B21" s="155">
        <v>34</v>
      </c>
      <c r="C21" s="156">
        <v>83.758</v>
      </c>
      <c r="D21" s="156">
        <v>83.7766</v>
      </c>
      <c r="E21" s="156">
        <f t="shared" si="0"/>
        <v>0.01860000000000639</v>
      </c>
      <c r="F21" s="157">
        <f t="shared" si="1"/>
        <v>98.76280996127215</v>
      </c>
      <c r="G21" s="158">
        <f t="shared" si="2"/>
        <v>188.33000000000004</v>
      </c>
      <c r="H21" s="155">
        <v>16</v>
      </c>
      <c r="I21" s="159">
        <v>776.73</v>
      </c>
      <c r="J21" s="158">
        <v>588.4</v>
      </c>
    </row>
    <row r="22" spans="1:10" s="126" customFormat="1" ht="18.75" customHeight="1">
      <c r="A22" s="127"/>
      <c r="B22" s="155">
        <v>35</v>
      </c>
      <c r="C22" s="156">
        <v>85.0348</v>
      </c>
      <c r="D22" s="156">
        <v>85.0588</v>
      </c>
      <c r="E22" s="156">
        <f t="shared" si="0"/>
        <v>0.02400000000000091</v>
      </c>
      <c r="F22" s="157">
        <f t="shared" si="1"/>
        <v>104.08986424947265</v>
      </c>
      <c r="G22" s="158">
        <f t="shared" si="2"/>
        <v>230.57</v>
      </c>
      <c r="H22" s="155">
        <v>17</v>
      </c>
      <c r="I22" s="159">
        <v>614.77</v>
      </c>
      <c r="J22" s="158">
        <v>384.2</v>
      </c>
    </row>
    <row r="23" spans="1:10" s="126" customFormat="1" ht="18.75" customHeight="1">
      <c r="A23" s="127"/>
      <c r="B23" s="155">
        <v>36</v>
      </c>
      <c r="C23" s="156">
        <v>84.5878</v>
      </c>
      <c r="D23" s="156">
        <v>84.6132</v>
      </c>
      <c r="E23" s="156">
        <f t="shared" si="0"/>
        <v>0.025400000000004752</v>
      </c>
      <c r="F23" s="157">
        <f t="shared" si="1"/>
        <v>119.87917689260313</v>
      </c>
      <c r="G23" s="158">
        <f t="shared" si="2"/>
        <v>211.88</v>
      </c>
      <c r="H23" s="155">
        <v>18</v>
      </c>
      <c r="I23" s="159">
        <v>549.64</v>
      </c>
      <c r="J23" s="160">
        <v>337.76</v>
      </c>
    </row>
    <row r="24" spans="1:10" s="126" customFormat="1" ht="18.75" customHeight="1">
      <c r="A24" s="127">
        <v>21004</v>
      </c>
      <c r="B24" s="155">
        <v>19</v>
      </c>
      <c r="C24" s="156">
        <v>88.9895</v>
      </c>
      <c r="D24" s="156">
        <v>89.0329</v>
      </c>
      <c r="E24" s="156">
        <f t="shared" si="0"/>
        <v>0.04339999999999122</v>
      </c>
      <c r="F24" s="157">
        <f t="shared" si="1"/>
        <v>192.6748057713262</v>
      </c>
      <c r="G24" s="158">
        <f t="shared" si="2"/>
        <v>225.25</v>
      </c>
      <c r="H24" s="155">
        <v>19</v>
      </c>
      <c r="I24" s="159">
        <v>581.52</v>
      </c>
      <c r="J24" s="158">
        <v>356.27</v>
      </c>
    </row>
    <row r="25" spans="1:10" s="126" customFormat="1" ht="18.75" customHeight="1">
      <c r="A25" s="127"/>
      <c r="B25" s="155">
        <v>20</v>
      </c>
      <c r="C25" s="156">
        <v>84.6787</v>
      </c>
      <c r="D25" s="156">
        <v>84.7157</v>
      </c>
      <c r="E25" s="156">
        <f t="shared" si="0"/>
        <v>0.03699999999999193</v>
      </c>
      <c r="F25" s="157">
        <f t="shared" si="1"/>
        <v>196.7875757897667</v>
      </c>
      <c r="G25" s="158">
        <f t="shared" si="2"/>
        <v>188.01999999999998</v>
      </c>
      <c r="H25" s="155">
        <v>20</v>
      </c>
      <c r="I25" s="159">
        <v>741.35</v>
      </c>
      <c r="J25" s="158">
        <v>553.33</v>
      </c>
    </row>
    <row r="26" spans="1:10" s="126" customFormat="1" ht="18.75" customHeight="1">
      <c r="A26" s="127"/>
      <c r="B26" s="155">
        <v>21</v>
      </c>
      <c r="C26" s="156">
        <v>86.3645</v>
      </c>
      <c r="D26" s="156">
        <v>86.4034</v>
      </c>
      <c r="E26" s="156">
        <f t="shared" si="0"/>
        <v>0.03889999999999816</v>
      </c>
      <c r="F26" s="157">
        <f t="shared" si="1"/>
        <v>201.3040778306674</v>
      </c>
      <c r="G26" s="158">
        <f t="shared" si="2"/>
        <v>193.23999999999995</v>
      </c>
      <c r="H26" s="155">
        <v>21</v>
      </c>
      <c r="I26" s="159">
        <v>632.31</v>
      </c>
      <c r="J26" s="160">
        <v>439.07</v>
      </c>
    </row>
    <row r="27" spans="1:10" s="126" customFormat="1" ht="18.75" customHeight="1">
      <c r="A27" s="127">
        <v>21012</v>
      </c>
      <c r="B27" s="155">
        <v>22</v>
      </c>
      <c r="C27" s="156">
        <v>85.1262</v>
      </c>
      <c r="D27" s="156">
        <v>85.261</v>
      </c>
      <c r="E27" s="156">
        <f t="shared" si="0"/>
        <v>0.13479999999999848</v>
      </c>
      <c r="F27" s="157">
        <f t="shared" si="1"/>
        <v>666.8315607222286</v>
      </c>
      <c r="G27" s="158">
        <f t="shared" si="2"/>
        <v>202.14999999999998</v>
      </c>
      <c r="H27" s="155">
        <v>22</v>
      </c>
      <c r="I27" s="159">
        <v>787.8</v>
      </c>
      <c r="J27" s="158">
        <v>585.65</v>
      </c>
    </row>
    <row r="28" spans="1:10" s="126" customFormat="1" ht="18.75" customHeight="1">
      <c r="A28" s="127"/>
      <c r="B28" s="155">
        <v>23</v>
      </c>
      <c r="C28" s="156">
        <v>87.7181</v>
      </c>
      <c r="D28" s="156">
        <v>87.8864</v>
      </c>
      <c r="E28" s="156">
        <f t="shared" si="0"/>
        <v>0.1682999999999879</v>
      </c>
      <c r="F28" s="157">
        <f t="shared" si="1"/>
        <v>666.4554706371041</v>
      </c>
      <c r="G28" s="158">
        <f t="shared" si="2"/>
        <v>252.52999999999997</v>
      </c>
      <c r="H28" s="155">
        <v>23</v>
      </c>
      <c r="I28" s="159">
        <v>623.18</v>
      </c>
      <c r="J28" s="158">
        <v>370.65</v>
      </c>
    </row>
    <row r="29" spans="1:10" s="126" customFormat="1" ht="18.75" customHeight="1">
      <c r="A29" s="127"/>
      <c r="B29" s="155">
        <v>24</v>
      </c>
      <c r="C29" s="156">
        <v>88.1013</v>
      </c>
      <c r="D29" s="156">
        <v>88.2455</v>
      </c>
      <c r="E29" s="156">
        <f t="shared" si="0"/>
        <v>0.1442000000000121</v>
      </c>
      <c r="F29" s="157">
        <f t="shared" si="1"/>
        <v>654.5025417574986</v>
      </c>
      <c r="G29" s="158">
        <f t="shared" si="2"/>
        <v>220.32</v>
      </c>
      <c r="H29" s="155">
        <v>24</v>
      </c>
      <c r="I29" s="159">
        <v>601.27</v>
      </c>
      <c r="J29" s="160">
        <v>380.95</v>
      </c>
    </row>
    <row r="30" spans="1:10" s="126" customFormat="1" ht="18.75" customHeight="1">
      <c r="A30" s="127">
        <v>21012</v>
      </c>
      <c r="B30" s="155">
        <v>25</v>
      </c>
      <c r="C30" s="156">
        <v>87.0817</v>
      </c>
      <c r="D30" s="156">
        <v>87.2134</v>
      </c>
      <c r="E30" s="156">
        <f t="shared" si="0"/>
        <v>0.13169999999999504</v>
      </c>
      <c r="F30" s="157">
        <f t="shared" si="1"/>
        <v>560.4493808246949</v>
      </c>
      <c r="G30" s="158">
        <f t="shared" si="2"/>
        <v>234.99</v>
      </c>
      <c r="H30" s="155">
        <v>25</v>
      </c>
      <c r="I30" s="159">
        <v>786.79</v>
      </c>
      <c r="J30" s="158">
        <v>551.8</v>
      </c>
    </row>
    <row r="31" spans="1:10" s="126" customFormat="1" ht="18.75" customHeight="1">
      <c r="A31" s="127"/>
      <c r="B31" s="155">
        <v>26</v>
      </c>
      <c r="C31" s="156">
        <v>85.7981</v>
      </c>
      <c r="D31" s="156">
        <v>85.9231</v>
      </c>
      <c r="E31" s="156">
        <f t="shared" si="0"/>
        <v>0.125</v>
      </c>
      <c r="F31" s="157">
        <f t="shared" si="1"/>
        <v>559.3591981026535</v>
      </c>
      <c r="G31" s="158">
        <f t="shared" si="2"/>
        <v>223.47000000000003</v>
      </c>
      <c r="H31" s="155">
        <v>26</v>
      </c>
      <c r="I31" s="159">
        <v>523.82</v>
      </c>
      <c r="J31" s="158">
        <v>300.35</v>
      </c>
    </row>
    <row r="32" spans="1:10" s="126" customFormat="1" ht="18.75" customHeight="1">
      <c r="A32" s="127"/>
      <c r="B32" s="155">
        <v>27</v>
      </c>
      <c r="C32" s="156">
        <v>86.3444</v>
      </c>
      <c r="D32" s="156">
        <v>86.4631</v>
      </c>
      <c r="E32" s="156">
        <f t="shared" si="0"/>
        <v>0.11870000000000402</v>
      </c>
      <c r="F32" s="157">
        <f t="shared" si="1"/>
        <v>587.9439298628164</v>
      </c>
      <c r="G32" s="158">
        <f t="shared" si="2"/>
        <v>201.89000000000004</v>
      </c>
      <c r="H32" s="155">
        <v>27</v>
      </c>
      <c r="I32" s="159">
        <v>638.22</v>
      </c>
      <c r="J32" s="160">
        <v>436.33</v>
      </c>
    </row>
    <row r="33" spans="1:10" s="126" customFormat="1" ht="18.75" customHeight="1">
      <c r="A33" s="127">
        <v>21026</v>
      </c>
      <c r="B33" s="155">
        <v>28</v>
      </c>
      <c r="C33" s="156">
        <v>87.2254</v>
      </c>
      <c r="D33" s="156">
        <v>87.4496</v>
      </c>
      <c r="E33" s="156">
        <f>D33-C33</f>
        <v>0.2242000000000104</v>
      </c>
      <c r="F33" s="157">
        <f>((10^6)*E33/G33)</f>
        <v>934.9068012176739</v>
      </c>
      <c r="G33" s="158">
        <f>I33-J33</f>
        <v>239.81</v>
      </c>
      <c r="H33" s="155">
        <v>28</v>
      </c>
      <c r="I33" s="159">
        <v>590.15</v>
      </c>
      <c r="J33" s="158">
        <v>350.34</v>
      </c>
    </row>
    <row r="34" spans="1:10" s="126" customFormat="1" ht="18.75" customHeight="1">
      <c r="A34" s="127"/>
      <c r="B34" s="155">
        <v>29</v>
      </c>
      <c r="C34" s="156">
        <v>85.2555</v>
      </c>
      <c r="D34" s="156">
        <v>85.466</v>
      </c>
      <c r="E34" s="156">
        <f>D34-C34</f>
        <v>0.21049999999999613</v>
      </c>
      <c r="F34" s="157">
        <f>((10^6)*E34/G34)</f>
        <v>1003.3365109628035</v>
      </c>
      <c r="G34" s="158">
        <f>I34-J34</f>
        <v>209.79999999999995</v>
      </c>
      <c r="H34" s="155">
        <v>29</v>
      </c>
      <c r="I34" s="159">
        <v>724.51</v>
      </c>
      <c r="J34" s="158">
        <v>514.71</v>
      </c>
    </row>
    <row r="35" spans="1:10" s="126" customFormat="1" ht="18.75" customHeight="1">
      <c r="A35" s="127"/>
      <c r="B35" s="155">
        <v>30</v>
      </c>
      <c r="C35" s="156">
        <v>84.9951</v>
      </c>
      <c r="D35" s="156">
        <v>85.2391</v>
      </c>
      <c r="E35" s="156">
        <f>D35-C35</f>
        <v>0.24399999999999977</v>
      </c>
      <c r="F35" s="157">
        <f>((10^6)*E35/G35)</f>
        <v>1142.2686203829396</v>
      </c>
      <c r="G35" s="158">
        <f>I35-J35</f>
        <v>213.61</v>
      </c>
      <c r="H35" s="155">
        <v>30</v>
      </c>
      <c r="I35" s="159">
        <v>770.32</v>
      </c>
      <c r="J35" s="160">
        <v>556.71</v>
      </c>
    </row>
    <row r="36" spans="1:10" s="126" customFormat="1" ht="18.75" customHeight="1">
      <c r="A36" s="127">
        <v>21036</v>
      </c>
      <c r="B36" s="155">
        <v>28</v>
      </c>
      <c r="C36" s="156">
        <v>87.2189</v>
      </c>
      <c r="D36" s="156">
        <v>87.2304</v>
      </c>
      <c r="E36" s="156">
        <f aca="true" t="shared" si="3" ref="E36:E44">D36-C36</f>
        <v>0.011499999999998067</v>
      </c>
      <c r="F36" s="157">
        <f aca="true" t="shared" si="4" ref="F36:F44">((10^6)*E36/G36)</f>
        <v>39.387608315916246</v>
      </c>
      <c r="G36" s="158">
        <f aca="true" t="shared" si="5" ref="G36:G44">I36-J36</f>
        <v>291.97</v>
      </c>
      <c r="H36" s="155">
        <v>31</v>
      </c>
      <c r="I36" s="159">
        <v>846.88</v>
      </c>
      <c r="J36" s="158">
        <v>554.91</v>
      </c>
    </row>
    <row r="37" spans="1:10" s="126" customFormat="1" ht="18.75" customHeight="1">
      <c r="A37" s="127"/>
      <c r="B37" s="155">
        <v>29</v>
      </c>
      <c r="C37" s="156">
        <v>85.2389</v>
      </c>
      <c r="D37" s="156">
        <v>85.2566</v>
      </c>
      <c r="E37" s="156">
        <f t="shared" si="3"/>
        <v>0.017700000000004934</v>
      </c>
      <c r="F37" s="157">
        <f t="shared" si="4"/>
        <v>52.39476644368282</v>
      </c>
      <c r="G37" s="158">
        <f t="shared" si="5"/>
        <v>337.82000000000005</v>
      </c>
      <c r="H37" s="155">
        <v>32</v>
      </c>
      <c r="I37" s="159">
        <v>724.09</v>
      </c>
      <c r="J37" s="158">
        <v>386.27</v>
      </c>
    </row>
    <row r="38" spans="1:10" s="126" customFormat="1" ht="18.75" customHeight="1">
      <c r="A38" s="127"/>
      <c r="B38" s="155">
        <v>30</v>
      </c>
      <c r="C38" s="156">
        <v>84.97</v>
      </c>
      <c r="D38" s="156">
        <v>84.9827</v>
      </c>
      <c r="E38" s="156">
        <f t="shared" si="3"/>
        <v>0.01269999999999527</v>
      </c>
      <c r="F38" s="157">
        <f t="shared" si="4"/>
        <v>42.51757616335878</v>
      </c>
      <c r="G38" s="158">
        <f t="shared" si="5"/>
        <v>298.70000000000005</v>
      </c>
      <c r="H38" s="155">
        <v>33</v>
      </c>
      <c r="I38" s="159">
        <v>816.51</v>
      </c>
      <c r="J38" s="160">
        <v>517.81</v>
      </c>
    </row>
    <row r="39" spans="1:10" s="126" customFormat="1" ht="18.75" customHeight="1">
      <c r="A39" s="127">
        <v>21054</v>
      </c>
      <c r="B39" s="155">
        <v>31</v>
      </c>
      <c r="C39" s="156">
        <v>84.8873</v>
      </c>
      <c r="D39" s="156">
        <v>85.1886</v>
      </c>
      <c r="E39" s="156">
        <f t="shared" si="3"/>
        <v>0.3012999999999977</v>
      </c>
      <c r="F39" s="157">
        <f t="shared" si="4"/>
        <v>1060.8781380937207</v>
      </c>
      <c r="G39" s="158">
        <f t="shared" si="5"/>
        <v>284.01000000000005</v>
      </c>
      <c r="H39" s="155">
        <v>34</v>
      </c>
      <c r="I39" s="159">
        <v>626.69</v>
      </c>
      <c r="J39" s="158">
        <v>342.68</v>
      </c>
    </row>
    <row r="40" spans="1:10" s="126" customFormat="1" ht="18.75" customHeight="1">
      <c r="A40" s="127"/>
      <c r="B40" s="155">
        <v>32</v>
      </c>
      <c r="C40" s="156">
        <v>85.0277</v>
      </c>
      <c r="D40" s="156">
        <v>85.3406</v>
      </c>
      <c r="E40" s="156">
        <f t="shared" si="3"/>
        <v>0.31289999999999907</v>
      </c>
      <c r="F40" s="157">
        <f t="shared" si="4"/>
        <v>1303.7499999999961</v>
      </c>
      <c r="G40" s="158">
        <f t="shared" si="5"/>
        <v>240</v>
      </c>
      <c r="H40" s="155">
        <v>35</v>
      </c>
      <c r="I40" s="159">
        <v>815.2</v>
      </c>
      <c r="J40" s="158">
        <v>575.2</v>
      </c>
    </row>
    <row r="41" spans="1:10" s="126" customFormat="1" ht="18.75" customHeight="1">
      <c r="A41" s="127"/>
      <c r="B41" s="155">
        <v>33</v>
      </c>
      <c r="C41" s="156">
        <v>85.9866</v>
      </c>
      <c r="D41" s="156">
        <v>86.3106</v>
      </c>
      <c r="E41" s="156">
        <f t="shared" si="3"/>
        <v>0.32399999999999807</v>
      </c>
      <c r="F41" s="157">
        <f t="shared" si="4"/>
        <v>1322.9889750918665</v>
      </c>
      <c r="G41" s="158">
        <f t="shared" si="5"/>
        <v>244.89999999999998</v>
      </c>
      <c r="H41" s="155">
        <v>36</v>
      </c>
      <c r="I41" s="159">
        <v>790</v>
      </c>
      <c r="J41" s="160">
        <v>545.1</v>
      </c>
    </row>
    <row r="42" spans="1:10" s="126" customFormat="1" ht="18.75" customHeight="1">
      <c r="A42" s="127">
        <v>21055</v>
      </c>
      <c r="B42" s="155">
        <v>34</v>
      </c>
      <c r="C42" s="156">
        <v>83.7181</v>
      </c>
      <c r="D42" s="156">
        <v>83.787</v>
      </c>
      <c r="E42" s="156">
        <f t="shared" si="3"/>
        <v>0.0688999999999993</v>
      </c>
      <c r="F42" s="157">
        <f t="shared" si="4"/>
        <v>316.6069295101521</v>
      </c>
      <c r="G42" s="158">
        <f t="shared" si="5"/>
        <v>217.62</v>
      </c>
      <c r="H42" s="155">
        <v>37</v>
      </c>
      <c r="I42" s="159">
        <v>772.51</v>
      </c>
      <c r="J42" s="158">
        <v>554.89</v>
      </c>
    </row>
    <row r="43" spans="1:10" s="126" customFormat="1" ht="18.75" customHeight="1">
      <c r="A43" s="127"/>
      <c r="B43" s="155">
        <v>35</v>
      </c>
      <c r="C43" s="156">
        <v>85.0003</v>
      </c>
      <c r="D43" s="156">
        <v>85.0692</v>
      </c>
      <c r="E43" s="156">
        <f t="shared" si="3"/>
        <v>0.0688999999999993</v>
      </c>
      <c r="F43" s="157">
        <f t="shared" si="4"/>
        <v>243.893805309732</v>
      </c>
      <c r="G43" s="158">
        <f t="shared" si="5"/>
        <v>282.50000000000006</v>
      </c>
      <c r="H43" s="155">
        <v>38</v>
      </c>
      <c r="I43" s="159">
        <v>581.32</v>
      </c>
      <c r="J43" s="158">
        <v>298.82</v>
      </c>
    </row>
    <row r="44" spans="1:10" s="126" customFormat="1" ht="18.75" customHeight="1">
      <c r="A44" s="127"/>
      <c r="B44" s="155">
        <v>36</v>
      </c>
      <c r="C44" s="156">
        <v>84.5717</v>
      </c>
      <c r="D44" s="156">
        <v>84.6502</v>
      </c>
      <c r="E44" s="156">
        <f t="shared" si="3"/>
        <v>0.07849999999999113</v>
      </c>
      <c r="F44" s="157">
        <f t="shared" si="4"/>
        <v>306.9163701762957</v>
      </c>
      <c r="G44" s="158">
        <f t="shared" si="5"/>
        <v>255.76999999999998</v>
      </c>
      <c r="H44" s="155">
        <v>39</v>
      </c>
      <c r="I44" s="159">
        <v>785.23</v>
      </c>
      <c r="J44" s="160">
        <v>529.46</v>
      </c>
    </row>
    <row r="45" spans="1:10" ht="18.75" customHeight="1">
      <c r="A45" s="129">
        <v>21066</v>
      </c>
      <c r="B45" s="161">
        <v>28</v>
      </c>
      <c r="C45" s="162">
        <v>87.1746</v>
      </c>
      <c r="D45" s="162">
        <v>87.3098</v>
      </c>
      <c r="E45" s="156">
        <f aca="true" t="shared" si="6" ref="E45:E69">D45-C45</f>
        <v>0.13519999999999754</v>
      </c>
      <c r="F45" s="157">
        <f aca="true" t="shared" si="7" ref="F45:F69">((10^6)*E45/G45)</f>
        <v>506.1585114746643</v>
      </c>
      <c r="G45" s="158">
        <f aca="true" t="shared" si="8" ref="G45:G69">I45-J45</f>
        <v>267.10999999999996</v>
      </c>
      <c r="H45" s="155">
        <v>40</v>
      </c>
      <c r="I45" s="163">
        <v>746.42</v>
      </c>
      <c r="J45" s="163">
        <v>479.31</v>
      </c>
    </row>
    <row r="46" spans="1:10" ht="18.75" customHeight="1">
      <c r="A46" s="129"/>
      <c r="B46" s="161">
        <v>29</v>
      </c>
      <c r="C46" s="162">
        <v>85.2072</v>
      </c>
      <c r="D46" s="162">
        <v>85.3615</v>
      </c>
      <c r="E46" s="156">
        <f t="shared" si="6"/>
        <v>0.15430000000000632</v>
      </c>
      <c r="F46" s="157">
        <f t="shared" si="7"/>
        <v>615.4521159906118</v>
      </c>
      <c r="G46" s="158">
        <f t="shared" si="8"/>
        <v>250.71000000000004</v>
      </c>
      <c r="H46" s="155">
        <v>41</v>
      </c>
      <c r="I46" s="163">
        <v>792.74</v>
      </c>
      <c r="J46" s="163">
        <v>542.03</v>
      </c>
    </row>
    <row r="47" spans="1:10" ht="18.75" customHeight="1">
      <c r="A47" s="129"/>
      <c r="B47" s="161">
        <v>30</v>
      </c>
      <c r="C47" s="162">
        <v>84.9309</v>
      </c>
      <c r="D47" s="162">
        <v>85.1206</v>
      </c>
      <c r="E47" s="156">
        <f t="shared" si="6"/>
        <v>0.18970000000000198</v>
      </c>
      <c r="F47" s="157">
        <f t="shared" si="7"/>
        <v>711.9534621880352</v>
      </c>
      <c r="G47" s="158">
        <f t="shared" si="8"/>
        <v>266.45</v>
      </c>
      <c r="H47" s="155">
        <v>42</v>
      </c>
      <c r="I47" s="163">
        <v>566.75</v>
      </c>
      <c r="J47" s="163">
        <v>300.3</v>
      </c>
    </row>
    <row r="48" spans="1:12" ht="18.75" customHeight="1">
      <c r="A48" s="129">
        <v>21068</v>
      </c>
      <c r="B48" s="161">
        <v>31</v>
      </c>
      <c r="C48" s="162">
        <v>84.8568</v>
      </c>
      <c r="D48" s="162">
        <v>84.9769</v>
      </c>
      <c r="E48" s="156">
        <f t="shared" si="6"/>
        <v>0.12009999999999366</v>
      </c>
      <c r="F48" s="157">
        <f t="shared" si="7"/>
        <v>496.69148056242216</v>
      </c>
      <c r="G48" s="158">
        <f t="shared" si="8"/>
        <v>241.79999999999995</v>
      </c>
      <c r="H48" s="155">
        <v>43</v>
      </c>
      <c r="I48" s="163">
        <v>806.78</v>
      </c>
      <c r="J48" s="163">
        <v>564.98</v>
      </c>
      <c r="L48" s="128"/>
    </row>
    <row r="49" spans="1:10" ht="18.75" customHeight="1">
      <c r="A49" s="129"/>
      <c r="B49" s="161">
        <v>32</v>
      </c>
      <c r="C49" s="162">
        <v>85.003</v>
      </c>
      <c r="D49" s="162">
        <v>85.1336</v>
      </c>
      <c r="E49" s="156">
        <f t="shared" si="6"/>
        <v>0.13060000000000116</v>
      </c>
      <c r="F49" s="157">
        <f t="shared" si="7"/>
        <v>449.50781303779576</v>
      </c>
      <c r="G49" s="158">
        <f t="shared" si="8"/>
        <v>290.53999999999996</v>
      </c>
      <c r="H49" s="155">
        <v>44</v>
      </c>
      <c r="I49" s="163">
        <v>661.3</v>
      </c>
      <c r="J49" s="163">
        <v>370.76</v>
      </c>
    </row>
    <row r="50" spans="1:10" ht="18.75" customHeight="1">
      <c r="A50" s="129"/>
      <c r="B50" s="161">
        <v>33</v>
      </c>
      <c r="C50" s="162">
        <v>85.9669</v>
      </c>
      <c r="D50" s="162">
        <v>86.079</v>
      </c>
      <c r="E50" s="156">
        <f t="shared" si="6"/>
        <v>0.11209999999999809</v>
      </c>
      <c r="F50" s="157">
        <f t="shared" si="7"/>
        <v>456.0432854643754</v>
      </c>
      <c r="G50" s="158">
        <f t="shared" si="8"/>
        <v>245.80999999999995</v>
      </c>
      <c r="H50" s="155">
        <v>45</v>
      </c>
      <c r="I50" s="163">
        <v>765.05</v>
      </c>
      <c r="J50" s="163">
        <v>519.24</v>
      </c>
    </row>
    <row r="51" spans="1:10" ht="18.75" customHeight="1">
      <c r="A51" s="129">
        <v>21068</v>
      </c>
      <c r="B51" s="161">
        <v>34</v>
      </c>
      <c r="C51" s="162">
        <v>83.7149</v>
      </c>
      <c r="D51" s="162">
        <v>83.8489</v>
      </c>
      <c r="E51" s="156">
        <f t="shared" si="6"/>
        <v>0.13400000000000034</v>
      </c>
      <c r="F51" s="157">
        <f t="shared" si="7"/>
        <v>484.3315140781448</v>
      </c>
      <c r="G51" s="158">
        <f t="shared" si="8"/>
        <v>276.6700000000001</v>
      </c>
      <c r="H51" s="155">
        <v>46</v>
      </c>
      <c r="I51" s="163">
        <v>657.57</v>
      </c>
      <c r="J51" s="163">
        <v>380.9</v>
      </c>
    </row>
    <row r="52" spans="1:10" ht="18.75" customHeight="1">
      <c r="A52" s="129"/>
      <c r="B52" s="161">
        <v>35</v>
      </c>
      <c r="C52" s="162">
        <v>84.993</v>
      </c>
      <c r="D52" s="162">
        <v>85.1004</v>
      </c>
      <c r="E52" s="156">
        <f t="shared" si="6"/>
        <v>0.10739999999999839</v>
      </c>
      <c r="F52" s="157">
        <f t="shared" si="7"/>
        <v>448.58407818895</v>
      </c>
      <c r="G52" s="158">
        <f t="shared" si="8"/>
        <v>239.41999999999996</v>
      </c>
      <c r="H52" s="155">
        <v>47</v>
      </c>
      <c r="I52" s="163">
        <v>754.29</v>
      </c>
      <c r="J52" s="163">
        <v>514.87</v>
      </c>
    </row>
    <row r="53" spans="1:10" ht="18.75" customHeight="1">
      <c r="A53" s="129"/>
      <c r="B53" s="161">
        <v>36</v>
      </c>
      <c r="C53" s="162">
        <v>84.5524</v>
      </c>
      <c r="D53" s="162">
        <v>84.6832</v>
      </c>
      <c r="E53" s="156">
        <f t="shared" si="6"/>
        <v>0.1307999999999936</v>
      </c>
      <c r="F53" s="157">
        <f t="shared" si="7"/>
        <v>487.84126510515284</v>
      </c>
      <c r="G53" s="158">
        <f t="shared" si="8"/>
        <v>268.12</v>
      </c>
      <c r="H53" s="155">
        <v>48</v>
      </c>
      <c r="I53" s="163">
        <v>794.4</v>
      </c>
      <c r="J53" s="163">
        <v>526.28</v>
      </c>
    </row>
    <row r="54" spans="1:10" ht="18.75" customHeight="1">
      <c r="A54" s="129">
        <v>21101</v>
      </c>
      <c r="B54" s="161">
        <v>28</v>
      </c>
      <c r="C54" s="162">
        <v>87.2157</v>
      </c>
      <c r="D54" s="162">
        <v>87.2269</v>
      </c>
      <c r="E54" s="156">
        <f t="shared" si="6"/>
        <v>0.01120000000000232</v>
      </c>
      <c r="F54" s="157">
        <f t="shared" si="7"/>
        <v>41.018128547893504</v>
      </c>
      <c r="G54" s="158">
        <f t="shared" si="8"/>
        <v>273.04999999999995</v>
      </c>
      <c r="H54" s="155">
        <v>49</v>
      </c>
      <c r="I54" s="163">
        <v>610.77</v>
      </c>
      <c r="J54" s="163">
        <v>337.72</v>
      </c>
    </row>
    <row r="55" spans="1:10" ht="18.75" customHeight="1">
      <c r="A55" s="129"/>
      <c r="B55" s="161">
        <v>29</v>
      </c>
      <c r="C55" s="162">
        <v>85.2548</v>
      </c>
      <c r="D55" s="162">
        <v>85.2578</v>
      </c>
      <c r="E55" s="156">
        <f t="shared" si="6"/>
        <v>0.0030000000000001137</v>
      </c>
      <c r="F55" s="157">
        <f t="shared" si="7"/>
        <v>12.498437695288564</v>
      </c>
      <c r="G55" s="158">
        <f t="shared" si="8"/>
        <v>240.02999999999997</v>
      </c>
      <c r="H55" s="155">
        <v>50</v>
      </c>
      <c r="I55" s="163">
        <v>780.42</v>
      </c>
      <c r="J55" s="163">
        <v>540.39</v>
      </c>
    </row>
    <row r="56" spans="1:10" ht="18.75" customHeight="1">
      <c r="A56" s="129"/>
      <c r="B56" s="161">
        <v>30</v>
      </c>
      <c r="C56" s="162">
        <v>84.97</v>
      </c>
      <c r="D56" s="162">
        <v>84.984</v>
      </c>
      <c r="E56" s="156">
        <f t="shared" si="6"/>
        <v>0.013999999999995794</v>
      </c>
      <c r="F56" s="157">
        <f t="shared" si="7"/>
        <v>53.676865271052044</v>
      </c>
      <c r="G56" s="158">
        <f t="shared" si="8"/>
        <v>260.82</v>
      </c>
      <c r="H56" s="155">
        <v>51</v>
      </c>
      <c r="I56" s="163">
        <v>649.61</v>
      </c>
      <c r="J56" s="163">
        <v>388.79</v>
      </c>
    </row>
    <row r="57" spans="1:10" ht="18.75" customHeight="1">
      <c r="A57" s="129">
        <v>21110</v>
      </c>
      <c r="B57" s="161">
        <v>31</v>
      </c>
      <c r="C57" s="162">
        <v>84.8904</v>
      </c>
      <c r="D57" s="162">
        <v>84.891</v>
      </c>
      <c r="E57" s="156">
        <f t="shared" si="6"/>
        <v>0.0006000000000057071</v>
      </c>
      <c r="F57" s="157">
        <f t="shared" si="7"/>
        <v>2.0985624847179434</v>
      </c>
      <c r="G57" s="158">
        <f t="shared" si="8"/>
        <v>285.90999999999997</v>
      </c>
      <c r="H57" s="155">
        <v>52</v>
      </c>
      <c r="I57" s="163">
        <v>659.17</v>
      </c>
      <c r="J57" s="163">
        <v>373.26</v>
      </c>
    </row>
    <row r="58" spans="1:10" ht="18.75" customHeight="1">
      <c r="A58" s="129"/>
      <c r="B58" s="161">
        <v>32</v>
      </c>
      <c r="C58" s="162">
        <v>85.037</v>
      </c>
      <c r="D58" s="162">
        <v>85.0391</v>
      </c>
      <c r="E58" s="156">
        <f t="shared" si="6"/>
        <v>0.0020999999999986585</v>
      </c>
      <c r="F58" s="157">
        <f t="shared" si="7"/>
        <v>7.23364679135634</v>
      </c>
      <c r="G58" s="158">
        <f t="shared" si="8"/>
        <v>290.30999999999995</v>
      </c>
      <c r="H58" s="155">
        <v>53</v>
      </c>
      <c r="I58" s="163">
        <v>782.53</v>
      </c>
      <c r="J58" s="163">
        <v>492.22</v>
      </c>
    </row>
    <row r="59" spans="1:10" ht="18.75" customHeight="1">
      <c r="A59" s="129"/>
      <c r="B59" s="161">
        <v>33</v>
      </c>
      <c r="C59" s="162">
        <v>85.995</v>
      </c>
      <c r="D59" s="162">
        <v>85.9955</v>
      </c>
      <c r="E59" s="156">
        <f t="shared" si="6"/>
        <v>0.0005000000000023874</v>
      </c>
      <c r="F59" s="157">
        <f t="shared" si="7"/>
        <v>2.0026434894155782</v>
      </c>
      <c r="G59" s="158">
        <f t="shared" si="8"/>
        <v>249.67000000000002</v>
      </c>
      <c r="H59" s="155">
        <v>54</v>
      </c>
      <c r="I59" s="163">
        <v>644.85</v>
      </c>
      <c r="J59" s="163">
        <v>395.18</v>
      </c>
    </row>
    <row r="60" spans="1:10" ht="18.75" customHeight="1">
      <c r="A60" s="129">
        <v>21114</v>
      </c>
      <c r="B60" s="161">
        <v>34</v>
      </c>
      <c r="C60" s="162">
        <v>83.7302</v>
      </c>
      <c r="D60" s="162">
        <v>83.7362</v>
      </c>
      <c r="E60" s="156">
        <f t="shared" si="6"/>
        <v>0.006000000000000227</v>
      </c>
      <c r="F60" s="157">
        <f t="shared" si="7"/>
        <v>22.7548543689329</v>
      </c>
      <c r="G60" s="158">
        <f t="shared" si="8"/>
        <v>263.68</v>
      </c>
      <c r="H60" s="155">
        <v>55</v>
      </c>
      <c r="I60" s="163">
        <v>596.49</v>
      </c>
      <c r="J60" s="163">
        <v>332.81</v>
      </c>
    </row>
    <row r="61" spans="1:10" ht="18.75" customHeight="1">
      <c r="A61" s="129"/>
      <c r="B61" s="161">
        <v>35</v>
      </c>
      <c r="C61" s="162">
        <v>85.0204</v>
      </c>
      <c r="D61" s="162">
        <v>85.021</v>
      </c>
      <c r="E61" s="156">
        <f t="shared" si="6"/>
        <v>0.0006000000000057071</v>
      </c>
      <c r="F61" s="157">
        <f t="shared" si="7"/>
        <v>2.220166512509554</v>
      </c>
      <c r="G61" s="158">
        <f t="shared" si="8"/>
        <v>270.25</v>
      </c>
      <c r="H61" s="155">
        <v>56</v>
      </c>
      <c r="I61" s="163">
        <v>816.87</v>
      </c>
      <c r="J61" s="163">
        <v>546.62</v>
      </c>
    </row>
    <row r="62" spans="1:10" ht="18.75" customHeight="1">
      <c r="A62" s="129"/>
      <c r="B62" s="161">
        <v>36</v>
      </c>
      <c r="C62" s="162">
        <v>84.5704</v>
      </c>
      <c r="D62" s="162">
        <v>84.5724</v>
      </c>
      <c r="E62" s="156">
        <f t="shared" si="6"/>
        <v>0.001999999999995339</v>
      </c>
      <c r="F62" s="157">
        <f t="shared" si="7"/>
        <v>7.795447458665959</v>
      </c>
      <c r="G62" s="158">
        <f t="shared" si="8"/>
        <v>256.56000000000006</v>
      </c>
      <c r="H62" s="155">
        <v>57</v>
      </c>
      <c r="I62" s="163">
        <v>794.62</v>
      </c>
      <c r="J62" s="163">
        <v>538.06</v>
      </c>
    </row>
    <row r="63" spans="1:10" ht="18.75" customHeight="1">
      <c r="A63" s="129">
        <v>21131</v>
      </c>
      <c r="B63" s="161">
        <v>19</v>
      </c>
      <c r="C63" s="162">
        <v>88.9596</v>
      </c>
      <c r="D63" s="162">
        <v>89.0711</v>
      </c>
      <c r="E63" s="156">
        <f t="shared" si="6"/>
        <v>0.1115000000000066</v>
      </c>
      <c r="F63" s="157">
        <f t="shared" si="7"/>
        <v>444.1169441568014</v>
      </c>
      <c r="G63" s="158">
        <f t="shared" si="8"/>
        <v>251.06000000000006</v>
      </c>
      <c r="H63" s="155">
        <v>58</v>
      </c>
      <c r="I63" s="163">
        <v>806.09</v>
      </c>
      <c r="J63" s="163">
        <v>555.03</v>
      </c>
    </row>
    <row r="64" spans="1:10" ht="18.75" customHeight="1">
      <c r="A64" s="129"/>
      <c r="B64" s="161">
        <v>20</v>
      </c>
      <c r="C64" s="162">
        <v>84.655</v>
      </c>
      <c r="D64" s="162">
        <v>84.7559</v>
      </c>
      <c r="E64" s="156">
        <f t="shared" si="6"/>
        <v>0.10089999999999577</v>
      </c>
      <c r="F64" s="157">
        <f t="shared" si="7"/>
        <v>383.2567326318826</v>
      </c>
      <c r="G64" s="158">
        <f t="shared" si="8"/>
        <v>263.2700000000001</v>
      </c>
      <c r="H64" s="155">
        <v>59</v>
      </c>
      <c r="I64" s="163">
        <v>816.82</v>
      </c>
      <c r="J64" s="163">
        <v>553.55</v>
      </c>
    </row>
    <row r="65" spans="1:10" ht="18.75" customHeight="1">
      <c r="A65" s="129"/>
      <c r="B65" s="161">
        <v>21</v>
      </c>
      <c r="C65" s="162">
        <v>86.3646</v>
      </c>
      <c r="D65" s="162">
        <v>86.5181</v>
      </c>
      <c r="E65" s="156">
        <f t="shared" si="6"/>
        <v>0.15350000000000819</v>
      </c>
      <c r="F65" s="157">
        <f t="shared" si="7"/>
        <v>491.60901870358765</v>
      </c>
      <c r="G65" s="158">
        <f t="shared" si="8"/>
        <v>312.23999999999995</v>
      </c>
      <c r="H65" s="155">
        <v>60</v>
      </c>
      <c r="I65" s="163">
        <v>655.04</v>
      </c>
      <c r="J65" s="163">
        <v>342.8</v>
      </c>
    </row>
    <row r="66" spans="1:10" ht="18.75" customHeight="1">
      <c r="A66" s="129">
        <v>21134</v>
      </c>
      <c r="B66" s="161">
        <v>22</v>
      </c>
      <c r="C66" s="162">
        <v>85.1204</v>
      </c>
      <c r="D66" s="162">
        <v>85.21</v>
      </c>
      <c r="E66" s="156">
        <f t="shared" si="6"/>
        <v>0.08959999999999013</v>
      </c>
      <c r="F66" s="157">
        <f t="shared" si="7"/>
        <v>303.4716342082646</v>
      </c>
      <c r="G66" s="158">
        <f t="shared" si="8"/>
        <v>295.25</v>
      </c>
      <c r="H66" s="155">
        <v>61</v>
      </c>
      <c r="I66" s="163">
        <v>858.96</v>
      </c>
      <c r="J66" s="163">
        <v>563.71</v>
      </c>
    </row>
    <row r="67" spans="1:10" ht="18.75" customHeight="1">
      <c r="A67" s="129"/>
      <c r="B67" s="161">
        <v>23</v>
      </c>
      <c r="C67" s="162">
        <v>87.6932</v>
      </c>
      <c r="D67" s="162">
        <v>87.7692</v>
      </c>
      <c r="E67" s="156">
        <f t="shared" si="6"/>
        <v>0.0759999999999934</v>
      </c>
      <c r="F67" s="157">
        <f t="shared" si="7"/>
        <v>237.8270121416742</v>
      </c>
      <c r="G67" s="158">
        <f t="shared" si="8"/>
        <v>319.56</v>
      </c>
      <c r="H67" s="155">
        <v>62</v>
      </c>
      <c r="I67" s="163">
        <v>618.49</v>
      </c>
      <c r="J67" s="163">
        <v>298.93</v>
      </c>
    </row>
    <row r="68" spans="1:10" ht="18.75" customHeight="1">
      <c r="A68" s="129"/>
      <c r="B68" s="161">
        <v>24</v>
      </c>
      <c r="C68" s="162">
        <v>88.0625</v>
      </c>
      <c r="D68" s="162">
        <v>88.13</v>
      </c>
      <c r="E68" s="156">
        <f t="shared" si="6"/>
        <v>0.06749999999999545</v>
      </c>
      <c r="F68" s="157">
        <f t="shared" si="7"/>
        <v>225.33800701050066</v>
      </c>
      <c r="G68" s="158">
        <f t="shared" si="8"/>
        <v>299.54999999999995</v>
      </c>
      <c r="H68" s="155">
        <v>63</v>
      </c>
      <c r="I68" s="163">
        <v>817.37</v>
      </c>
      <c r="J68" s="163">
        <v>517.82</v>
      </c>
    </row>
    <row r="69" spans="1:10" ht="18.75" customHeight="1">
      <c r="A69" s="129">
        <v>21142</v>
      </c>
      <c r="B69" s="161">
        <v>25</v>
      </c>
      <c r="C69" s="162">
        <v>87.0414</v>
      </c>
      <c r="D69" s="162">
        <v>87.0829</v>
      </c>
      <c r="E69" s="156">
        <f t="shared" si="6"/>
        <v>0.041499999999999204</v>
      </c>
      <c r="F69" s="157">
        <f t="shared" si="7"/>
        <v>126.5243902439</v>
      </c>
      <c r="G69" s="158">
        <f t="shared" si="8"/>
        <v>328.00000000000006</v>
      </c>
      <c r="H69" s="155">
        <v>64</v>
      </c>
      <c r="I69" s="163">
        <v>750.57</v>
      </c>
      <c r="J69" s="163">
        <v>422.57</v>
      </c>
    </row>
    <row r="70" spans="1:10" ht="18.75" customHeight="1">
      <c r="A70" s="129"/>
      <c r="B70" s="161">
        <v>26</v>
      </c>
      <c r="C70" s="162">
        <v>85.7865</v>
      </c>
      <c r="D70" s="162">
        <v>85.8225</v>
      </c>
      <c r="E70" s="156">
        <f aca="true" t="shared" si="9" ref="E70:E133">D70-C70</f>
        <v>0.036000000000001364</v>
      </c>
      <c r="F70" s="157">
        <f aca="true" t="shared" si="10" ref="F70:F133">((10^6)*E70/G70)</f>
        <v>115.98311801282696</v>
      </c>
      <c r="G70" s="158">
        <f aca="true" t="shared" si="11" ref="G70:G133">I70-J70</f>
        <v>310.39000000000004</v>
      </c>
      <c r="H70" s="155">
        <v>65</v>
      </c>
      <c r="I70" s="163">
        <v>696.84</v>
      </c>
      <c r="J70" s="163">
        <v>386.45</v>
      </c>
    </row>
    <row r="71" spans="1:10" ht="18.75" customHeight="1">
      <c r="A71" s="129"/>
      <c r="B71" s="161">
        <v>27</v>
      </c>
      <c r="C71" s="162">
        <v>86.3385</v>
      </c>
      <c r="D71" s="162">
        <v>86.3829</v>
      </c>
      <c r="E71" s="156">
        <f t="shared" si="9"/>
        <v>0.04440000000001021</v>
      </c>
      <c r="F71" s="157">
        <f t="shared" si="10"/>
        <v>158.37346174428467</v>
      </c>
      <c r="G71" s="158">
        <f t="shared" si="11"/>
        <v>280.35</v>
      </c>
      <c r="H71" s="155">
        <v>66</v>
      </c>
      <c r="I71" s="163">
        <v>855.66</v>
      </c>
      <c r="J71" s="163">
        <v>575.31</v>
      </c>
    </row>
    <row r="72" spans="1:10" ht="18.75" customHeight="1">
      <c r="A72" s="129">
        <v>21157</v>
      </c>
      <c r="B72" s="161">
        <v>28</v>
      </c>
      <c r="C72" s="162">
        <v>87.2</v>
      </c>
      <c r="D72" s="162">
        <v>87.2099</v>
      </c>
      <c r="E72" s="156">
        <f t="shared" si="9"/>
        <v>0.009900000000001796</v>
      </c>
      <c r="F72" s="157">
        <f t="shared" si="10"/>
        <v>36.673458047793275</v>
      </c>
      <c r="G72" s="158">
        <f t="shared" si="11"/>
        <v>269.95000000000005</v>
      </c>
      <c r="H72" s="155">
        <v>67</v>
      </c>
      <c r="I72" s="163">
        <v>657.69</v>
      </c>
      <c r="J72" s="163">
        <v>387.74</v>
      </c>
    </row>
    <row r="73" spans="1:10" ht="18.75" customHeight="1">
      <c r="A73" s="129"/>
      <c r="B73" s="161">
        <v>29</v>
      </c>
      <c r="C73" s="162">
        <v>85.2302</v>
      </c>
      <c r="D73" s="162">
        <v>85.237</v>
      </c>
      <c r="E73" s="156">
        <f t="shared" si="9"/>
        <v>0.006799999999998363</v>
      </c>
      <c r="F73" s="157">
        <f t="shared" si="10"/>
        <v>24.815706882703314</v>
      </c>
      <c r="G73" s="158">
        <f t="shared" si="11"/>
        <v>274.02000000000004</v>
      </c>
      <c r="H73" s="155">
        <v>68</v>
      </c>
      <c r="I73" s="163">
        <v>750.96</v>
      </c>
      <c r="J73" s="163">
        <v>476.94</v>
      </c>
    </row>
    <row r="74" spans="1:10" ht="18.75" customHeight="1">
      <c r="A74" s="129"/>
      <c r="B74" s="161">
        <v>30</v>
      </c>
      <c r="C74" s="162">
        <v>84.9428</v>
      </c>
      <c r="D74" s="162">
        <v>84.9481</v>
      </c>
      <c r="E74" s="156">
        <f t="shared" si="9"/>
        <v>0.005299999999991201</v>
      </c>
      <c r="F74" s="157">
        <f t="shared" si="10"/>
        <v>19.62672196708339</v>
      </c>
      <c r="G74" s="158">
        <f t="shared" si="11"/>
        <v>270.0400000000001</v>
      </c>
      <c r="H74" s="155">
        <v>69</v>
      </c>
      <c r="I74" s="163">
        <v>789.19</v>
      </c>
      <c r="J74" s="163">
        <v>519.15</v>
      </c>
    </row>
    <row r="75" spans="1:10" ht="18.75" customHeight="1">
      <c r="A75" s="129">
        <v>21163</v>
      </c>
      <c r="B75" s="161">
        <v>31</v>
      </c>
      <c r="C75" s="162">
        <v>84.8769</v>
      </c>
      <c r="D75" s="162">
        <v>84.8911</v>
      </c>
      <c r="E75" s="156">
        <f t="shared" si="9"/>
        <v>0.014199999999988222</v>
      </c>
      <c r="F75" s="157">
        <f t="shared" si="10"/>
        <v>47.10409341202222</v>
      </c>
      <c r="G75" s="158">
        <f t="shared" si="11"/>
        <v>301.46000000000004</v>
      </c>
      <c r="H75" s="155">
        <v>70</v>
      </c>
      <c r="I75" s="163">
        <v>820.32</v>
      </c>
      <c r="J75" s="163">
        <v>518.86</v>
      </c>
    </row>
    <row r="76" spans="1:10" ht="18.75" customHeight="1">
      <c r="A76" s="129"/>
      <c r="B76" s="161">
        <v>32</v>
      </c>
      <c r="C76" s="162">
        <v>85.0159</v>
      </c>
      <c r="D76" s="162">
        <v>85.024</v>
      </c>
      <c r="E76" s="156">
        <f t="shared" si="9"/>
        <v>0.008099999999998886</v>
      </c>
      <c r="F76" s="157">
        <f t="shared" si="10"/>
        <v>31.373460376477215</v>
      </c>
      <c r="G76" s="158">
        <f t="shared" si="11"/>
        <v>258.17999999999995</v>
      </c>
      <c r="H76" s="155">
        <v>71</v>
      </c>
      <c r="I76" s="163">
        <v>822.62</v>
      </c>
      <c r="J76" s="163">
        <v>564.44</v>
      </c>
    </row>
    <row r="77" spans="1:10" ht="18.75" customHeight="1">
      <c r="A77" s="129"/>
      <c r="B77" s="161">
        <v>33</v>
      </c>
      <c r="C77" s="162">
        <v>85.9786</v>
      </c>
      <c r="D77" s="162">
        <v>85.9921</v>
      </c>
      <c r="E77" s="156">
        <f t="shared" si="9"/>
        <v>0.013499999999993406</v>
      </c>
      <c r="F77" s="157">
        <f t="shared" si="10"/>
        <v>48.74174098275412</v>
      </c>
      <c r="G77" s="158">
        <f t="shared" si="11"/>
        <v>276.9699999999999</v>
      </c>
      <c r="H77" s="155">
        <v>72</v>
      </c>
      <c r="I77" s="163">
        <v>811.68</v>
      </c>
      <c r="J77" s="163">
        <v>534.71</v>
      </c>
    </row>
    <row r="78" spans="1:10" ht="18.75" customHeight="1">
      <c r="A78" s="129">
        <v>21170</v>
      </c>
      <c r="B78" s="161">
        <v>34</v>
      </c>
      <c r="C78" s="162">
        <v>83.7321</v>
      </c>
      <c r="D78" s="162">
        <v>83.7405</v>
      </c>
      <c r="E78" s="156">
        <f t="shared" si="9"/>
        <v>0.008399999999994634</v>
      </c>
      <c r="F78" s="157">
        <f t="shared" si="10"/>
        <v>27.872714603293733</v>
      </c>
      <c r="G78" s="158">
        <f t="shared" si="11"/>
        <v>301.37000000000006</v>
      </c>
      <c r="H78" s="155">
        <v>73</v>
      </c>
      <c r="I78" s="163">
        <v>801.19</v>
      </c>
      <c r="J78" s="163">
        <v>499.82</v>
      </c>
    </row>
    <row r="79" spans="1:10" ht="18.75" customHeight="1">
      <c r="A79" s="129"/>
      <c r="B79" s="161">
        <v>35</v>
      </c>
      <c r="C79" s="162">
        <v>85.0136</v>
      </c>
      <c r="D79" s="162">
        <v>85.0211</v>
      </c>
      <c r="E79" s="156">
        <f t="shared" si="9"/>
        <v>0.00750000000000739</v>
      </c>
      <c r="F79" s="157">
        <f t="shared" si="10"/>
        <v>24.47381302009264</v>
      </c>
      <c r="G79" s="158">
        <f t="shared" si="11"/>
        <v>306.45000000000005</v>
      </c>
      <c r="H79" s="155">
        <v>74</v>
      </c>
      <c r="I79" s="163">
        <v>676.46</v>
      </c>
      <c r="J79" s="163">
        <v>370.01</v>
      </c>
    </row>
    <row r="80" spans="1:10" ht="18.75" customHeight="1">
      <c r="A80" s="129"/>
      <c r="B80" s="161">
        <v>36</v>
      </c>
      <c r="C80" s="162">
        <v>84.5603</v>
      </c>
      <c r="D80" s="162">
        <v>84.5686</v>
      </c>
      <c r="E80" s="156">
        <f t="shared" si="9"/>
        <v>0.008300000000005525</v>
      </c>
      <c r="F80" s="157">
        <f t="shared" si="10"/>
        <v>27.111778924693038</v>
      </c>
      <c r="G80" s="158">
        <f t="shared" si="11"/>
        <v>306.14</v>
      </c>
      <c r="H80" s="155">
        <v>75</v>
      </c>
      <c r="I80" s="163">
        <v>839.51</v>
      </c>
      <c r="J80" s="163">
        <v>533.37</v>
      </c>
    </row>
    <row r="81" spans="1:10" ht="18.75" customHeight="1">
      <c r="A81" s="226">
        <v>21199</v>
      </c>
      <c r="B81" s="227">
        <v>19</v>
      </c>
      <c r="C81" s="228">
        <v>88.9654</v>
      </c>
      <c r="D81" s="228">
        <v>88.9958</v>
      </c>
      <c r="E81" s="229">
        <f t="shared" si="9"/>
        <v>0.030400000000000205</v>
      </c>
      <c r="F81" s="230">
        <f t="shared" si="10"/>
        <v>99.94739610731263</v>
      </c>
      <c r="G81" s="231">
        <f t="shared" si="11"/>
        <v>304.15999999999997</v>
      </c>
      <c r="H81" s="232">
        <v>76</v>
      </c>
      <c r="I81" s="233">
        <v>698.16</v>
      </c>
      <c r="J81" s="233">
        <v>394</v>
      </c>
    </row>
    <row r="82" spans="1:10" ht="18.75" customHeight="1">
      <c r="A82" s="226"/>
      <c r="B82" s="227">
        <v>20</v>
      </c>
      <c r="C82" s="228">
        <v>84.6483</v>
      </c>
      <c r="D82" s="228">
        <v>84.6779</v>
      </c>
      <c r="E82" s="229">
        <f t="shared" si="9"/>
        <v>0.029599999999987858</v>
      </c>
      <c r="F82" s="230">
        <f t="shared" si="10"/>
        <v>102.65302583661475</v>
      </c>
      <c r="G82" s="231">
        <f t="shared" si="11"/>
        <v>288.34999999999997</v>
      </c>
      <c r="H82" s="232">
        <v>77</v>
      </c>
      <c r="I82" s="233">
        <v>683.41</v>
      </c>
      <c r="J82" s="233">
        <v>395.06</v>
      </c>
    </row>
    <row r="83" spans="1:10" ht="18.75" customHeight="1">
      <c r="A83" s="226"/>
      <c r="B83" s="227">
        <v>21</v>
      </c>
      <c r="C83" s="228">
        <v>86.3485</v>
      </c>
      <c r="D83" s="228">
        <v>86.3725</v>
      </c>
      <c r="E83" s="229">
        <f t="shared" si="9"/>
        <v>0.02400000000000091</v>
      </c>
      <c r="F83" s="230">
        <f t="shared" si="10"/>
        <v>78.68336502524723</v>
      </c>
      <c r="G83" s="231">
        <f t="shared" si="11"/>
        <v>305.02</v>
      </c>
      <c r="H83" s="232">
        <v>78</v>
      </c>
      <c r="I83" s="233">
        <v>816.78</v>
      </c>
      <c r="J83" s="233">
        <v>511.76</v>
      </c>
    </row>
    <row r="84" spans="1:10" ht="18.75" customHeight="1">
      <c r="A84" s="226">
        <v>21205</v>
      </c>
      <c r="B84" s="227">
        <v>22</v>
      </c>
      <c r="C84" s="228">
        <v>85.1386</v>
      </c>
      <c r="D84" s="228">
        <v>85.1561</v>
      </c>
      <c r="E84" s="229">
        <f t="shared" si="9"/>
        <v>0.017499999999998295</v>
      </c>
      <c r="F84" s="230">
        <f t="shared" si="10"/>
        <v>59.36026593398559</v>
      </c>
      <c r="G84" s="231">
        <f t="shared" si="11"/>
        <v>294.81000000000006</v>
      </c>
      <c r="H84" s="232">
        <v>79</v>
      </c>
      <c r="I84" s="233">
        <v>634.46</v>
      </c>
      <c r="J84" s="233">
        <v>339.65</v>
      </c>
    </row>
    <row r="85" spans="1:10" ht="18.75" customHeight="1">
      <c r="A85" s="226"/>
      <c r="B85" s="227">
        <v>23</v>
      </c>
      <c r="C85" s="228">
        <v>87.6895</v>
      </c>
      <c r="D85" s="228">
        <v>87.7215</v>
      </c>
      <c r="E85" s="229">
        <f t="shared" si="9"/>
        <v>0.03200000000001069</v>
      </c>
      <c r="F85" s="230">
        <f t="shared" si="10"/>
        <v>110.30298852163209</v>
      </c>
      <c r="G85" s="231">
        <f t="shared" si="11"/>
        <v>290.11</v>
      </c>
      <c r="H85" s="232">
        <v>80</v>
      </c>
      <c r="I85" s="233">
        <v>677.49</v>
      </c>
      <c r="J85" s="233">
        <v>387.38</v>
      </c>
    </row>
    <row r="86" spans="1:10" ht="18.75" customHeight="1">
      <c r="A86" s="234"/>
      <c r="B86" s="235">
        <v>24</v>
      </c>
      <c r="C86" s="236">
        <v>88.0639</v>
      </c>
      <c r="D86" s="236">
        <v>88.0851</v>
      </c>
      <c r="E86" s="237">
        <f t="shared" si="9"/>
        <v>0.021199999999993224</v>
      </c>
      <c r="F86" s="238">
        <f t="shared" si="10"/>
        <v>73.5549233224385</v>
      </c>
      <c r="G86" s="239">
        <f t="shared" si="11"/>
        <v>288.22</v>
      </c>
      <c r="H86" s="240">
        <v>81</v>
      </c>
      <c r="I86" s="241">
        <v>708.71</v>
      </c>
      <c r="J86" s="241">
        <v>420.49</v>
      </c>
    </row>
    <row r="87" spans="1:10" ht="18.75" customHeight="1">
      <c r="A87" s="242">
        <v>21296</v>
      </c>
      <c r="B87" s="243">
        <v>34</v>
      </c>
      <c r="C87" s="244">
        <v>83.761</v>
      </c>
      <c r="D87" s="244">
        <v>83.7644</v>
      </c>
      <c r="E87" s="245">
        <f t="shared" si="9"/>
        <v>0.0033999999999991815</v>
      </c>
      <c r="F87" s="246">
        <f t="shared" si="10"/>
        <v>10.985105489319187</v>
      </c>
      <c r="G87" s="247">
        <f t="shared" si="11"/>
        <v>309.51</v>
      </c>
      <c r="H87" s="243">
        <v>1</v>
      </c>
      <c r="I87" s="248">
        <v>617.4</v>
      </c>
      <c r="J87" s="248">
        <v>307.89</v>
      </c>
    </row>
    <row r="88" spans="1:10" ht="18.75" customHeight="1">
      <c r="A88" s="226"/>
      <c r="B88" s="227">
        <v>35</v>
      </c>
      <c r="C88" s="228">
        <v>85.0354</v>
      </c>
      <c r="D88" s="228">
        <v>85.0373</v>
      </c>
      <c r="E88" s="229">
        <f t="shared" si="9"/>
        <v>0.00190000000000623</v>
      </c>
      <c r="F88" s="230">
        <f t="shared" si="10"/>
        <v>5.918818728407933</v>
      </c>
      <c r="G88" s="231">
        <f t="shared" si="11"/>
        <v>321.00999999999993</v>
      </c>
      <c r="H88" s="227">
        <v>2</v>
      </c>
      <c r="I88" s="233">
        <v>684.68</v>
      </c>
      <c r="J88" s="233">
        <v>363.67</v>
      </c>
    </row>
    <row r="89" spans="1:10" ht="18.75" customHeight="1">
      <c r="A89" s="226"/>
      <c r="B89" s="227">
        <v>36</v>
      </c>
      <c r="C89" s="228">
        <v>84.5994</v>
      </c>
      <c r="D89" s="228">
        <v>84.6008</v>
      </c>
      <c r="E89" s="229">
        <f t="shared" si="9"/>
        <v>0.0014000000000038426</v>
      </c>
      <c r="F89" s="230">
        <f t="shared" si="10"/>
        <v>5.554453481467339</v>
      </c>
      <c r="G89" s="231">
        <f t="shared" si="11"/>
        <v>252.04999999999995</v>
      </c>
      <c r="H89" s="227">
        <v>3</v>
      </c>
      <c r="I89" s="233">
        <v>810.91</v>
      </c>
      <c r="J89" s="233">
        <v>558.86</v>
      </c>
    </row>
    <row r="90" spans="1:10" ht="18.75" customHeight="1">
      <c r="A90" s="226">
        <v>21313</v>
      </c>
      <c r="B90" s="227">
        <v>19</v>
      </c>
      <c r="C90" s="228">
        <v>88.9291</v>
      </c>
      <c r="D90" s="228">
        <v>88.9391</v>
      </c>
      <c r="E90" s="229">
        <f t="shared" si="9"/>
        <v>0.009999999999990905</v>
      </c>
      <c r="F90" s="230">
        <f t="shared" si="10"/>
        <v>35.71045959358249</v>
      </c>
      <c r="G90" s="231">
        <f t="shared" si="11"/>
        <v>280.03</v>
      </c>
      <c r="H90" s="227">
        <v>4</v>
      </c>
      <c r="I90" s="233">
        <v>813.1</v>
      </c>
      <c r="J90" s="233">
        <v>533.07</v>
      </c>
    </row>
    <row r="91" spans="1:10" ht="18.75" customHeight="1">
      <c r="A91" s="226"/>
      <c r="B91" s="227">
        <v>20</v>
      </c>
      <c r="C91" s="228">
        <v>84.6267</v>
      </c>
      <c r="D91" s="228">
        <v>84.6349</v>
      </c>
      <c r="E91" s="229">
        <f t="shared" si="9"/>
        <v>0.008200000000002206</v>
      </c>
      <c r="F91" s="230">
        <f t="shared" si="10"/>
        <v>31.93643869762504</v>
      </c>
      <c r="G91" s="231">
        <f t="shared" si="11"/>
        <v>256.76</v>
      </c>
      <c r="H91" s="227">
        <v>5</v>
      </c>
      <c r="I91" s="233">
        <v>785.37</v>
      </c>
      <c r="J91" s="233">
        <v>528.61</v>
      </c>
    </row>
    <row r="92" spans="1:10" ht="18.75" customHeight="1">
      <c r="A92" s="226"/>
      <c r="B92" s="227">
        <v>21</v>
      </c>
      <c r="C92" s="228">
        <v>86.3231</v>
      </c>
      <c r="D92" s="228">
        <v>86.3352</v>
      </c>
      <c r="E92" s="229">
        <f t="shared" si="9"/>
        <v>0.012100000000003774</v>
      </c>
      <c r="F92" s="230">
        <f t="shared" si="10"/>
        <v>43.8501123432767</v>
      </c>
      <c r="G92" s="231">
        <f t="shared" si="11"/>
        <v>275.94000000000005</v>
      </c>
      <c r="H92" s="227">
        <v>6</v>
      </c>
      <c r="I92" s="233">
        <v>813.96</v>
      </c>
      <c r="J92" s="233">
        <v>538.02</v>
      </c>
    </row>
    <row r="93" spans="1:10" ht="18.75" customHeight="1">
      <c r="A93" s="226">
        <v>21319</v>
      </c>
      <c r="B93" s="227">
        <v>22</v>
      </c>
      <c r="C93" s="228">
        <v>85.1243</v>
      </c>
      <c r="D93" s="228">
        <v>85.1345</v>
      </c>
      <c r="E93" s="229">
        <f t="shared" si="9"/>
        <v>0.010199999999997544</v>
      </c>
      <c r="F93" s="230">
        <f t="shared" si="10"/>
        <v>35.84859241555388</v>
      </c>
      <c r="G93" s="231">
        <f t="shared" si="11"/>
        <v>284.53</v>
      </c>
      <c r="H93" s="227">
        <v>7</v>
      </c>
      <c r="I93" s="233">
        <v>787.5</v>
      </c>
      <c r="J93" s="233">
        <v>502.97</v>
      </c>
    </row>
    <row r="94" spans="1:10" ht="18.75" customHeight="1">
      <c r="A94" s="226"/>
      <c r="B94" s="227">
        <v>23</v>
      </c>
      <c r="C94" s="228">
        <v>87.6916</v>
      </c>
      <c r="D94" s="228">
        <v>87.704</v>
      </c>
      <c r="E94" s="229">
        <f t="shared" si="9"/>
        <v>0.012399999999999523</v>
      </c>
      <c r="F94" s="230">
        <f t="shared" si="10"/>
        <v>41.29066631147655</v>
      </c>
      <c r="G94" s="231">
        <f t="shared" si="11"/>
        <v>300.31</v>
      </c>
      <c r="H94" s="227">
        <v>8</v>
      </c>
      <c r="I94" s="233">
        <v>667.12</v>
      </c>
      <c r="J94" s="233">
        <v>366.81</v>
      </c>
    </row>
    <row r="95" spans="1:10" ht="18.75" customHeight="1">
      <c r="A95" s="226"/>
      <c r="B95" s="227">
        <v>24</v>
      </c>
      <c r="C95" s="228">
        <v>88.0583</v>
      </c>
      <c r="D95" s="228">
        <v>88.0765</v>
      </c>
      <c r="E95" s="229">
        <f t="shared" si="9"/>
        <v>0.01819999999999311</v>
      </c>
      <c r="F95" s="230">
        <f t="shared" si="10"/>
        <v>64.65593804395579</v>
      </c>
      <c r="G95" s="231">
        <f t="shared" si="11"/>
        <v>281.48999999999995</v>
      </c>
      <c r="H95" s="227">
        <v>9</v>
      </c>
      <c r="I95" s="233">
        <v>772.92</v>
      </c>
      <c r="J95" s="233">
        <v>491.43</v>
      </c>
    </row>
    <row r="96" spans="1:10" ht="18.75" customHeight="1">
      <c r="A96" s="226">
        <v>21326</v>
      </c>
      <c r="B96" s="227">
        <v>25</v>
      </c>
      <c r="C96" s="228">
        <v>87.0435</v>
      </c>
      <c r="D96" s="228">
        <v>87.072</v>
      </c>
      <c r="E96" s="229">
        <f t="shared" si="9"/>
        <v>0.028500000000008185</v>
      </c>
      <c r="F96" s="230">
        <f t="shared" si="10"/>
        <v>91.1766587753797</v>
      </c>
      <c r="G96" s="231">
        <f t="shared" si="11"/>
        <v>312.58</v>
      </c>
      <c r="H96" s="227">
        <v>10</v>
      </c>
      <c r="I96" s="233">
        <v>645.28</v>
      </c>
      <c r="J96" s="233">
        <v>332.7</v>
      </c>
    </row>
    <row r="97" spans="1:10" ht="18.75" customHeight="1">
      <c r="A97" s="226"/>
      <c r="B97" s="227">
        <v>26</v>
      </c>
      <c r="C97" s="228">
        <v>85.8128</v>
      </c>
      <c r="D97" s="228">
        <v>85.8375</v>
      </c>
      <c r="E97" s="229">
        <f t="shared" si="9"/>
        <v>0.024700000000009936</v>
      </c>
      <c r="F97" s="230">
        <f t="shared" si="10"/>
        <v>80.25212814351137</v>
      </c>
      <c r="G97" s="231">
        <f t="shared" si="11"/>
        <v>307.7800000000001</v>
      </c>
      <c r="H97" s="227">
        <v>11</v>
      </c>
      <c r="I97" s="233">
        <v>896.32</v>
      </c>
      <c r="J97" s="233">
        <v>588.54</v>
      </c>
    </row>
    <row r="98" spans="1:10" ht="18.75" customHeight="1">
      <c r="A98" s="226"/>
      <c r="B98" s="227">
        <v>27</v>
      </c>
      <c r="C98" s="228">
        <v>86.3275</v>
      </c>
      <c r="D98" s="228">
        <v>86.3537</v>
      </c>
      <c r="E98" s="229">
        <f t="shared" si="9"/>
        <v>0.026200000000002888</v>
      </c>
      <c r="F98" s="230">
        <f t="shared" si="10"/>
        <v>91.99438202248207</v>
      </c>
      <c r="G98" s="231">
        <f t="shared" si="11"/>
        <v>284.79999999999995</v>
      </c>
      <c r="H98" s="227">
        <v>12</v>
      </c>
      <c r="I98" s="233">
        <v>831.37</v>
      </c>
      <c r="J98" s="233">
        <v>546.57</v>
      </c>
    </row>
    <row r="99" spans="1:10" ht="18.75" customHeight="1">
      <c r="A99" s="226">
        <v>21352</v>
      </c>
      <c r="B99" s="227">
        <v>28</v>
      </c>
      <c r="C99" s="228">
        <v>85.1065</v>
      </c>
      <c r="D99" s="228">
        <v>85.1107</v>
      </c>
      <c r="E99" s="229">
        <f t="shared" si="9"/>
        <v>0.004199999999997317</v>
      </c>
      <c r="F99" s="230">
        <f t="shared" si="10"/>
        <v>12.195476059111233</v>
      </c>
      <c r="G99" s="231">
        <f t="shared" si="11"/>
        <v>344.39</v>
      </c>
      <c r="H99" s="227">
        <v>13</v>
      </c>
      <c r="I99" s="233">
        <v>711.99</v>
      </c>
      <c r="J99" s="233">
        <v>367.6</v>
      </c>
    </row>
    <row r="100" spans="1:10" ht="18.75" customHeight="1">
      <c r="A100" s="226"/>
      <c r="B100" s="227">
        <v>29</v>
      </c>
      <c r="C100" s="228">
        <v>86.0634</v>
      </c>
      <c r="D100" s="228">
        <v>86.0688</v>
      </c>
      <c r="E100" s="229">
        <f t="shared" si="9"/>
        <v>0.00539999999999452</v>
      </c>
      <c r="F100" s="230">
        <f t="shared" si="10"/>
        <v>18.749348980919137</v>
      </c>
      <c r="G100" s="231">
        <f t="shared" si="11"/>
        <v>288.01</v>
      </c>
      <c r="H100" s="227">
        <v>14</v>
      </c>
      <c r="I100" s="233">
        <v>821.05</v>
      </c>
      <c r="J100" s="233">
        <v>533.04</v>
      </c>
    </row>
    <row r="101" spans="1:10" ht="18.75" customHeight="1">
      <c r="A101" s="226"/>
      <c r="B101" s="227">
        <v>30</v>
      </c>
      <c r="C101" s="228">
        <v>84.7965</v>
      </c>
      <c r="D101" s="228">
        <v>84.8011</v>
      </c>
      <c r="E101" s="229">
        <f t="shared" si="9"/>
        <v>0.004600000000010596</v>
      </c>
      <c r="F101" s="230">
        <f t="shared" si="10"/>
        <v>17.351942663185948</v>
      </c>
      <c r="G101" s="231">
        <f t="shared" si="11"/>
        <v>265.1</v>
      </c>
      <c r="H101" s="227">
        <v>15</v>
      </c>
      <c r="I101" s="233">
        <v>784.33</v>
      </c>
      <c r="J101" s="233">
        <v>519.23</v>
      </c>
    </row>
    <row r="102" spans="1:10" ht="18.75" customHeight="1">
      <c r="A102" s="226">
        <v>21402</v>
      </c>
      <c r="B102" s="227">
        <v>10</v>
      </c>
      <c r="C102" s="228">
        <v>85.0847</v>
      </c>
      <c r="D102" s="228">
        <v>85.1622</v>
      </c>
      <c r="E102" s="229">
        <f t="shared" si="9"/>
        <v>0.07750000000000057</v>
      </c>
      <c r="F102" s="230">
        <f t="shared" si="10"/>
        <v>264.730999146031</v>
      </c>
      <c r="G102" s="231">
        <f t="shared" si="11"/>
        <v>292.74999999999994</v>
      </c>
      <c r="H102" s="227">
        <v>16</v>
      </c>
      <c r="I102" s="233">
        <v>630.31</v>
      </c>
      <c r="J102" s="233">
        <v>337.56</v>
      </c>
    </row>
    <row r="103" spans="1:10" ht="18.75" customHeight="1">
      <c r="A103" s="226"/>
      <c r="B103" s="227">
        <v>11</v>
      </c>
      <c r="C103" s="228">
        <v>86.107</v>
      </c>
      <c r="D103" s="228">
        <v>86.1754</v>
      </c>
      <c r="E103" s="229">
        <f t="shared" si="9"/>
        <v>0.06839999999999691</v>
      </c>
      <c r="F103" s="230">
        <f t="shared" si="10"/>
        <v>252.24029206769526</v>
      </c>
      <c r="G103" s="231">
        <f t="shared" si="11"/>
        <v>271.16999999999996</v>
      </c>
      <c r="H103" s="227">
        <v>17</v>
      </c>
      <c r="I103" s="233">
        <v>806.17</v>
      </c>
      <c r="J103" s="233">
        <v>535</v>
      </c>
    </row>
    <row r="104" spans="1:10" ht="18.75" customHeight="1">
      <c r="A104" s="226"/>
      <c r="B104" s="227">
        <v>12</v>
      </c>
      <c r="C104" s="228">
        <v>84.846</v>
      </c>
      <c r="D104" s="228">
        <v>84.9133</v>
      </c>
      <c r="E104" s="229">
        <f t="shared" si="9"/>
        <v>0.06730000000000302</v>
      </c>
      <c r="F104" s="230">
        <f t="shared" si="10"/>
        <v>220.01373042598</v>
      </c>
      <c r="G104" s="231">
        <f t="shared" si="11"/>
        <v>305.89000000000004</v>
      </c>
      <c r="H104" s="227">
        <v>18</v>
      </c>
      <c r="I104" s="233">
        <v>688.98</v>
      </c>
      <c r="J104" s="233">
        <v>383.09</v>
      </c>
    </row>
    <row r="105" spans="1:10" ht="18.75" customHeight="1">
      <c r="A105" s="226">
        <v>21411</v>
      </c>
      <c r="B105" s="227">
        <v>13</v>
      </c>
      <c r="C105" s="228">
        <v>86.7135</v>
      </c>
      <c r="D105" s="228">
        <v>86.734</v>
      </c>
      <c r="E105" s="229">
        <f t="shared" si="9"/>
        <v>0.02049999999999841</v>
      </c>
      <c r="F105" s="230">
        <f t="shared" si="10"/>
        <v>63.41644496689478</v>
      </c>
      <c r="G105" s="231">
        <f t="shared" si="11"/>
        <v>323.26</v>
      </c>
      <c r="H105" s="227">
        <v>19</v>
      </c>
      <c r="I105" s="233">
        <v>716.89</v>
      </c>
      <c r="J105" s="233">
        <v>393.63</v>
      </c>
    </row>
    <row r="106" spans="1:10" ht="18.75" customHeight="1">
      <c r="A106" s="226"/>
      <c r="B106" s="227">
        <v>14</v>
      </c>
      <c r="C106" s="228">
        <v>85.9424</v>
      </c>
      <c r="D106" s="228">
        <v>85.9631</v>
      </c>
      <c r="E106" s="229">
        <f t="shared" si="9"/>
        <v>0.020699999999990837</v>
      </c>
      <c r="F106" s="230">
        <f t="shared" si="10"/>
        <v>79.01064926138721</v>
      </c>
      <c r="G106" s="231">
        <f t="shared" si="11"/>
        <v>261.99</v>
      </c>
      <c r="H106" s="227">
        <v>20</v>
      </c>
      <c r="I106" s="233">
        <v>817.46</v>
      </c>
      <c r="J106" s="233">
        <v>555.47</v>
      </c>
    </row>
    <row r="107" spans="1:10" ht="18.75" customHeight="1">
      <c r="A107" s="226"/>
      <c r="B107" s="227">
        <v>15</v>
      </c>
      <c r="C107" s="228">
        <v>86.9929</v>
      </c>
      <c r="D107" s="228">
        <v>87.0195</v>
      </c>
      <c r="E107" s="229">
        <f t="shared" si="9"/>
        <v>0.026599999999987745</v>
      </c>
      <c r="F107" s="230">
        <f t="shared" si="10"/>
        <v>91.14583333329135</v>
      </c>
      <c r="G107" s="231">
        <f t="shared" si="11"/>
        <v>291.84</v>
      </c>
      <c r="H107" s="227">
        <v>21</v>
      </c>
      <c r="I107" s="233">
        <v>794.18</v>
      </c>
      <c r="J107" s="233">
        <v>502.34</v>
      </c>
    </row>
    <row r="108" spans="1:10" ht="18.75" customHeight="1">
      <c r="A108" s="226">
        <v>21418</v>
      </c>
      <c r="B108" s="227">
        <v>16</v>
      </c>
      <c r="C108" s="228">
        <v>86.1355</v>
      </c>
      <c r="D108" s="228">
        <v>86.1624</v>
      </c>
      <c r="E108" s="229">
        <f t="shared" si="9"/>
        <v>0.026900000000011914</v>
      </c>
      <c r="F108" s="230">
        <f t="shared" si="10"/>
        <v>81.09982212310263</v>
      </c>
      <c r="G108" s="231">
        <f t="shared" si="11"/>
        <v>331.69000000000005</v>
      </c>
      <c r="H108" s="227">
        <v>22</v>
      </c>
      <c r="I108" s="233">
        <v>704.21</v>
      </c>
      <c r="J108" s="233">
        <v>372.52</v>
      </c>
    </row>
    <row r="109" spans="1:10" ht="18.75" customHeight="1">
      <c r="A109" s="226"/>
      <c r="B109" s="227">
        <v>17</v>
      </c>
      <c r="C109" s="228">
        <v>87.2043</v>
      </c>
      <c r="D109" s="228">
        <v>87.2263</v>
      </c>
      <c r="E109" s="229">
        <f t="shared" si="9"/>
        <v>0.02199999999999136</v>
      </c>
      <c r="F109" s="230">
        <f t="shared" si="10"/>
        <v>82.31992516367207</v>
      </c>
      <c r="G109" s="231">
        <f t="shared" si="11"/>
        <v>267.25</v>
      </c>
      <c r="H109" s="227">
        <v>23</v>
      </c>
      <c r="I109" s="233">
        <v>811.56</v>
      </c>
      <c r="J109" s="233">
        <v>544.31</v>
      </c>
    </row>
    <row r="110" spans="1:10" ht="18.75" customHeight="1">
      <c r="A110" s="226"/>
      <c r="B110" s="227">
        <v>18</v>
      </c>
      <c r="C110" s="228">
        <v>85.1524</v>
      </c>
      <c r="D110" s="228">
        <v>85.1802</v>
      </c>
      <c r="E110" s="229">
        <f t="shared" si="9"/>
        <v>0.02779999999999916</v>
      </c>
      <c r="F110" s="230">
        <f t="shared" si="10"/>
        <v>80.38399259773063</v>
      </c>
      <c r="G110" s="231">
        <f t="shared" si="11"/>
        <v>345.84000000000003</v>
      </c>
      <c r="H110" s="227">
        <v>24</v>
      </c>
      <c r="I110" s="233">
        <v>690.99</v>
      </c>
      <c r="J110" s="233">
        <v>345.15</v>
      </c>
    </row>
    <row r="111" spans="1:10" ht="18.75" customHeight="1">
      <c r="A111" s="226">
        <v>21435</v>
      </c>
      <c r="B111" s="227">
        <v>16</v>
      </c>
      <c r="C111" s="228">
        <v>86.1135</v>
      </c>
      <c r="D111" s="228">
        <v>86.1471</v>
      </c>
      <c r="E111" s="229">
        <f t="shared" si="9"/>
        <v>0.03359999999999275</v>
      </c>
      <c r="F111" s="230">
        <f t="shared" si="10"/>
        <v>116.82892906812498</v>
      </c>
      <c r="G111" s="231">
        <f t="shared" si="11"/>
        <v>287.6</v>
      </c>
      <c r="H111" s="227">
        <v>25</v>
      </c>
      <c r="I111" s="233">
        <v>818.33</v>
      </c>
      <c r="J111" s="233">
        <v>530.73</v>
      </c>
    </row>
    <row r="112" spans="1:10" ht="18.75" customHeight="1">
      <c r="A112" s="226"/>
      <c r="B112" s="227">
        <v>17</v>
      </c>
      <c r="C112" s="228">
        <v>87.2187</v>
      </c>
      <c r="D112" s="228">
        <v>87.2536</v>
      </c>
      <c r="E112" s="229">
        <f t="shared" si="9"/>
        <v>0.03490000000000748</v>
      </c>
      <c r="F112" s="230">
        <f t="shared" si="10"/>
        <v>136.4667240166086</v>
      </c>
      <c r="G112" s="231">
        <f t="shared" si="11"/>
        <v>255.74</v>
      </c>
      <c r="H112" s="227">
        <v>26</v>
      </c>
      <c r="I112" s="233">
        <v>878.65</v>
      </c>
      <c r="J112" s="233">
        <v>622.91</v>
      </c>
    </row>
    <row r="113" spans="1:10" ht="18.75" customHeight="1">
      <c r="A113" s="226"/>
      <c r="B113" s="227">
        <v>18</v>
      </c>
      <c r="C113" s="228">
        <v>85.1501</v>
      </c>
      <c r="D113" s="228">
        <v>85.1883</v>
      </c>
      <c r="E113" s="229">
        <f t="shared" si="9"/>
        <v>0.03820000000000334</v>
      </c>
      <c r="F113" s="230">
        <f t="shared" si="10"/>
        <v>147.7070605521744</v>
      </c>
      <c r="G113" s="231">
        <f t="shared" si="11"/>
        <v>258.62</v>
      </c>
      <c r="H113" s="227">
        <v>27</v>
      </c>
      <c r="I113" s="233">
        <v>805.01</v>
      </c>
      <c r="J113" s="233">
        <v>546.39</v>
      </c>
    </row>
    <row r="114" spans="1:10" ht="18.75" customHeight="1">
      <c r="A114" s="226">
        <v>21444</v>
      </c>
      <c r="B114" s="227">
        <v>19</v>
      </c>
      <c r="C114" s="228">
        <v>88.9628</v>
      </c>
      <c r="D114" s="228">
        <v>89.0164</v>
      </c>
      <c r="E114" s="229">
        <f t="shared" si="9"/>
        <v>0.05360000000000298</v>
      </c>
      <c r="F114" s="230">
        <f t="shared" si="10"/>
        <v>184.5920721837758</v>
      </c>
      <c r="G114" s="231">
        <f t="shared" si="11"/>
        <v>290.37</v>
      </c>
      <c r="H114" s="227">
        <v>28</v>
      </c>
      <c r="I114" s="233">
        <v>848.67</v>
      </c>
      <c r="J114" s="233">
        <v>558.3</v>
      </c>
    </row>
    <row r="115" spans="1:10" ht="18.75" customHeight="1">
      <c r="A115" s="226"/>
      <c r="B115" s="227">
        <v>20</v>
      </c>
      <c r="C115" s="228">
        <v>84.6614</v>
      </c>
      <c r="D115" s="228">
        <v>84.7266</v>
      </c>
      <c r="E115" s="229">
        <f t="shared" si="9"/>
        <v>0.06520000000000437</v>
      </c>
      <c r="F115" s="230">
        <f t="shared" si="10"/>
        <v>177.63247513963864</v>
      </c>
      <c r="G115" s="231">
        <f t="shared" si="11"/>
        <v>367.05</v>
      </c>
      <c r="H115" s="227">
        <v>29</v>
      </c>
      <c r="I115" s="233">
        <v>666.71</v>
      </c>
      <c r="J115" s="233">
        <v>299.66</v>
      </c>
    </row>
    <row r="116" spans="1:10" ht="18.75" customHeight="1">
      <c r="A116" s="226"/>
      <c r="B116" s="227">
        <v>21</v>
      </c>
      <c r="C116" s="228">
        <v>86.349</v>
      </c>
      <c r="D116" s="228">
        <v>86.4052</v>
      </c>
      <c r="E116" s="229">
        <f t="shared" si="9"/>
        <v>0.056199999999989814</v>
      </c>
      <c r="F116" s="230">
        <f t="shared" si="10"/>
        <v>172.8752037896884</v>
      </c>
      <c r="G116" s="231">
        <f t="shared" si="11"/>
        <v>325.09000000000003</v>
      </c>
      <c r="H116" s="227">
        <v>30</v>
      </c>
      <c r="I116" s="233">
        <v>745.69</v>
      </c>
      <c r="J116" s="233">
        <v>420.6</v>
      </c>
    </row>
    <row r="117" spans="1:10" ht="18.75" customHeight="1">
      <c r="A117" s="226">
        <v>21449</v>
      </c>
      <c r="B117" s="227">
        <v>22</v>
      </c>
      <c r="C117" s="228">
        <v>85.1241</v>
      </c>
      <c r="D117" s="228">
        <v>85.2519</v>
      </c>
      <c r="E117" s="229">
        <f t="shared" si="9"/>
        <v>0.12780000000000769</v>
      </c>
      <c r="F117" s="230">
        <f t="shared" si="10"/>
        <v>416.7346007108868</v>
      </c>
      <c r="G117" s="231">
        <f t="shared" si="11"/>
        <v>306.6700000000001</v>
      </c>
      <c r="H117" s="227">
        <v>31</v>
      </c>
      <c r="I117" s="233">
        <v>707.7</v>
      </c>
      <c r="J117" s="233">
        <v>401.03</v>
      </c>
    </row>
    <row r="118" spans="1:10" ht="18.75" customHeight="1">
      <c r="A118" s="226"/>
      <c r="B118" s="227">
        <v>23</v>
      </c>
      <c r="C118" s="228">
        <v>87.6948</v>
      </c>
      <c r="D118" s="228">
        <v>87.8253</v>
      </c>
      <c r="E118" s="229">
        <f t="shared" si="9"/>
        <v>0.13049999999999784</v>
      </c>
      <c r="F118" s="230">
        <f t="shared" si="10"/>
        <v>399.3023682761087</v>
      </c>
      <c r="G118" s="231">
        <f t="shared" si="11"/>
        <v>326.82</v>
      </c>
      <c r="H118" s="227">
        <v>32</v>
      </c>
      <c r="I118" s="233">
        <v>817.89</v>
      </c>
      <c r="J118" s="233">
        <v>491.07</v>
      </c>
    </row>
    <row r="119" spans="1:10" ht="18.75" customHeight="1">
      <c r="A119" s="226"/>
      <c r="B119" s="227">
        <v>24</v>
      </c>
      <c r="C119" s="228">
        <v>88.075</v>
      </c>
      <c r="D119" s="228">
        <v>88.19</v>
      </c>
      <c r="E119" s="229">
        <f t="shared" si="9"/>
        <v>0.11499999999999488</v>
      </c>
      <c r="F119" s="230">
        <f t="shared" si="10"/>
        <v>382.68277261986253</v>
      </c>
      <c r="G119" s="231">
        <f t="shared" si="11"/>
        <v>300.51</v>
      </c>
      <c r="H119" s="227">
        <v>33</v>
      </c>
      <c r="I119" s="233">
        <v>825.05</v>
      </c>
      <c r="J119" s="233">
        <v>524.54</v>
      </c>
    </row>
    <row r="120" spans="1:10" ht="18.75" customHeight="1">
      <c r="A120" s="226">
        <v>21452</v>
      </c>
      <c r="B120" s="227">
        <v>25</v>
      </c>
      <c r="C120" s="228">
        <v>87.0765</v>
      </c>
      <c r="D120" s="228">
        <v>87.1874</v>
      </c>
      <c r="E120" s="229">
        <f t="shared" si="9"/>
        <v>0.11090000000000089</v>
      </c>
      <c r="F120" s="230">
        <f t="shared" si="10"/>
        <v>383.51142926306625</v>
      </c>
      <c r="G120" s="231">
        <f t="shared" si="11"/>
        <v>289.1700000000001</v>
      </c>
      <c r="H120" s="227">
        <v>34</v>
      </c>
      <c r="I120" s="233">
        <v>801.72</v>
      </c>
      <c r="J120" s="233">
        <v>512.55</v>
      </c>
    </row>
    <row r="121" spans="1:10" ht="18.75" customHeight="1">
      <c r="A121" s="226"/>
      <c r="B121" s="227">
        <v>26</v>
      </c>
      <c r="C121" s="228">
        <v>85.8109</v>
      </c>
      <c r="D121" s="228">
        <v>85.927</v>
      </c>
      <c r="E121" s="229">
        <f t="shared" si="9"/>
        <v>0.11610000000000298</v>
      </c>
      <c r="F121" s="230">
        <f t="shared" si="10"/>
        <v>375.31518717269984</v>
      </c>
      <c r="G121" s="231">
        <f t="shared" si="11"/>
        <v>309.34000000000003</v>
      </c>
      <c r="H121" s="227">
        <v>35</v>
      </c>
      <c r="I121" s="233">
        <v>796.99</v>
      </c>
      <c r="J121" s="233">
        <v>487.65</v>
      </c>
    </row>
    <row r="122" spans="1:10" ht="18.75" customHeight="1">
      <c r="A122" s="226"/>
      <c r="B122" s="227">
        <v>27</v>
      </c>
      <c r="C122" s="228">
        <v>86.3105</v>
      </c>
      <c r="D122" s="228">
        <v>86.4387</v>
      </c>
      <c r="E122" s="229">
        <f t="shared" si="9"/>
        <v>0.12819999999999254</v>
      </c>
      <c r="F122" s="230">
        <f t="shared" si="10"/>
        <v>409.6631942225109</v>
      </c>
      <c r="G122" s="231">
        <f t="shared" si="11"/>
        <v>312.93999999999994</v>
      </c>
      <c r="H122" s="227">
        <v>36</v>
      </c>
      <c r="I122" s="233">
        <v>682.18</v>
      </c>
      <c r="J122" s="233">
        <v>369.24</v>
      </c>
    </row>
    <row r="123" spans="1:10" ht="18.75" customHeight="1">
      <c r="A123" s="226">
        <v>21466</v>
      </c>
      <c r="B123" s="227">
        <v>28</v>
      </c>
      <c r="C123" s="228">
        <v>87.2096</v>
      </c>
      <c r="D123" s="228">
        <v>87.2311</v>
      </c>
      <c r="E123" s="229">
        <f t="shared" si="9"/>
        <v>0.021500000000003183</v>
      </c>
      <c r="F123" s="230">
        <f t="shared" si="10"/>
        <v>62.89124202891003</v>
      </c>
      <c r="G123" s="231">
        <f t="shared" si="11"/>
        <v>341.86</v>
      </c>
      <c r="H123" s="227">
        <v>37</v>
      </c>
      <c r="I123" s="233">
        <v>712.14</v>
      </c>
      <c r="J123" s="233">
        <v>370.28</v>
      </c>
    </row>
    <row r="124" spans="1:10" ht="18.75" customHeight="1">
      <c r="A124" s="226"/>
      <c r="B124" s="227">
        <v>29</v>
      </c>
      <c r="C124" s="228">
        <v>85.2514</v>
      </c>
      <c r="D124" s="228">
        <v>85.2666</v>
      </c>
      <c r="E124" s="229">
        <f t="shared" si="9"/>
        <v>0.015199999999992997</v>
      </c>
      <c r="F124" s="230">
        <f t="shared" si="10"/>
        <v>52.76495296279724</v>
      </c>
      <c r="G124" s="231">
        <f t="shared" si="11"/>
        <v>288.06999999999994</v>
      </c>
      <c r="H124" s="227">
        <v>38</v>
      </c>
      <c r="I124" s="233">
        <v>853.01</v>
      </c>
      <c r="J124" s="233">
        <v>564.94</v>
      </c>
    </row>
    <row r="125" spans="1:10" ht="18.75" customHeight="1">
      <c r="A125" s="226"/>
      <c r="B125" s="227">
        <v>30</v>
      </c>
      <c r="C125" s="228">
        <v>84.986</v>
      </c>
      <c r="D125" s="228">
        <v>84.995</v>
      </c>
      <c r="E125" s="229">
        <f t="shared" si="9"/>
        <v>0.009000000000000341</v>
      </c>
      <c r="F125" s="230">
        <f t="shared" si="10"/>
        <v>27.040831655801288</v>
      </c>
      <c r="G125" s="231">
        <f t="shared" si="11"/>
        <v>332.83</v>
      </c>
      <c r="H125" s="227">
        <v>39</v>
      </c>
      <c r="I125" s="233">
        <v>749.54</v>
      </c>
      <c r="J125" s="233">
        <v>416.71</v>
      </c>
    </row>
    <row r="126" spans="1:10" ht="18.75" customHeight="1">
      <c r="A126" s="226">
        <v>21471</v>
      </c>
      <c r="B126" s="227">
        <v>31</v>
      </c>
      <c r="C126" s="228">
        <v>84.8253</v>
      </c>
      <c r="D126" s="228">
        <v>84.8412</v>
      </c>
      <c r="E126" s="229">
        <f t="shared" si="9"/>
        <v>0.015900000000002024</v>
      </c>
      <c r="F126" s="230">
        <f t="shared" si="10"/>
        <v>42.723559759248765</v>
      </c>
      <c r="G126" s="231">
        <f t="shared" si="11"/>
        <v>372.16</v>
      </c>
      <c r="H126" s="227">
        <v>40</v>
      </c>
      <c r="I126" s="233">
        <v>682.49</v>
      </c>
      <c r="J126" s="233">
        <v>310.33</v>
      </c>
    </row>
    <row r="127" spans="1:10" ht="18.75" customHeight="1">
      <c r="A127" s="226"/>
      <c r="B127" s="227">
        <v>32</v>
      </c>
      <c r="C127" s="228">
        <v>84.9675</v>
      </c>
      <c r="D127" s="228">
        <v>84.9845</v>
      </c>
      <c r="E127" s="229">
        <f t="shared" si="9"/>
        <v>0.016999999999995907</v>
      </c>
      <c r="F127" s="230">
        <f t="shared" si="10"/>
        <v>52.79011272240445</v>
      </c>
      <c r="G127" s="231">
        <f t="shared" si="11"/>
        <v>322.03000000000003</v>
      </c>
      <c r="H127" s="227">
        <v>41</v>
      </c>
      <c r="I127" s="233">
        <v>807.35</v>
      </c>
      <c r="J127" s="233">
        <v>485.32</v>
      </c>
    </row>
    <row r="128" spans="1:10" ht="24">
      <c r="A128" s="226"/>
      <c r="B128" s="227">
        <v>33</v>
      </c>
      <c r="C128" s="228">
        <v>85.948</v>
      </c>
      <c r="D128" s="228">
        <v>85.9585</v>
      </c>
      <c r="E128" s="229">
        <f t="shared" si="9"/>
        <v>0.010500000000007503</v>
      </c>
      <c r="F128" s="230">
        <f t="shared" si="10"/>
        <v>36.66713228107104</v>
      </c>
      <c r="G128" s="231">
        <f t="shared" si="11"/>
        <v>286.36</v>
      </c>
      <c r="H128" s="227">
        <v>42</v>
      </c>
      <c r="I128" s="233">
        <v>869.29</v>
      </c>
      <c r="J128" s="233">
        <v>582.93</v>
      </c>
    </row>
    <row r="129" spans="1:10" ht="24">
      <c r="A129" s="226">
        <v>21484</v>
      </c>
      <c r="B129" s="227">
        <v>34</v>
      </c>
      <c r="C129" s="228">
        <v>83.663</v>
      </c>
      <c r="D129" s="228">
        <v>83.6782</v>
      </c>
      <c r="E129" s="229">
        <f t="shared" si="9"/>
        <v>0.015200000000007208</v>
      </c>
      <c r="F129" s="230">
        <f t="shared" si="10"/>
        <v>49.18457157651828</v>
      </c>
      <c r="G129" s="231">
        <f t="shared" si="11"/>
        <v>309.03999999999996</v>
      </c>
      <c r="H129" s="227">
        <v>43</v>
      </c>
      <c r="I129" s="233">
        <v>829.14</v>
      </c>
      <c r="J129" s="233">
        <v>520.1</v>
      </c>
    </row>
    <row r="130" spans="1:10" ht="24">
      <c r="A130" s="226"/>
      <c r="B130" s="227">
        <v>35</v>
      </c>
      <c r="C130" s="228">
        <v>84.9515</v>
      </c>
      <c r="D130" s="228">
        <v>84.9596</v>
      </c>
      <c r="E130" s="229">
        <f t="shared" si="9"/>
        <v>0.008099999999998886</v>
      </c>
      <c r="F130" s="230">
        <f t="shared" si="10"/>
        <v>28.31177909821351</v>
      </c>
      <c r="G130" s="231">
        <f t="shared" si="11"/>
        <v>286.1</v>
      </c>
      <c r="H130" s="227">
        <v>44</v>
      </c>
      <c r="I130" s="233">
        <v>821.11</v>
      </c>
      <c r="J130" s="233">
        <v>535.01</v>
      </c>
    </row>
    <row r="131" spans="1:10" ht="24">
      <c r="A131" s="226"/>
      <c r="B131" s="227">
        <v>36</v>
      </c>
      <c r="C131" s="228">
        <v>84.513</v>
      </c>
      <c r="D131" s="228">
        <v>84.5255</v>
      </c>
      <c r="E131" s="229">
        <f t="shared" si="9"/>
        <v>0.012499999999988631</v>
      </c>
      <c r="F131" s="230">
        <f t="shared" si="10"/>
        <v>39.651070578869565</v>
      </c>
      <c r="G131" s="231">
        <f t="shared" si="11"/>
        <v>315.25</v>
      </c>
      <c r="H131" s="227">
        <v>45</v>
      </c>
      <c r="I131" s="233">
        <v>833.68</v>
      </c>
      <c r="J131" s="233">
        <v>518.43</v>
      </c>
    </row>
    <row r="132" spans="1:10" ht="24">
      <c r="A132" s="226">
        <v>21492</v>
      </c>
      <c r="B132" s="227">
        <v>28</v>
      </c>
      <c r="C132" s="228">
        <v>87.1947</v>
      </c>
      <c r="D132" s="228">
        <v>87.2047</v>
      </c>
      <c r="E132" s="229">
        <f t="shared" si="9"/>
        <v>0.010000000000005116</v>
      </c>
      <c r="F132" s="230">
        <f t="shared" si="10"/>
        <v>29.856093628724896</v>
      </c>
      <c r="G132" s="231">
        <f t="shared" si="11"/>
        <v>334.93999999999994</v>
      </c>
      <c r="H132" s="227">
        <v>46</v>
      </c>
      <c r="I132" s="233">
        <v>701.05</v>
      </c>
      <c r="J132" s="233">
        <v>366.11</v>
      </c>
    </row>
    <row r="133" spans="1:10" ht="24">
      <c r="A133" s="226"/>
      <c r="B133" s="227">
        <v>29</v>
      </c>
      <c r="C133" s="228">
        <v>85.2302</v>
      </c>
      <c r="D133" s="228">
        <v>85.2361</v>
      </c>
      <c r="E133" s="229">
        <f t="shared" si="9"/>
        <v>0.005899999999996908</v>
      </c>
      <c r="F133" s="230">
        <f t="shared" si="10"/>
        <v>20.984492815467735</v>
      </c>
      <c r="G133" s="231">
        <f t="shared" si="11"/>
        <v>281.15999999999997</v>
      </c>
      <c r="H133" s="227">
        <v>47</v>
      </c>
      <c r="I133" s="233">
        <v>853.64</v>
      </c>
      <c r="J133" s="233">
        <v>572.48</v>
      </c>
    </row>
    <row r="134" spans="1:10" ht="24">
      <c r="A134" s="226"/>
      <c r="B134" s="227">
        <v>30</v>
      </c>
      <c r="C134" s="228">
        <v>84.9364</v>
      </c>
      <c r="D134" s="228">
        <v>84.9437</v>
      </c>
      <c r="E134" s="229">
        <f aca="true" t="shared" si="12" ref="E134:E197">D134-C134</f>
        <v>0.00730000000000075</v>
      </c>
      <c r="F134" s="230">
        <f aca="true" t="shared" si="13" ref="F134:F197">((10^6)*E134/G134)</f>
        <v>23.11736018747467</v>
      </c>
      <c r="G134" s="231">
        <f aca="true" t="shared" si="14" ref="G134:G197">I134-J134</f>
        <v>315.78</v>
      </c>
      <c r="H134" s="227">
        <v>48</v>
      </c>
      <c r="I134" s="233">
        <v>838.65</v>
      </c>
      <c r="J134" s="233">
        <v>522.87</v>
      </c>
    </row>
    <row r="135" spans="1:10" ht="24">
      <c r="A135" s="226">
        <v>21501</v>
      </c>
      <c r="B135" s="227">
        <v>31</v>
      </c>
      <c r="C135" s="228">
        <v>84.871</v>
      </c>
      <c r="D135" s="228">
        <v>84.881</v>
      </c>
      <c r="E135" s="229">
        <f t="shared" si="12"/>
        <v>0.010000000000005116</v>
      </c>
      <c r="F135" s="230">
        <f t="shared" si="13"/>
        <v>31.55171325804605</v>
      </c>
      <c r="G135" s="231">
        <f t="shared" si="14"/>
        <v>316.94</v>
      </c>
      <c r="H135" s="227">
        <v>49</v>
      </c>
      <c r="I135" s="233">
        <v>681.98</v>
      </c>
      <c r="J135" s="233">
        <v>365.04</v>
      </c>
    </row>
    <row r="136" spans="1:10" ht="24">
      <c r="A136" s="226"/>
      <c r="B136" s="227">
        <v>32</v>
      </c>
      <c r="C136" s="228">
        <v>85.0241</v>
      </c>
      <c r="D136" s="228">
        <v>85.0334</v>
      </c>
      <c r="E136" s="229">
        <f t="shared" si="12"/>
        <v>0.00929999999999609</v>
      </c>
      <c r="F136" s="230">
        <f t="shared" si="13"/>
        <v>33.36681974740273</v>
      </c>
      <c r="G136" s="231">
        <f t="shared" si="14"/>
        <v>278.72</v>
      </c>
      <c r="H136" s="227">
        <v>50</v>
      </c>
      <c r="I136" s="233">
        <v>826.89</v>
      </c>
      <c r="J136" s="233">
        <v>548.17</v>
      </c>
    </row>
    <row r="137" spans="1:10" ht="24">
      <c r="A137" s="226"/>
      <c r="B137" s="227">
        <v>33</v>
      </c>
      <c r="C137" s="228">
        <v>85.9738</v>
      </c>
      <c r="D137" s="228">
        <v>85.9861</v>
      </c>
      <c r="E137" s="229">
        <f t="shared" si="12"/>
        <v>0.012299999999996203</v>
      </c>
      <c r="F137" s="230">
        <f t="shared" si="13"/>
        <v>40.75546719680651</v>
      </c>
      <c r="G137" s="231">
        <f t="shared" si="14"/>
        <v>301.79999999999995</v>
      </c>
      <c r="H137" s="227">
        <v>51</v>
      </c>
      <c r="I137" s="233">
        <v>818.26</v>
      </c>
      <c r="J137" s="233">
        <v>516.46</v>
      </c>
    </row>
    <row r="138" spans="1:10" ht="24">
      <c r="A138" s="226">
        <v>21514</v>
      </c>
      <c r="B138" s="227">
        <v>34</v>
      </c>
      <c r="C138" s="228">
        <v>83.7373</v>
      </c>
      <c r="D138" s="228">
        <v>83.7476</v>
      </c>
      <c r="E138" s="229">
        <f t="shared" si="12"/>
        <v>0.010300000000000864</v>
      </c>
      <c r="F138" s="230">
        <f t="shared" si="13"/>
        <v>29.54760607017087</v>
      </c>
      <c r="G138" s="231">
        <f t="shared" si="14"/>
        <v>348.59000000000003</v>
      </c>
      <c r="H138" s="227">
        <v>52</v>
      </c>
      <c r="I138" s="233">
        <v>591.88</v>
      </c>
      <c r="J138" s="233">
        <v>243.29</v>
      </c>
    </row>
    <row r="139" spans="1:10" ht="24">
      <c r="A139" s="226"/>
      <c r="B139" s="227">
        <v>35</v>
      </c>
      <c r="C139" s="228">
        <v>84.9982</v>
      </c>
      <c r="D139" s="228">
        <v>85.0081</v>
      </c>
      <c r="E139" s="229">
        <f t="shared" si="12"/>
        <v>0.009900000000001796</v>
      </c>
      <c r="F139" s="230">
        <f t="shared" si="13"/>
        <v>31.353919239910674</v>
      </c>
      <c r="G139" s="231">
        <f t="shared" si="14"/>
        <v>315.75000000000006</v>
      </c>
      <c r="H139" s="227">
        <v>53</v>
      </c>
      <c r="I139" s="233">
        <v>788.96</v>
      </c>
      <c r="J139" s="233">
        <v>473.21</v>
      </c>
    </row>
    <row r="140" spans="1:10" ht="24">
      <c r="A140" s="226"/>
      <c r="B140" s="227">
        <v>36</v>
      </c>
      <c r="C140" s="228">
        <v>84.575</v>
      </c>
      <c r="D140" s="228">
        <v>84.5917</v>
      </c>
      <c r="E140" s="229">
        <f t="shared" si="12"/>
        <v>0.01670000000000016</v>
      </c>
      <c r="F140" s="230">
        <f t="shared" si="13"/>
        <v>47.87432273600366</v>
      </c>
      <c r="G140" s="231">
        <f t="shared" si="14"/>
        <v>348.83000000000004</v>
      </c>
      <c r="H140" s="227">
        <v>54</v>
      </c>
      <c r="I140" s="233">
        <v>714.58</v>
      </c>
      <c r="J140" s="233">
        <v>365.75</v>
      </c>
    </row>
    <row r="141" spans="1:10" ht="24">
      <c r="A141" s="226">
        <v>21527</v>
      </c>
      <c r="B141" s="227">
        <v>16</v>
      </c>
      <c r="C141" s="228">
        <v>86.1051</v>
      </c>
      <c r="D141" s="228">
        <v>86.113</v>
      </c>
      <c r="E141" s="229">
        <f t="shared" si="12"/>
        <v>0.007900000000006457</v>
      </c>
      <c r="F141" s="230">
        <f t="shared" si="13"/>
        <v>23.299023800414243</v>
      </c>
      <c r="G141" s="231">
        <f t="shared" si="14"/>
        <v>339.07</v>
      </c>
      <c r="H141" s="227">
        <v>55</v>
      </c>
      <c r="I141" s="233">
        <v>705.64</v>
      </c>
      <c r="J141" s="233">
        <v>366.57</v>
      </c>
    </row>
    <row r="142" spans="1:10" ht="24">
      <c r="A142" s="226"/>
      <c r="B142" s="227">
        <v>17</v>
      </c>
      <c r="C142" s="228">
        <v>87.1927</v>
      </c>
      <c r="D142" s="228">
        <v>87.2001</v>
      </c>
      <c r="E142" s="229">
        <f t="shared" si="12"/>
        <v>0.00740000000000407</v>
      </c>
      <c r="F142" s="230">
        <f t="shared" si="13"/>
        <v>27.03887752120751</v>
      </c>
      <c r="G142" s="231">
        <f t="shared" si="14"/>
        <v>273.67999999999995</v>
      </c>
      <c r="H142" s="227">
        <v>56</v>
      </c>
      <c r="I142" s="233">
        <v>832.31</v>
      </c>
      <c r="J142" s="233">
        <v>558.63</v>
      </c>
    </row>
    <row r="143" spans="1:10" ht="24">
      <c r="A143" s="226"/>
      <c r="B143" s="227">
        <v>18</v>
      </c>
      <c r="C143" s="228">
        <v>85.1232</v>
      </c>
      <c r="D143" s="228">
        <v>85.1261</v>
      </c>
      <c r="E143" s="229">
        <f t="shared" si="12"/>
        <v>0.002899999999996794</v>
      </c>
      <c r="F143" s="230">
        <f t="shared" si="13"/>
        <v>10.999431063898328</v>
      </c>
      <c r="G143" s="231">
        <f t="shared" si="14"/>
        <v>263.65</v>
      </c>
      <c r="H143" s="227">
        <v>57</v>
      </c>
      <c r="I143" s="233">
        <v>886.54</v>
      </c>
      <c r="J143" s="233">
        <v>622.89</v>
      </c>
    </row>
    <row r="144" spans="1:10" ht="24">
      <c r="A144" s="226">
        <v>21537</v>
      </c>
      <c r="B144" s="227">
        <v>19</v>
      </c>
      <c r="C144" s="228">
        <v>88.9474</v>
      </c>
      <c r="D144" s="228">
        <v>88.9557</v>
      </c>
      <c r="E144" s="229">
        <f t="shared" si="12"/>
        <v>0.008299999999991314</v>
      </c>
      <c r="F144" s="230">
        <f t="shared" si="13"/>
        <v>25.462465871065785</v>
      </c>
      <c r="G144" s="231">
        <f t="shared" si="14"/>
        <v>325.97</v>
      </c>
      <c r="H144" s="227">
        <v>58</v>
      </c>
      <c r="I144" s="233">
        <v>746.48</v>
      </c>
      <c r="J144" s="233">
        <v>420.51</v>
      </c>
    </row>
    <row r="145" spans="1:10" ht="24">
      <c r="A145" s="226"/>
      <c r="B145" s="227">
        <v>20</v>
      </c>
      <c r="C145" s="228">
        <v>84.6404</v>
      </c>
      <c r="D145" s="228">
        <v>84.6441</v>
      </c>
      <c r="E145" s="229">
        <f t="shared" si="12"/>
        <v>0.0036999999999949296</v>
      </c>
      <c r="F145" s="230">
        <f t="shared" si="13"/>
        <v>13.381555153688714</v>
      </c>
      <c r="G145" s="231">
        <f t="shared" si="14"/>
        <v>276.5</v>
      </c>
      <c r="H145" s="227">
        <v>59</v>
      </c>
      <c r="I145" s="233">
        <v>822.83</v>
      </c>
      <c r="J145" s="233">
        <v>546.33</v>
      </c>
    </row>
    <row r="146" spans="1:10" ht="24">
      <c r="A146" s="226"/>
      <c r="B146" s="227">
        <v>21</v>
      </c>
      <c r="C146" s="228">
        <v>86.3428</v>
      </c>
      <c r="D146" s="228">
        <v>86.3479</v>
      </c>
      <c r="E146" s="229">
        <f t="shared" si="12"/>
        <v>0.005099999999998772</v>
      </c>
      <c r="F146" s="230">
        <f t="shared" si="13"/>
        <v>16.776315789469646</v>
      </c>
      <c r="G146" s="231">
        <f t="shared" si="14"/>
        <v>304</v>
      </c>
      <c r="H146" s="227">
        <v>60</v>
      </c>
      <c r="I146" s="233">
        <v>704.97</v>
      </c>
      <c r="J146" s="233">
        <v>400.97</v>
      </c>
    </row>
    <row r="147" spans="1:10" ht="24">
      <c r="A147" s="226">
        <v>21540</v>
      </c>
      <c r="B147" s="227">
        <v>22</v>
      </c>
      <c r="C147" s="228">
        <v>85.1157</v>
      </c>
      <c r="D147" s="228">
        <v>85.1195</v>
      </c>
      <c r="E147" s="229">
        <f t="shared" si="12"/>
        <v>0.0037999999999982492</v>
      </c>
      <c r="F147" s="230">
        <f t="shared" si="13"/>
        <v>11.94930977012751</v>
      </c>
      <c r="G147" s="231">
        <f t="shared" si="14"/>
        <v>318.01</v>
      </c>
      <c r="H147" s="227">
        <v>61</v>
      </c>
      <c r="I147" s="233">
        <v>692.88</v>
      </c>
      <c r="J147" s="233">
        <v>374.87</v>
      </c>
    </row>
    <row r="148" spans="1:10" ht="24">
      <c r="A148" s="226"/>
      <c r="B148" s="227">
        <v>23</v>
      </c>
      <c r="C148" s="228">
        <v>87.6895</v>
      </c>
      <c r="D148" s="228">
        <v>87.6999</v>
      </c>
      <c r="E148" s="229">
        <f t="shared" si="12"/>
        <v>0.010400000000004184</v>
      </c>
      <c r="F148" s="230">
        <f t="shared" si="13"/>
        <v>34.801231428203</v>
      </c>
      <c r="G148" s="231">
        <f t="shared" si="14"/>
        <v>298.84</v>
      </c>
      <c r="H148" s="227">
        <v>62</v>
      </c>
      <c r="I148" s="233">
        <v>719.68</v>
      </c>
      <c r="J148" s="233">
        <v>420.84</v>
      </c>
    </row>
    <row r="149" spans="1:10" ht="24">
      <c r="A149" s="249"/>
      <c r="B149" s="250">
        <v>24</v>
      </c>
      <c r="C149" s="251">
        <v>88.0617</v>
      </c>
      <c r="D149" s="251">
        <v>88.0698</v>
      </c>
      <c r="E149" s="252">
        <f t="shared" si="12"/>
        <v>0.008099999999998886</v>
      </c>
      <c r="F149" s="253">
        <f t="shared" si="13"/>
        <v>25.751891651296773</v>
      </c>
      <c r="G149" s="254">
        <f t="shared" si="14"/>
        <v>314.53999999999996</v>
      </c>
      <c r="H149" s="250">
        <v>63</v>
      </c>
      <c r="I149" s="255">
        <v>668.77</v>
      </c>
      <c r="J149" s="255">
        <v>354.23</v>
      </c>
    </row>
    <row r="150" spans="1:10" ht="24">
      <c r="A150" s="242">
        <v>21700</v>
      </c>
      <c r="B150" s="243">
        <v>31</v>
      </c>
      <c r="C150" s="244">
        <v>84.8831</v>
      </c>
      <c r="D150" s="244">
        <v>85.062</v>
      </c>
      <c r="E150" s="245">
        <f t="shared" si="12"/>
        <v>0.17889999999999873</v>
      </c>
      <c r="F150" s="246">
        <f t="shared" si="13"/>
        <v>576.4088023971349</v>
      </c>
      <c r="G150" s="247">
        <f t="shared" si="14"/>
        <v>310.36999999999995</v>
      </c>
      <c r="H150" s="243">
        <v>1</v>
      </c>
      <c r="I150" s="248">
        <v>705.3</v>
      </c>
      <c r="J150" s="256">
        <v>394.93</v>
      </c>
    </row>
    <row r="151" spans="1:10" ht="24">
      <c r="A151" s="226"/>
      <c r="B151" s="227">
        <v>32</v>
      </c>
      <c r="C151" s="228">
        <v>85.0205</v>
      </c>
      <c r="D151" s="228">
        <v>85.2003</v>
      </c>
      <c r="E151" s="229">
        <f t="shared" si="12"/>
        <v>0.17980000000000018</v>
      </c>
      <c r="F151" s="230">
        <f t="shared" si="13"/>
        <v>535.262421481945</v>
      </c>
      <c r="G151" s="231">
        <f t="shared" si="14"/>
        <v>335.91</v>
      </c>
      <c r="H151" s="227">
        <v>2</v>
      </c>
      <c r="I151" s="233">
        <v>701.07</v>
      </c>
      <c r="J151" s="257">
        <v>365.16</v>
      </c>
    </row>
    <row r="152" spans="1:10" ht="24">
      <c r="A152" s="226"/>
      <c r="B152" s="227">
        <v>33</v>
      </c>
      <c r="C152" s="228">
        <v>85.997</v>
      </c>
      <c r="D152" s="228">
        <v>86.1687</v>
      </c>
      <c r="E152" s="229">
        <f t="shared" si="12"/>
        <v>0.1717000000000013</v>
      </c>
      <c r="F152" s="230">
        <f t="shared" si="13"/>
        <v>550.0032032801631</v>
      </c>
      <c r="G152" s="231">
        <f t="shared" si="14"/>
        <v>312.18</v>
      </c>
      <c r="H152" s="227">
        <v>3</v>
      </c>
      <c r="I152" s="233">
        <v>718.88</v>
      </c>
      <c r="J152" s="233">
        <v>406.7</v>
      </c>
    </row>
    <row r="153" spans="1:10" ht="24">
      <c r="A153" s="226">
        <v>21707</v>
      </c>
      <c r="B153" s="227">
        <v>19</v>
      </c>
      <c r="C153" s="228">
        <v>88.925</v>
      </c>
      <c r="D153" s="228">
        <v>88.9527</v>
      </c>
      <c r="E153" s="229">
        <f t="shared" si="12"/>
        <v>0.02769999999999584</v>
      </c>
      <c r="F153" s="230">
        <f t="shared" si="13"/>
        <v>80.87355113718094</v>
      </c>
      <c r="G153" s="231">
        <f t="shared" si="14"/>
        <v>342.50999999999993</v>
      </c>
      <c r="H153" s="227">
        <v>4</v>
      </c>
      <c r="I153" s="233">
        <v>682.42</v>
      </c>
      <c r="J153" s="233">
        <v>339.91</v>
      </c>
    </row>
    <row r="154" spans="1:10" ht="24">
      <c r="A154" s="226"/>
      <c r="B154" s="227">
        <v>20</v>
      </c>
      <c r="C154" s="228">
        <v>84.6372</v>
      </c>
      <c r="D154" s="228">
        <v>84.6658</v>
      </c>
      <c r="E154" s="229">
        <f t="shared" si="12"/>
        <v>0.028599999999997294</v>
      </c>
      <c r="F154" s="230">
        <f t="shared" si="13"/>
        <v>81.23153828674533</v>
      </c>
      <c r="G154" s="231">
        <f t="shared" si="14"/>
        <v>352.08</v>
      </c>
      <c r="H154" s="227">
        <v>5</v>
      </c>
      <c r="I154" s="233">
        <v>642.03</v>
      </c>
      <c r="J154" s="233">
        <v>289.95</v>
      </c>
    </row>
    <row r="155" spans="1:10" ht="24">
      <c r="A155" s="226"/>
      <c r="B155" s="227">
        <v>21</v>
      </c>
      <c r="C155" s="228">
        <v>86.3339</v>
      </c>
      <c r="D155" s="228">
        <v>86.3743</v>
      </c>
      <c r="E155" s="229">
        <f t="shared" si="12"/>
        <v>0.04040000000000532</v>
      </c>
      <c r="F155" s="230">
        <f t="shared" si="13"/>
        <v>113.08607417776156</v>
      </c>
      <c r="G155" s="231">
        <f t="shared" si="14"/>
        <v>357.25</v>
      </c>
      <c r="H155" s="227">
        <v>6</v>
      </c>
      <c r="I155" s="233">
        <v>683.4</v>
      </c>
      <c r="J155" s="233">
        <v>326.15</v>
      </c>
    </row>
    <row r="156" spans="1:10" ht="24">
      <c r="A156" s="226">
        <v>21717</v>
      </c>
      <c r="B156" s="227">
        <v>22</v>
      </c>
      <c r="C156" s="228">
        <v>85.1103</v>
      </c>
      <c r="D156" s="228">
        <v>85.1493</v>
      </c>
      <c r="E156" s="229">
        <f t="shared" si="12"/>
        <v>0.03900000000000148</v>
      </c>
      <c r="F156" s="230">
        <f t="shared" si="13"/>
        <v>135.34617386778234</v>
      </c>
      <c r="G156" s="231">
        <f t="shared" si="14"/>
        <v>288.15</v>
      </c>
      <c r="H156" s="227">
        <v>7</v>
      </c>
      <c r="I156" s="233">
        <v>818.48</v>
      </c>
      <c r="J156" s="233">
        <v>530.33</v>
      </c>
    </row>
    <row r="157" spans="1:10" ht="24">
      <c r="A157" s="226"/>
      <c r="B157" s="227">
        <v>23</v>
      </c>
      <c r="C157" s="228">
        <v>87.6692</v>
      </c>
      <c r="D157" s="228">
        <v>87.7191</v>
      </c>
      <c r="E157" s="229">
        <f t="shared" si="12"/>
        <v>0.04989999999999384</v>
      </c>
      <c r="F157" s="230">
        <f t="shared" si="13"/>
        <v>136.2085437423061</v>
      </c>
      <c r="G157" s="231">
        <f t="shared" si="14"/>
        <v>366.35</v>
      </c>
      <c r="H157" s="227">
        <v>8</v>
      </c>
      <c r="I157" s="233">
        <v>736.46</v>
      </c>
      <c r="J157" s="233">
        <v>370.11</v>
      </c>
    </row>
    <row r="158" spans="1:10" ht="24">
      <c r="A158" s="226"/>
      <c r="B158" s="227">
        <v>24</v>
      </c>
      <c r="C158" s="228">
        <v>88.0402</v>
      </c>
      <c r="D158" s="228">
        <v>88.0898</v>
      </c>
      <c r="E158" s="229">
        <f t="shared" si="12"/>
        <v>0.04959999999999809</v>
      </c>
      <c r="F158" s="230">
        <f t="shared" si="13"/>
        <v>151.02152665712052</v>
      </c>
      <c r="G158" s="231">
        <f t="shared" si="14"/>
        <v>328.43</v>
      </c>
      <c r="H158" s="227">
        <v>9</v>
      </c>
      <c r="I158" s="233">
        <v>701.61</v>
      </c>
      <c r="J158" s="233">
        <v>373.18</v>
      </c>
    </row>
    <row r="159" spans="1:10" ht="24">
      <c r="A159" s="226">
        <v>21724</v>
      </c>
      <c r="B159" s="227">
        <v>25</v>
      </c>
      <c r="C159" s="228">
        <v>87.0544</v>
      </c>
      <c r="D159" s="228">
        <v>87.0767</v>
      </c>
      <c r="E159" s="229">
        <f t="shared" si="12"/>
        <v>0.02230000000000132</v>
      </c>
      <c r="F159" s="230">
        <f t="shared" si="13"/>
        <v>63.68335379958682</v>
      </c>
      <c r="G159" s="231">
        <f t="shared" si="14"/>
        <v>350.17</v>
      </c>
      <c r="H159" s="227">
        <v>10</v>
      </c>
      <c r="I159" s="233">
        <v>728.38</v>
      </c>
      <c r="J159" s="233">
        <v>378.21</v>
      </c>
    </row>
    <row r="160" spans="1:10" ht="24">
      <c r="A160" s="226"/>
      <c r="B160" s="227">
        <v>26</v>
      </c>
      <c r="C160" s="228">
        <v>85.7902</v>
      </c>
      <c r="D160" s="228">
        <v>85.8118</v>
      </c>
      <c r="E160" s="229">
        <f t="shared" si="12"/>
        <v>0.021600000000006503</v>
      </c>
      <c r="F160" s="230">
        <f t="shared" si="13"/>
        <v>78.75738350472729</v>
      </c>
      <c r="G160" s="231">
        <f t="shared" si="14"/>
        <v>274.26</v>
      </c>
      <c r="H160" s="227">
        <v>11</v>
      </c>
      <c r="I160" s="233">
        <v>852.59</v>
      </c>
      <c r="J160" s="233">
        <v>578.33</v>
      </c>
    </row>
    <row r="161" spans="1:10" ht="24">
      <c r="A161" s="226"/>
      <c r="B161" s="227">
        <v>27</v>
      </c>
      <c r="C161" s="228">
        <v>86.2942</v>
      </c>
      <c r="D161" s="228">
        <v>86.319</v>
      </c>
      <c r="E161" s="229">
        <f t="shared" si="12"/>
        <v>0.024799999999999045</v>
      </c>
      <c r="F161" s="230">
        <f t="shared" si="13"/>
        <v>76.12966601178489</v>
      </c>
      <c r="G161" s="231">
        <f t="shared" si="14"/>
        <v>325.76</v>
      </c>
      <c r="H161" s="227">
        <v>12</v>
      </c>
      <c r="I161" s="233">
        <v>759.27</v>
      </c>
      <c r="J161" s="233">
        <v>433.51</v>
      </c>
    </row>
    <row r="162" spans="1:10" ht="24">
      <c r="A162" s="226">
        <v>21734</v>
      </c>
      <c r="B162" s="227">
        <v>28</v>
      </c>
      <c r="C162" s="228">
        <v>87.2108</v>
      </c>
      <c r="D162" s="228">
        <v>87.3816</v>
      </c>
      <c r="E162" s="229">
        <f t="shared" si="12"/>
        <v>0.17079999999999984</v>
      </c>
      <c r="F162" s="230">
        <f t="shared" si="13"/>
        <v>537.7495119954658</v>
      </c>
      <c r="G162" s="231">
        <f t="shared" si="14"/>
        <v>317.62</v>
      </c>
      <c r="H162" s="227">
        <v>13</v>
      </c>
      <c r="I162" s="233">
        <v>866.49</v>
      </c>
      <c r="J162" s="233">
        <v>548.87</v>
      </c>
    </row>
    <row r="163" spans="1:10" ht="24">
      <c r="A163" s="226"/>
      <c r="B163" s="227">
        <v>29</v>
      </c>
      <c r="C163" s="228">
        <v>85.2384</v>
      </c>
      <c r="D163" s="228">
        <v>85.4271</v>
      </c>
      <c r="E163" s="229">
        <f t="shared" si="12"/>
        <v>0.1886999999999972</v>
      </c>
      <c r="F163" s="230">
        <f t="shared" si="13"/>
        <v>520.5517241379234</v>
      </c>
      <c r="G163" s="231">
        <f t="shared" si="14"/>
        <v>362.49999999999994</v>
      </c>
      <c r="H163" s="227">
        <v>14</v>
      </c>
      <c r="I163" s="233">
        <v>704.17</v>
      </c>
      <c r="J163" s="233">
        <v>341.67</v>
      </c>
    </row>
    <row r="164" spans="1:10" ht="24">
      <c r="A164" s="226"/>
      <c r="B164" s="227">
        <v>30</v>
      </c>
      <c r="C164" s="228">
        <v>84.977</v>
      </c>
      <c r="D164" s="228">
        <v>85.1601</v>
      </c>
      <c r="E164" s="229">
        <f t="shared" si="12"/>
        <v>0.18309999999999604</v>
      </c>
      <c r="F164" s="230">
        <f t="shared" si="13"/>
        <v>519.8307923799678</v>
      </c>
      <c r="G164" s="231">
        <f t="shared" si="14"/>
        <v>352.23</v>
      </c>
      <c r="H164" s="227">
        <v>15</v>
      </c>
      <c r="I164" s="233">
        <v>711.76</v>
      </c>
      <c r="J164" s="233">
        <v>359.53</v>
      </c>
    </row>
    <row r="165" spans="1:10" ht="24">
      <c r="A165" s="226">
        <v>21740</v>
      </c>
      <c r="B165" s="227">
        <v>31</v>
      </c>
      <c r="C165" s="228">
        <v>84.8817</v>
      </c>
      <c r="D165" s="228">
        <v>84.9265</v>
      </c>
      <c r="E165" s="229">
        <f t="shared" si="12"/>
        <v>0.04480000000000928</v>
      </c>
      <c r="F165" s="230">
        <f t="shared" si="13"/>
        <v>120.30075187972416</v>
      </c>
      <c r="G165" s="231">
        <f t="shared" si="14"/>
        <v>372.4</v>
      </c>
      <c r="H165" s="227">
        <v>16</v>
      </c>
      <c r="I165" s="233">
        <v>730.5</v>
      </c>
      <c r="J165" s="233">
        <v>358.1</v>
      </c>
    </row>
    <row r="166" spans="1:10" ht="24">
      <c r="A166" s="226"/>
      <c r="B166" s="227">
        <v>32</v>
      </c>
      <c r="C166" s="228">
        <v>85.0295</v>
      </c>
      <c r="D166" s="228">
        <v>85.0608</v>
      </c>
      <c r="E166" s="229">
        <f t="shared" si="12"/>
        <v>0.03130000000000166</v>
      </c>
      <c r="F166" s="230">
        <f t="shared" si="13"/>
        <v>101.3502574231832</v>
      </c>
      <c r="G166" s="231">
        <f t="shared" si="14"/>
        <v>308.8299999999999</v>
      </c>
      <c r="H166" s="227">
        <v>17</v>
      </c>
      <c r="I166" s="233">
        <v>821.8</v>
      </c>
      <c r="J166" s="233">
        <v>512.97</v>
      </c>
    </row>
    <row r="167" spans="1:10" ht="24">
      <c r="A167" s="226"/>
      <c r="B167" s="227">
        <v>33</v>
      </c>
      <c r="C167" s="228">
        <v>85.944</v>
      </c>
      <c r="D167" s="228">
        <v>85.9877</v>
      </c>
      <c r="E167" s="229">
        <f t="shared" si="12"/>
        <v>0.04370000000000118</v>
      </c>
      <c r="F167" s="230">
        <f t="shared" si="13"/>
        <v>120.37904247700175</v>
      </c>
      <c r="G167" s="231">
        <f t="shared" si="14"/>
        <v>363.02000000000004</v>
      </c>
      <c r="H167" s="227">
        <v>18</v>
      </c>
      <c r="I167" s="233">
        <v>705.72</v>
      </c>
      <c r="J167" s="233">
        <v>342.7</v>
      </c>
    </row>
    <row r="168" spans="1:10" ht="24">
      <c r="A168" s="226">
        <v>21740</v>
      </c>
      <c r="B168" s="227">
        <v>34</v>
      </c>
      <c r="C168" s="228">
        <v>83.7131</v>
      </c>
      <c r="D168" s="228">
        <v>83.7643</v>
      </c>
      <c r="E168" s="229">
        <f t="shared" si="12"/>
        <v>0.05120000000000857</v>
      </c>
      <c r="F168" s="230">
        <f t="shared" si="13"/>
        <v>171.13443411995644</v>
      </c>
      <c r="G168" s="231">
        <f t="shared" si="14"/>
        <v>299.18</v>
      </c>
      <c r="H168" s="227">
        <v>19</v>
      </c>
      <c r="I168" s="233">
        <v>721.24</v>
      </c>
      <c r="J168" s="233">
        <v>422.06</v>
      </c>
    </row>
    <row r="169" spans="1:10" ht="24">
      <c r="A169" s="226"/>
      <c r="B169" s="227">
        <v>35</v>
      </c>
      <c r="C169" s="228">
        <v>85.0186</v>
      </c>
      <c r="D169" s="228">
        <v>85.0723</v>
      </c>
      <c r="E169" s="229">
        <f t="shared" si="12"/>
        <v>0.05369999999999209</v>
      </c>
      <c r="F169" s="230">
        <f t="shared" si="13"/>
        <v>148.63406128038994</v>
      </c>
      <c r="G169" s="231">
        <f t="shared" si="14"/>
        <v>361.29</v>
      </c>
      <c r="H169" s="227">
        <v>20</v>
      </c>
      <c r="I169" s="233">
        <v>725.08</v>
      </c>
      <c r="J169" s="233">
        <v>363.79</v>
      </c>
    </row>
    <row r="170" spans="1:10" ht="24">
      <c r="A170" s="226"/>
      <c r="B170" s="227">
        <v>36</v>
      </c>
      <c r="C170" s="228">
        <v>84.5805</v>
      </c>
      <c r="D170" s="228">
        <v>84.6301</v>
      </c>
      <c r="E170" s="229">
        <f t="shared" si="12"/>
        <v>0.04959999999999809</v>
      </c>
      <c r="F170" s="230">
        <f t="shared" si="13"/>
        <v>167.43181204428197</v>
      </c>
      <c r="G170" s="231">
        <f t="shared" si="14"/>
        <v>296.24</v>
      </c>
      <c r="H170" s="227">
        <v>21</v>
      </c>
      <c r="I170" s="233">
        <v>860.71</v>
      </c>
      <c r="J170" s="233">
        <v>564.47</v>
      </c>
    </row>
    <row r="171" spans="1:10" ht="24">
      <c r="A171" s="226">
        <v>21780</v>
      </c>
      <c r="B171" s="227">
        <v>28</v>
      </c>
      <c r="C171" s="228">
        <v>87.2227</v>
      </c>
      <c r="D171" s="228">
        <v>87.3968</v>
      </c>
      <c r="E171" s="229">
        <f t="shared" si="12"/>
        <v>0.1740999999999957</v>
      </c>
      <c r="F171" s="230">
        <f t="shared" si="13"/>
        <v>567.9519801657066</v>
      </c>
      <c r="G171" s="231">
        <f t="shared" si="14"/>
        <v>306.54</v>
      </c>
      <c r="H171" s="227">
        <v>22</v>
      </c>
      <c r="I171" s="233">
        <v>737.7</v>
      </c>
      <c r="J171" s="233">
        <v>431.16</v>
      </c>
    </row>
    <row r="172" spans="1:10" ht="24">
      <c r="A172" s="226"/>
      <c r="B172" s="227">
        <v>29</v>
      </c>
      <c r="C172" s="228">
        <v>85.2518</v>
      </c>
      <c r="D172" s="228">
        <v>85.446</v>
      </c>
      <c r="E172" s="229">
        <f t="shared" si="12"/>
        <v>0.19419999999999504</v>
      </c>
      <c r="F172" s="230">
        <f t="shared" si="13"/>
        <v>649.4766061335577</v>
      </c>
      <c r="G172" s="231">
        <f t="shared" si="14"/>
        <v>299.01</v>
      </c>
      <c r="H172" s="227">
        <v>23</v>
      </c>
      <c r="I172" s="233">
        <v>832.96</v>
      </c>
      <c r="J172" s="233">
        <v>533.95</v>
      </c>
    </row>
    <row r="173" spans="1:10" ht="24">
      <c r="A173" s="226"/>
      <c r="B173" s="227">
        <v>30</v>
      </c>
      <c r="C173" s="228">
        <v>84.9738</v>
      </c>
      <c r="D173" s="228">
        <v>85.1473</v>
      </c>
      <c r="E173" s="229">
        <f t="shared" si="12"/>
        <v>0.1735000000000042</v>
      </c>
      <c r="F173" s="230">
        <f t="shared" si="13"/>
        <v>525.5346216756656</v>
      </c>
      <c r="G173" s="231">
        <f t="shared" si="14"/>
        <v>330.14</v>
      </c>
      <c r="H173" s="227">
        <v>24</v>
      </c>
      <c r="I173" s="233">
        <v>656.66</v>
      </c>
      <c r="J173" s="233">
        <v>326.52</v>
      </c>
    </row>
    <row r="174" spans="1:10" ht="24">
      <c r="A174" s="226">
        <v>21781</v>
      </c>
      <c r="B174" s="227">
        <v>31</v>
      </c>
      <c r="C174" s="228">
        <v>84.8533</v>
      </c>
      <c r="D174" s="228">
        <v>84.9416</v>
      </c>
      <c r="E174" s="229">
        <f t="shared" si="12"/>
        <v>0.08829999999998961</v>
      </c>
      <c r="F174" s="230">
        <f t="shared" si="13"/>
        <v>301.81843040740233</v>
      </c>
      <c r="G174" s="231">
        <f t="shared" si="14"/>
        <v>292.55999999999995</v>
      </c>
      <c r="H174" s="227">
        <v>25</v>
      </c>
      <c r="I174" s="233">
        <v>731.67</v>
      </c>
      <c r="J174" s="233">
        <v>439.11</v>
      </c>
    </row>
    <row r="175" spans="1:10" ht="24">
      <c r="A175" s="226"/>
      <c r="B175" s="227">
        <v>32</v>
      </c>
      <c r="C175" s="228">
        <v>85.0097</v>
      </c>
      <c r="D175" s="228">
        <v>85.1144</v>
      </c>
      <c r="E175" s="229">
        <f t="shared" si="12"/>
        <v>0.10470000000000823</v>
      </c>
      <c r="F175" s="230">
        <f t="shared" si="13"/>
        <v>327.9561472200728</v>
      </c>
      <c r="G175" s="231">
        <f t="shared" si="14"/>
        <v>319.25</v>
      </c>
      <c r="H175" s="227">
        <v>26</v>
      </c>
      <c r="I175" s="233">
        <v>854.3</v>
      </c>
      <c r="J175" s="233">
        <v>535.05</v>
      </c>
    </row>
    <row r="176" spans="1:10" ht="24">
      <c r="A176" s="226"/>
      <c r="B176" s="227">
        <v>33</v>
      </c>
      <c r="C176" s="228">
        <v>85.9997</v>
      </c>
      <c r="D176" s="228">
        <v>86.091</v>
      </c>
      <c r="E176" s="229">
        <f t="shared" si="12"/>
        <v>0.09129999999998972</v>
      </c>
      <c r="F176" s="230">
        <f t="shared" si="13"/>
        <v>327.6982161443944</v>
      </c>
      <c r="G176" s="231">
        <f t="shared" si="14"/>
        <v>278.61</v>
      </c>
      <c r="H176" s="227">
        <v>27</v>
      </c>
      <c r="I176" s="233">
        <v>826.19</v>
      </c>
      <c r="J176" s="233">
        <v>547.58</v>
      </c>
    </row>
    <row r="177" spans="1:10" ht="24">
      <c r="A177" s="226">
        <v>21791</v>
      </c>
      <c r="B177" s="227">
        <v>34</v>
      </c>
      <c r="C177" s="228">
        <v>83.759</v>
      </c>
      <c r="D177" s="228">
        <v>83.9211</v>
      </c>
      <c r="E177" s="229">
        <f t="shared" si="12"/>
        <v>0.16209999999999525</v>
      </c>
      <c r="F177" s="230">
        <f t="shared" si="13"/>
        <v>584.924042867951</v>
      </c>
      <c r="G177" s="231">
        <f t="shared" si="14"/>
        <v>277.13</v>
      </c>
      <c r="H177" s="227">
        <v>28</v>
      </c>
      <c r="I177" s="233">
        <v>833.64</v>
      </c>
      <c r="J177" s="233">
        <v>556.51</v>
      </c>
    </row>
    <row r="178" spans="1:10" ht="24">
      <c r="A178" s="226"/>
      <c r="B178" s="227">
        <v>35</v>
      </c>
      <c r="C178" s="228">
        <v>85.0473</v>
      </c>
      <c r="D178" s="228">
        <v>85.2223</v>
      </c>
      <c r="E178" s="229">
        <f t="shared" si="12"/>
        <v>0.17499999999999716</v>
      </c>
      <c r="F178" s="230">
        <f t="shared" si="13"/>
        <v>569.1982436168389</v>
      </c>
      <c r="G178" s="231">
        <f t="shared" si="14"/>
        <v>307.45000000000005</v>
      </c>
      <c r="H178" s="227">
        <v>29</v>
      </c>
      <c r="I178" s="233">
        <v>819.45</v>
      </c>
      <c r="J178" s="233">
        <v>512</v>
      </c>
    </row>
    <row r="179" spans="1:10" ht="24">
      <c r="A179" s="226"/>
      <c r="B179" s="227">
        <v>36</v>
      </c>
      <c r="C179" s="228">
        <v>84.581</v>
      </c>
      <c r="D179" s="228">
        <v>84.7581</v>
      </c>
      <c r="E179" s="229">
        <f t="shared" si="12"/>
        <v>0.17709999999999582</v>
      </c>
      <c r="F179" s="230">
        <f t="shared" si="13"/>
        <v>595.3541533599886</v>
      </c>
      <c r="G179" s="231">
        <f t="shared" si="14"/>
        <v>297.47</v>
      </c>
      <c r="H179" s="227">
        <v>30</v>
      </c>
      <c r="I179" s="233">
        <v>839.77</v>
      </c>
      <c r="J179" s="233">
        <v>542.3</v>
      </c>
    </row>
    <row r="180" spans="1:10" ht="24">
      <c r="A180" s="226">
        <v>21808</v>
      </c>
      <c r="B180" s="227">
        <v>13</v>
      </c>
      <c r="C180" s="228">
        <v>86.7484</v>
      </c>
      <c r="D180" s="258">
        <v>86.845</v>
      </c>
      <c r="E180" s="229">
        <f t="shared" si="12"/>
        <v>0.09659999999999513</v>
      </c>
      <c r="F180" s="230">
        <f t="shared" si="13"/>
        <v>322.78544458179954</v>
      </c>
      <c r="G180" s="231">
        <f t="shared" si="14"/>
        <v>299.27</v>
      </c>
      <c r="H180" s="227">
        <v>31</v>
      </c>
      <c r="I180" s="233">
        <v>844.62</v>
      </c>
      <c r="J180" s="233">
        <v>545.35</v>
      </c>
    </row>
    <row r="181" spans="1:10" ht="24">
      <c r="A181" s="226"/>
      <c r="B181" s="227">
        <v>14</v>
      </c>
      <c r="C181" s="228">
        <v>85.945</v>
      </c>
      <c r="D181" s="228">
        <v>86.0526</v>
      </c>
      <c r="E181" s="229">
        <f t="shared" si="12"/>
        <v>0.10760000000000502</v>
      </c>
      <c r="F181" s="230">
        <f t="shared" si="13"/>
        <v>337.66396786545226</v>
      </c>
      <c r="G181" s="231">
        <f t="shared" si="14"/>
        <v>318.66</v>
      </c>
      <c r="H181" s="227">
        <v>32</v>
      </c>
      <c r="I181" s="233">
        <v>796.35</v>
      </c>
      <c r="J181" s="233">
        <v>477.69</v>
      </c>
    </row>
    <row r="182" spans="1:10" ht="24">
      <c r="A182" s="226"/>
      <c r="B182" s="227">
        <v>15</v>
      </c>
      <c r="C182" s="228">
        <v>87.0124</v>
      </c>
      <c r="D182" s="228">
        <v>87.1194</v>
      </c>
      <c r="E182" s="229">
        <f t="shared" si="12"/>
        <v>0.10699999999999932</v>
      </c>
      <c r="F182" s="230">
        <f t="shared" si="13"/>
        <v>343.7640557733063</v>
      </c>
      <c r="G182" s="231">
        <f t="shared" si="14"/>
        <v>311.26</v>
      </c>
      <c r="H182" s="227">
        <v>33</v>
      </c>
      <c r="I182" s="233">
        <v>828.96</v>
      </c>
      <c r="J182" s="233">
        <v>517.7</v>
      </c>
    </row>
    <row r="183" spans="1:10" ht="24">
      <c r="A183" s="226">
        <v>21812</v>
      </c>
      <c r="B183" s="227">
        <v>16</v>
      </c>
      <c r="C183" s="228">
        <v>86.1599</v>
      </c>
      <c r="D183" s="228">
        <v>86.2639</v>
      </c>
      <c r="E183" s="229">
        <f t="shared" si="12"/>
        <v>0.10400000000001342</v>
      </c>
      <c r="F183" s="230">
        <f t="shared" si="13"/>
        <v>317.93586255392194</v>
      </c>
      <c r="G183" s="231">
        <f t="shared" si="14"/>
        <v>327.11</v>
      </c>
      <c r="H183" s="227">
        <v>34</v>
      </c>
      <c r="I183" s="233">
        <v>671.51</v>
      </c>
      <c r="J183" s="233">
        <v>344.4</v>
      </c>
    </row>
    <row r="184" spans="1:10" ht="24">
      <c r="A184" s="226"/>
      <c r="B184" s="227">
        <v>17</v>
      </c>
      <c r="C184" s="228">
        <v>87.2249</v>
      </c>
      <c r="D184" s="228">
        <v>87.3229</v>
      </c>
      <c r="E184" s="229">
        <f t="shared" si="12"/>
        <v>0.09799999999999898</v>
      </c>
      <c r="F184" s="230">
        <f t="shared" si="13"/>
        <v>306.25957061157845</v>
      </c>
      <c r="G184" s="231">
        <f t="shared" si="14"/>
        <v>319.98999999999995</v>
      </c>
      <c r="H184" s="227">
        <v>35</v>
      </c>
      <c r="I184" s="233">
        <v>681.18</v>
      </c>
      <c r="J184" s="233">
        <v>361.19</v>
      </c>
    </row>
    <row r="185" spans="1:10" ht="24">
      <c r="A185" s="226"/>
      <c r="B185" s="227">
        <v>18</v>
      </c>
      <c r="C185" s="228">
        <v>85.1724</v>
      </c>
      <c r="D185" s="228">
        <v>85.2618</v>
      </c>
      <c r="E185" s="229">
        <f t="shared" si="12"/>
        <v>0.0893999999999977</v>
      </c>
      <c r="F185" s="230">
        <f t="shared" si="13"/>
        <v>288.7690170871078</v>
      </c>
      <c r="G185" s="231">
        <f t="shared" si="14"/>
        <v>309.59000000000003</v>
      </c>
      <c r="H185" s="227">
        <v>36</v>
      </c>
      <c r="I185" s="233">
        <v>850.63</v>
      </c>
      <c r="J185" s="233">
        <v>541.04</v>
      </c>
    </row>
    <row r="186" spans="1:10" ht="24">
      <c r="A186" s="226">
        <v>21819</v>
      </c>
      <c r="B186" s="227">
        <v>19</v>
      </c>
      <c r="C186" s="228">
        <v>88.9884</v>
      </c>
      <c r="D186" s="228">
        <v>89.2126</v>
      </c>
      <c r="E186" s="229">
        <f t="shared" si="12"/>
        <v>0.22419999999999618</v>
      </c>
      <c r="F186" s="230">
        <f t="shared" si="13"/>
        <v>680.817466824561</v>
      </c>
      <c r="G186" s="231">
        <f t="shared" si="14"/>
        <v>329.31</v>
      </c>
      <c r="H186" s="227">
        <v>37</v>
      </c>
      <c r="I186" s="233">
        <v>751.73</v>
      </c>
      <c r="J186" s="233">
        <v>422.42</v>
      </c>
    </row>
    <row r="187" spans="1:10" ht="24">
      <c r="A187" s="226"/>
      <c r="B187" s="227">
        <v>20</v>
      </c>
      <c r="C187" s="228">
        <v>84.6821</v>
      </c>
      <c r="D187" s="228">
        <v>84.8888</v>
      </c>
      <c r="E187" s="229">
        <f t="shared" si="12"/>
        <v>0.20669999999999789</v>
      </c>
      <c r="F187" s="230">
        <f t="shared" si="13"/>
        <v>683.1928606841774</v>
      </c>
      <c r="G187" s="231">
        <f t="shared" si="14"/>
        <v>302.55</v>
      </c>
      <c r="H187" s="227">
        <v>38</v>
      </c>
      <c r="I187" s="233">
        <v>780.37</v>
      </c>
      <c r="J187" s="233">
        <v>477.82</v>
      </c>
    </row>
    <row r="188" spans="1:10" ht="24">
      <c r="A188" s="226"/>
      <c r="B188" s="227">
        <v>21</v>
      </c>
      <c r="C188" s="228">
        <v>86.3779</v>
      </c>
      <c r="D188" s="228">
        <v>86.5774</v>
      </c>
      <c r="E188" s="229">
        <f t="shared" si="12"/>
        <v>0.19950000000000045</v>
      </c>
      <c r="F188" s="230">
        <f t="shared" si="13"/>
        <v>666.199158485275</v>
      </c>
      <c r="G188" s="231">
        <f t="shared" si="14"/>
        <v>299.46000000000004</v>
      </c>
      <c r="H188" s="227">
        <v>39</v>
      </c>
      <c r="I188" s="233">
        <v>856.45</v>
      </c>
      <c r="J188" s="233">
        <v>556.99</v>
      </c>
    </row>
    <row r="189" spans="1:10" ht="24">
      <c r="A189" s="226">
        <v>21831</v>
      </c>
      <c r="B189" s="227">
        <v>13</v>
      </c>
      <c r="C189" s="228">
        <v>86.7124</v>
      </c>
      <c r="D189" s="228">
        <v>86.7271</v>
      </c>
      <c r="E189" s="229">
        <f t="shared" si="12"/>
        <v>0.01469999999999061</v>
      </c>
      <c r="F189" s="230">
        <f t="shared" si="13"/>
        <v>46.840646209701475</v>
      </c>
      <c r="G189" s="231">
        <f t="shared" si="14"/>
        <v>313.8299999999999</v>
      </c>
      <c r="H189" s="227">
        <v>40</v>
      </c>
      <c r="I189" s="233">
        <v>834.77</v>
      </c>
      <c r="J189" s="233">
        <v>520.94</v>
      </c>
    </row>
    <row r="190" spans="1:10" ht="24">
      <c r="A190" s="226"/>
      <c r="B190" s="227">
        <v>14</v>
      </c>
      <c r="C190" s="228">
        <v>85.9174</v>
      </c>
      <c r="D190" s="228">
        <v>85.9322</v>
      </c>
      <c r="E190" s="229">
        <f t="shared" si="12"/>
        <v>0.014799999999993929</v>
      </c>
      <c r="F190" s="230">
        <f t="shared" si="13"/>
        <v>47.69577827906518</v>
      </c>
      <c r="G190" s="231">
        <f t="shared" si="14"/>
        <v>310.30000000000007</v>
      </c>
      <c r="H190" s="227">
        <v>41</v>
      </c>
      <c r="I190" s="233">
        <v>859.85</v>
      </c>
      <c r="J190" s="233">
        <v>549.55</v>
      </c>
    </row>
    <row r="191" spans="1:10" ht="24">
      <c r="A191" s="226"/>
      <c r="B191" s="227">
        <v>15</v>
      </c>
      <c r="C191" s="228">
        <v>86.9888</v>
      </c>
      <c r="D191" s="228">
        <v>87.0103</v>
      </c>
      <c r="E191" s="229">
        <f t="shared" si="12"/>
        <v>0.021500000000003183</v>
      </c>
      <c r="F191" s="230">
        <f t="shared" si="13"/>
        <v>65.08248827002627</v>
      </c>
      <c r="G191" s="231">
        <f t="shared" si="14"/>
        <v>330.35</v>
      </c>
      <c r="H191" s="227">
        <v>42</v>
      </c>
      <c r="I191" s="233">
        <v>716.85</v>
      </c>
      <c r="J191" s="233">
        <v>386.5</v>
      </c>
    </row>
    <row r="192" spans="1:10" ht="24">
      <c r="A192" s="226">
        <v>21852</v>
      </c>
      <c r="B192" s="227">
        <v>16</v>
      </c>
      <c r="C192" s="228">
        <v>86.1465</v>
      </c>
      <c r="D192" s="228">
        <v>86.1564</v>
      </c>
      <c r="E192" s="229">
        <f t="shared" si="12"/>
        <v>0.009900000000001796</v>
      </c>
      <c r="F192" s="230">
        <f t="shared" si="13"/>
        <v>30.648257073870955</v>
      </c>
      <c r="G192" s="231">
        <f t="shared" si="14"/>
        <v>323.02000000000004</v>
      </c>
      <c r="H192" s="227">
        <v>43</v>
      </c>
      <c r="I192" s="233">
        <v>710.58</v>
      </c>
      <c r="J192" s="233">
        <v>387.56</v>
      </c>
    </row>
    <row r="193" spans="1:10" ht="24">
      <c r="A193" s="226"/>
      <c r="B193" s="227">
        <v>17</v>
      </c>
      <c r="C193" s="228">
        <v>87.1876</v>
      </c>
      <c r="D193" s="228">
        <v>87.1952</v>
      </c>
      <c r="E193" s="229">
        <f t="shared" si="12"/>
        <v>0.0075999999999964984</v>
      </c>
      <c r="F193" s="230">
        <f t="shared" si="13"/>
        <v>23.675274913543188</v>
      </c>
      <c r="G193" s="231">
        <f t="shared" si="14"/>
        <v>321.01</v>
      </c>
      <c r="H193" s="227">
        <v>44</v>
      </c>
      <c r="I193" s="233">
        <v>692.62</v>
      </c>
      <c r="J193" s="233">
        <v>371.61</v>
      </c>
    </row>
    <row r="194" spans="1:10" ht="24">
      <c r="A194" s="226"/>
      <c r="B194" s="227">
        <v>18</v>
      </c>
      <c r="C194" s="228">
        <v>85.1536</v>
      </c>
      <c r="D194" s="228">
        <v>85.1592</v>
      </c>
      <c r="E194" s="229">
        <f t="shared" si="12"/>
        <v>0.00560000000000116</v>
      </c>
      <c r="F194" s="230">
        <f t="shared" si="13"/>
        <v>17.984456291351915</v>
      </c>
      <c r="G194" s="231">
        <f t="shared" si="14"/>
        <v>311.38</v>
      </c>
      <c r="H194" s="227">
        <v>45</v>
      </c>
      <c r="I194" s="233">
        <v>824.87</v>
      </c>
      <c r="J194" s="233">
        <v>513.49</v>
      </c>
    </row>
    <row r="195" spans="1:10" ht="24">
      <c r="A195" s="226">
        <v>21854</v>
      </c>
      <c r="B195" s="227">
        <v>19</v>
      </c>
      <c r="C195" s="228">
        <v>88.9418</v>
      </c>
      <c r="D195" s="228">
        <v>88.9672</v>
      </c>
      <c r="E195" s="229">
        <f t="shared" si="12"/>
        <v>0.025400000000004752</v>
      </c>
      <c r="F195" s="230">
        <f t="shared" si="13"/>
        <v>85.19201744090138</v>
      </c>
      <c r="G195" s="231">
        <f t="shared" si="14"/>
        <v>298.15000000000003</v>
      </c>
      <c r="H195" s="227">
        <v>46</v>
      </c>
      <c r="I195" s="233">
        <v>798.44</v>
      </c>
      <c r="J195" s="233">
        <v>500.29</v>
      </c>
    </row>
    <row r="196" spans="1:10" ht="24">
      <c r="A196" s="226"/>
      <c r="B196" s="227">
        <v>20</v>
      </c>
      <c r="C196" s="228">
        <v>84.6513</v>
      </c>
      <c r="D196" s="228">
        <v>84.6764</v>
      </c>
      <c r="E196" s="229">
        <f t="shared" si="12"/>
        <v>0.025099999999994793</v>
      </c>
      <c r="F196" s="230">
        <f t="shared" si="13"/>
        <v>76.37768919451905</v>
      </c>
      <c r="G196" s="231">
        <f t="shared" si="14"/>
        <v>328.63</v>
      </c>
      <c r="H196" s="227">
        <v>47</v>
      </c>
      <c r="I196" s="233">
        <v>706.63</v>
      </c>
      <c r="J196" s="233">
        <v>378</v>
      </c>
    </row>
    <row r="197" spans="1:10" ht="24">
      <c r="A197" s="226"/>
      <c r="B197" s="227">
        <v>21</v>
      </c>
      <c r="C197" s="228">
        <v>86.3512</v>
      </c>
      <c r="D197" s="228">
        <v>86.3803</v>
      </c>
      <c r="E197" s="229">
        <f t="shared" si="12"/>
        <v>0.02909999999999968</v>
      </c>
      <c r="F197" s="230">
        <f t="shared" si="13"/>
        <v>106.01092896174747</v>
      </c>
      <c r="G197" s="231">
        <f t="shared" si="14"/>
        <v>274.5</v>
      </c>
      <c r="H197" s="227">
        <v>48</v>
      </c>
      <c r="I197" s="233">
        <v>828.46</v>
      </c>
      <c r="J197" s="233">
        <v>553.96</v>
      </c>
    </row>
    <row r="198" spans="1:10" ht="24">
      <c r="A198" s="226">
        <v>21855</v>
      </c>
      <c r="B198" s="227">
        <v>19</v>
      </c>
      <c r="C198" s="228">
        <v>89.0005</v>
      </c>
      <c r="D198" s="228">
        <v>89.048</v>
      </c>
      <c r="E198" s="229">
        <f aca="true" t="shared" si="15" ref="E198:E224">D198-C198</f>
        <v>0.04749999999999943</v>
      </c>
      <c r="F198" s="230">
        <f aca="true" t="shared" si="16" ref="F198:F224">((10^6)*E198/G198)</f>
        <v>154.63749715141265</v>
      </c>
      <c r="G198" s="231">
        <f aca="true" t="shared" si="17" ref="G198:G224">I198-J198</f>
        <v>307.1700000000001</v>
      </c>
      <c r="H198" s="227">
        <v>49</v>
      </c>
      <c r="I198" s="233">
        <v>665.44</v>
      </c>
      <c r="J198" s="233">
        <v>358.27</v>
      </c>
    </row>
    <row r="199" spans="1:10" ht="24">
      <c r="A199" s="226"/>
      <c r="B199" s="227">
        <v>20</v>
      </c>
      <c r="C199" s="228">
        <v>84.6833</v>
      </c>
      <c r="D199" s="228">
        <v>84.7272</v>
      </c>
      <c r="E199" s="229">
        <f t="shared" si="15"/>
        <v>0.04389999999999361</v>
      </c>
      <c r="F199" s="230">
        <f t="shared" si="16"/>
        <v>154.50673987257105</v>
      </c>
      <c r="G199" s="231">
        <f t="shared" si="17"/>
        <v>284.13</v>
      </c>
      <c r="H199" s="227">
        <v>50</v>
      </c>
      <c r="I199" s="233">
        <v>822.14</v>
      </c>
      <c r="J199" s="233">
        <v>538.01</v>
      </c>
    </row>
    <row r="200" spans="1:10" ht="24">
      <c r="A200" s="226"/>
      <c r="B200" s="227">
        <v>21</v>
      </c>
      <c r="C200" s="228">
        <v>86.4062</v>
      </c>
      <c r="D200" s="228">
        <v>86.4515</v>
      </c>
      <c r="E200" s="229">
        <f t="shared" si="15"/>
        <v>0.04529999999999745</v>
      </c>
      <c r="F200" s="230">
        <f t="shared" si="16"/>
        <v>159.41161980503733</v>
      </c>
      <c r="G200" s="231">
        <f t="shared" si="17"/>
        <v>284.16999999999996</v>
      </c>
      <c r="H200" s="227">
        <v>51</v>
      </c>
      <c r="I200" s="233">
        <v>842.91</v>
      </c>
      <c r="J200" s="233">
        <v>558.74</v>
      </c>
    </row>
    <row r="201" spans="1:10" ht="24">
      <c r="A201" s="226">
        <v>21864</v>
      </c>
      <c r="B201" s="227">
        <v>22</v>
      </c>
      <c r="C201" s="228">
        <v>85.1664</v>
      </c>
      <c r="D201" s="228">
        <v>85.2249</v>
      </c>
      <c r="E201" s="229">
        <f t="shared" si="15"/>
        <v>0.05850000000000932</v>
      </c>
      <c r="F201" s="230">
        <f t="shared" si="16"/>
        <v>169.0800312148019</v>
      </c>
      <c r="G201" s="231">
        <f t="shared" si="17"/>
        <v>345.99000000000007</v>
      </c>
      <c r="H201" s="227">
        <v>52</v>
      </c>
      <c r="I201" s="233">
        <v>653.95</v>
      </c>
      <c r="J201" s="233">
        <v>307.96</v>
      </c>
    </row>
    <row r="202" spans="1:10" ht="24">
      <c r="A202" s="226"/>
      <c r="B202" s="227">
        <v>23</v>
      </c>
      <c r="C202" s="228">
        <v>87.7285</v>
      </c>
      <c r="D202" s="228">
        <v>87.7842</v>
      </c>
      <c r="E202" s="229">
        <f t="shared" si="15"/>
        <v>0.05570000000000164</v>
      </c>
      <c r="F202" s="230">
        <f t="shared" si="16"/>
        <v>157.34463276836618</v>
      </c>
      <c r="G202" s="231">
        <f t="shared" si="17"/>
        <v>354.00000000000006</v>
      </c>
      <c r="H202" s="227">
        <v>53</v>
      </c>
      <c r="I202" s="233">
        <v>747.59</v>
      </c>
      <c r="J202" s="233">
        <v>393.59</v>
      </c>
    </row>
    <row r="203" spans="1:10" ht="24">
      <c r="A203" s="226"/>
      <c r="B203" s="227">
        <v>24</v>
      </c>
      <c r="C203" s="228">
        <v>88.0945</v>
      </c>
      <c r="D203" s="228">
        <v>88.1392</v>
      </c>
      <c r="E203" s="229">
        <f t="shared" si="15"/>
        <v>0.04470000000000596</v>
      </c>
      <c r="F203" s="230">
        <f t="shared" si="16"/>
        <v>154.73017411473558</v>
      </c>
      <c r="G203" s="231">
        <f t="shared" si="17"/>
        <v>288.89</v>
      </c>
      <c r="H203" s="227">
        <v>54</v>
      </c>
      <c r="I203" s="233">
        <v>835.29</v>
      </c>
      <c r="J203" s="233">
        <v>546.4</v>
      </c>
    </row>
    <row r="204" spans="1:10" ht="24">
      <c r="A204" s="226">
        <v>21870</v>
      </c>
      <c r="B204" s="227">
        <v>25</v>
      </c>
      <c r="C204" s="228">
        <v>87.0932</v>
      </c>
      <c r="D204" s="228">
        <v>87.1485</v>
      </c>
      <c r="E204" s="229">
        <f t="shared" si="15"/>
        <v>0.05530000000000257</v>
      </c>
      <c r="F204" s="230">
        <f t="shared" si="16"/>
        <v>150.2145922746851</v>
      </c>
      <c r="G204" s="231">
        <f t="shared" si="17"/>
        <v>368.14</v>
      </c>
      <c r="H204" s="227">
        <v>55</v>
      </c>
      <c r="I204" s="233">
        <v>682.99</v>
      </c>
      <c r="J204" s="233">
        <v>314.85</v>
      </c>
    </row>
    <row r="205" spans="1:10" ht="24">
      <c r="A205" s="226"/>
      <c r="B205" s="227">
        <v>26</v>
      </c>
      <c r="C205" s="228">
        <v>85.8413</v>
      </c>
      <c r="D205" s="228">
        <v>85.8916</v>
      </c>
      <c r="E205" s="229">
        <f t="shared" si="15"/>
        <v>0.050299999999992906</v>
      </c>
      <c r="F205" s="230">
        <f t="shared" si="16"/>
        <v>155.48205619607708</v>
      </c>
      <c r="G205" s="231">
        <f t="shared" si="17"/>
        <v>323.51000000000005</v>
      </c>
      <c r="H205" s="227">
        <v>56</v>
      </c>
      <c r="I205" s="233">
        <v>656.46</v>
      </c>
      <c r="J205" s="233">
        <v>332.95</v>
      </c>
    </row>
    <row r="206" spans="1:10" ht="24">
      <c r="A206" s="226"/>
      <c r="B206" s="227">
        <v>27</v>
      </c>
      <c r="C206" s="228">
        <v>86.3147</v>
      </c>
      <c r="D206" s="228">
        <v>86.359</v>
      </c>
      <c r="E206" s="229">
        <f t="shared" si="15"/>
        <v>0.04429999999999268</v>
      </c>
      <c r="F206" s="230">
        <f t="shared" si="16"/>
        <v>133.6995231484055</v>
      </c>
      <c r="G206" s="231">
        <f t="shared" si="17"/>
        <v>331.34000000000003</v>
      </c>
      <c r="H206" s="227">
        <v>57</v>
      </c>
      <c r="I206" s="233">
        <v>732.6</v>
      </c>
      <c r="J206" s="233">
        <v>401.26</v>
      </c>
    </row>
    <row r="207" spans="1:10" ht="24">
      <c r="A207" s="226">
        <v>21890</v>
      </c>
      <c r="B207" s="227">
        <v>19</v>
      </c>
      <c r="C207" s="228">
        <v>88.9255</v>
      </c>
      <c r="D207" s="228">
        <v>88.9255</v>
      </c>
      <c r="E207" s="229">
        <f t="shared" si="15"/>
        <v>0</v>
      </c>
      <c r="F207" s="230">
        <f t="shared" si="16"/>
        <v>0</v>
      </c>
      <c r="G207" s="231">
        <f t="shared" si="17"/>
        <v>352.21</v>
      </c>
      <c r="H207" s="227">
        <v>58</v>
      </c>
      <c r="I207" s="233">
        <v>767.64</v>
      </c>
      <c r="J207" s="233">
        <v>415.43</v>
      </c>
    </row>
    <row r="208" spans="1:10" ht="24">
      <c r="A208" s="226"/>
      <c r="B208" s="227">
        <v>20</v>
      </c>
      <c r="C208" s="228">
        <v>84.6224</v>
      </c>
      <c r="D208" s="228">
        <v>84.6224</v>
      </c>
      <c r="E208" s="229">
        <f t="shared" si="15"/>
        <v>0</v>
      </c>
      <c r="F208" s="230">
        <f t="shared" si="16"/>
        <v>0</v>
      </c>
      <c r="G208" s="231">
        <f t="shared" si="17"/>
        <v>303.63</v>
      </c>
      <c r="H208" s="227">
        <v>59</v>
      </c>
      <c r="I208" s="233">
        <v>828.09</v>
      </c>
      <c r="J208" s="233">
        <v>524.46</v>
      </c>
    </row>
    <row r="209" spans="1:10" ht="24">
      <c r="A209" s="226"/>
      <c r="B209" s="227">
        <v>21</v>
      </c>
      <c r="C209" s="228">
        <v>86.316</v>
      </c>
      <c r="D209" s="228">
        <v>86.3173</v>
      </c>
      <c r="E209" s="229">
        <f t="shared" si="15"/>
        <v>0.001300000000000523</v>
      </c>
      <c r="F209" s="230">
        <f t="shared" si="16"/>
        <v>4.078047556310067</v>
      </c>
      <c r="G209" s="231">
        <f t="shared" si="17"/>
        <v>318.78</v>
      </c>
      <c r="H209" s="227">
        <v>60</v>
      </c>
      <c r="I209" s="233">
        <v>852.27</v>
      </c>
      <c r="J209" s="233">
        <v>533.49</v>
      </c>
    </row>
    <row r="210" spans="1:10" ht="24">
      <c r="A210" s="226">
        <v>21904</v>
      </c>
      <c r="B210" s="227">
        <v>22</v>
      </c>
      <c r="C210" s="228">
        <v>85.091</v>
      </c>
      <c r="D210" s="228">
        <v>85.0911</v>
      </c>
      <c r="E210" s="229">
        <f t="shared" si="15"/>
        <v>0.00010000000000331966</v>
      </c>
      <c r="F210" s="230">
        <f t="shared" si="16"/>
        <v>0.3316749585516407</v>
      </c>
      <c r="G210" s="231">
        <f t="shared" si="17"/>
        <v>301.49999999999994</v>
      </c>
      <c r="H210" s="227">
        <v>61</v>
      </c>
      <c r="I210" s="233">
        <v>804.41</v>
      </c>
      <c r="J210" s="233">
        <v>502.91</v>
      </c>
    </row>
    <row r="211" spans="1:10" ht="24">
      <c r="A211" s="226"/>
      <c r="B211" s="227">
        <v>23</v>
      </c>
      <c r="C211" s="228">
        <v>87.646</v>
      </c>
      <c r="D211" s="228">
        <v>87.646</v>
      </c>
      <c r="E211" s="229">
        <f t="shared" si="15"/>
        <v>0</v>
      </c>
      <c r="F211" s="230">
        <f t="shared" si="16"/>
        <v>0</v>
      </c>
      <c r="G211" s="231">
        <f t="shared" si="17"/>
        <v>317.24</v>
      </c>
      <c r="H211" s="227">
        <v>62</v>
      </c>
      <c r="I211" s="233">
        <v>651.77</v>
      </c>
      <c r="J211" s="233">
        <v>334.53</v>
      </c>
    </row>
    <row r="212" spans="1:10" ht="24">
      <c r="A212" s="226"/>
      <c r="B212" s="227">
        <v>24</v>
      </c>
      <c r="C212" s="228">
        <v>88.039</v>
      </c>
      <c r="D212" s="228">
        <v>88.0391</v>
      </c>
      <c r="E212" s="229">
        <f t="shared" si="15"/>
        <v>0.00010000000000331966</v>
      </c>
      <c r="F212" s="230">
        <f t="shared" si="16"/>
        <v>0.3265199503798069</v>
      </c>
      <c r="G212" s="231">
        <f t="shared" si="17"/>
        <v>306.26</v>
      </c>
      <c r="H212" s="227">
        <v>63</v>
      </c>
      <c r="I212" s="233">
        <v>699.79</v>
      </c>
      <c r="J212" s="233">
        <v>393.53</v>
      </c>
    </row>
    <row r="213" spans="1:10" ht="24">
      <c r="A213" s="226">
        <v>21910</v>
      </c>
      <c r="B213" s="227">
        <v>25</v>
      </c>
      <c r="C213" s="228">
        <v>87.017</v>
      </c>
      <c r="D213" s="228">
        <v>87.0176</v>
      </c>
      <c r="E213" s="229">
        <f t="shared" si="15"/>
        <v>0.0006000000000057071</v>
      </c>
      <c r="F213" s="230">
        <f t="shared" si="16"/>
        <v>1.9631580669623632</v>
      </c>
      <c r="G213" s="231">
        <f t="shared" si="17"/>
        <v>305.63</v>
      </c>
      <c r="H213" s="227">
        <v>64</v>
      </c>
      <c r="I213" s="233">
        <v>791.13</v>
      </c>
      <c r="J213" s="233">
        <v>485.5</v>
      </c>
    </row>
    <row r="214" spans="1:10" ht="24">
      <c r="A214" s="226"/>
      <c r="B214" s="227">
        <v>26</v>
      </c>
      <c r="C214" s="258">
        <v>85.7639</v>
      </c>
      <c r="D214" s="228">
        <v>85.7639</v>
      </c>
      <c r="E214" s="229">
        <f t="shared" si="15"/>
        <v>0</v>
      </c>
      <c r="F214" s="230">
        <f t="shared" si="16"/>
        <v>0</v>
      </c>
      <c r="G214" s="231">
        <f t="shared" si="17"/>
        <v>300.97</v>
      </c>
      <c r="H214" s="227">
        <v>65</v>
      </c>
      <c r="I214" s="233">
        <v>828.77</v>
      </c>
      <c r="J214" s="233">
        <v>527.8</v>
      </c>
    </row>
    <row r="215" spans="1:10" ht="24">
      <c r="A215" s="226"/>
      <c r="B215" s="227">
        <v>27</v>
      </c>
      <c r="C215" s="228">
        <v>86.2895</v>
      </c>
      <c r="D215" s="258">
        <v>86.2895</v>
      </c>
      <c r="E215" s="229">
        <f t="shared" si="15"/>
        <v>0</v>
      </c>
      <c r="F215" s="230">
        <f t="shared" si="16"/>
        <v>0</v>
      </c>
      <c r="G215" s="231">
        <f t="shared" si="17"/>
        <v>296.72</v>
      </c>
      <c r="H215" s="227">
        <v>66</v>
      </c>
      <c r="I215" s="233">
        <v>847.24</v>
      </c>
      <c r="J215" s="233">
        <v>550.52</v>
      </c>
    </row>
    <row r="216" spans="1:10" ht="24">
      <c r="A216" s="226">
        <v>21920</v>
      </c>
      <c r="B216" s="227">
        <v>28</v>
      </c>
      <c r="C216" s="228">
        <v>87.1951</v>
      </c>
      <c r="D216" s="228">
        <v>87.1999</v>
      </c>
      <c r="E216" s="229">
        <f t="shared" si="15"/>
        <v>0.004800000000003024</v>
      </c>
      <c r="F216" s="230">
        <f t="shared" si="16"/>
        <v>11.391413721914288</v>
      </c>
      <c r="G216" s="231">
        <f t="shared" si="17"/>
        <v>421.37</v>
      </c>
      <c r="H216" s="227">
        <v>67</v>
      </c>
      <c r="I216" s="233">
        <v>805.15</v>
      </c>
      <c r="J216" s="233">
        <v>383.78</v>
      </c>
    </row>
    <row r="217" spans="1:10" ht="24">
      <c r="A217" s="129"/>
      <c r="B217" s="161">
        <v>29</v>
      </c>
      <c r="C217" s="162">
        <v>85.1896</v>
      </c>
      <c r="D217" s="162">
        <v>85.1956</v>
      </c>
      <c r="E217" s="163">
        <f t="shared" si="15"/>
        <v>0.006000000000000227</v>
      </c>
      <c r="F217" s="300">
        <f t="shared" si="16"/>
        <v>18.12031891761364</v>
      </c>
      <c r="G217" s="163">
        <f t="shared" si="17"/>
        <v>331.11999999999995</v>
      </c>
      <c r="H217" s="161">
        <v>68</v>
      </c>
      <c r="I217" s="163">
        <v>792.18</v>
      </c>
      <c r="J217" s="163">
        <v>461.06</v>
      </c>
    </row>
    <row r="218" spans="1:10" ht="24">
      <c r="A218" s="129"/>
      <c r="B218" s="161">
        <v>30</v>
      </c>
      <c r="C218" s="162">
        <v>84.9357</v>
      </c>
      <c r="D218" s="162">
        <v>84.9414</v>
      </c>
      <c r="E218" s="163">
        <f t="shared" si="15"/>
        <v>0.005700000000004479</v>
      </c>
      <c r="F218" s="300">
        <f t="shared" si="16"/>
        <v>17.973701636566958</v>
      </c>
      <c r="G218" s="163">
        <f t="shared" si="17"/>
        <v>317.13</v>
      </c>
      <c r="H218" s="161">
        <v>69</v>
      </c>
      <c r="I218" s="163">
        <v>703.03</v>
      </c>
      <c r="J218" s="163">
        <v>385.9</v>
      </c>
    </row>
    <row r="219" spans="1:10" ht="24">
      <c r="A219" s="129">
        <v>21927</v>
      </c>
      <c r="B219" s="161">
        <v>31</v>
      </c>
      <c r="C219" s="162">
        <v>84.851</v>
      </c>
      <c r="D219" s="162">
        <v>84.868</v>
      </c>
      <c r="E219" s="163">
        <f t="shared" si="15"/>
        <v>0.016999999999995907</v>
      </c>
      <c r="F219" s="300">
        <f t="shared" si="16"/>
        <v>62.13450292396164</v>
      </c>
      <c r="G219" s="163">
        <f t="shared" si="17"/>
        <v>273.6</v>
      </c>
      <c r="H219" s="161">
        <v>70</v>
      </c>
      <c r="I219" s="163">
        <v>838.84</v>
      </c>
      <c r="J219" s="163">
        <v>565.24</v>
      </c>
    </row>
    <row r="220" spans="1:10" ht="24">
      <c r="A220" s="129"/>
      <c r="B220" s="161">
        <v>32</v>
      </c>
      <c r="C220" s="162">
        <v>84.987</v>
      </c>
      <c r="D220" s="162">
        <v>84.9994</v>
      </c>
      <c r="E220" s="163">
        <f t="shared" si="15"/>
        <v>0.012399999999999523</v>
      </c>
      <c r="F220" s="300">
        <f t="shared" si="16"/>
        <v>36.94104328655979</v>
      </c>
      <c r="G220" s="163">
        <f t="shared" si="17"/>
        <v>335.66999999999996</v>
      </c>
      <c r="H220" s="161">
        <v>71</v>
      </c>
      <c r="I220" s="163">
        <v>715.18</v>
      </c>
      <c r="J220" s="163">
        <v>379.51</v>
      </c>
    </row>
    <row r="221" spans="1:10" ht="24">
      <c r="A221" s="129"/>
      <c r="B221" s="161">
        <v>33</v>
      </c>
      <c r="C221" s="162">
        <v>85.9397</v>
      </c>
      <c r="D221" s="162">
        <v>85.9575</v>
      </c>
      <c r="E221" s="163">
        <f t="shared" si="15"/>
        <v>0.017799999999994043</v>
      </c>
      <c r="F221" s="300">
        <f t="shared" si="16"/>
        <v>53.336529529841606</v>
      </c>
      <c r="G221" s="163">
        <f t="shared" si="17"/>
        <v>333.73</v>
      </c>
      <c r="H221" s="161">
        <v>72</v>
      </c>
      <c r="I221" s="163">
        <v>700.99</v>
      </c>
      <c r="J221" s="163">
        <v>367.26</v>
      </c>
    </row>
    <row r="222" spans="1:10" ht="24">
      <c r="A222" s="129">
        <v>21934</v>
      </c>
      <c r="B222" s="161">
        <v>34</v>
      </c>
      <c r="C222" s="162">
        <v>83.6687</v>
      </c>
      <c r="D222" s="162">
        <v>83.68</v>
      </c>
      <c r="E222" s="163">
        <f t="shared" si="15"/>
        <v>0.011300000000005639</v>
      </c>
      <c r="F222" s="300">
        <f t="shared" si="16"/>
        <v>37.662900376647805</v>
      </c>
      <c r="G222" s="163">
        <f t="shared" si="17"/>
        <v>300.03</v>
      </c>
      <c r="H222" s="161">
        <v>73</v>
      </c>
      <c r="I222" s="163">
        <v>738.93</v>
      </c>
      <c r="J222" s="163">
        <v>438.9</v>
      </c>
    </row>
    <row r="223" spans="1:10" ht="24">
      <c r="A223" s="129"/>
      <c r="B223" s="161">
        <v>35</v>
      </c>
      <c r="C223" s="162">
        <v>84.9784</v>
      </c>
      <c r="D223" s="162">
        <v>84.9916</v>
      </c>
      <c r="E223" s="163">
        <f t="shared" si="15"/>
        <v>0.013200000000011869</v>
      </c>
      <c r="F223" s="300">
        <f t="shared" si="16"/>
        <v>42.12541886073677</v>
      </c>
      <c r="G223" s="163">
        <f t="shared" si="17"/>
        <v>313.35</v>
      </c>
      <c r="H223" s="161">
        <v>74</v>
      </c>
      <c r="I223" s="163">
        <v>679.24</v>
      </c>
      <c r="J223" s="163">
        <v>365.89</v>
      </c>
    </row>
    <row r="224" spans="1:10" ht="24">
      <c r="A224" s="129"/>
      <c r="B224" s="161">
        <v>36</v>
      </c>
      <c r="C224" s="162">
        <v>84.5382</v>
      </c>
      <c r="D224" s="162">
        <v>84.5455</v>
      </c>
      <c r="E224" s="163">
        <f t="shared" si="15"/>
        <v>0.00730000000000075</v>
      </c>
      <c r="F224" s="300">
        <f t="shared" si="16"/>
        <v>26.729156750030207</v>
      </c>
      <c r="G224" s="163">
        <f t="shared" si="17"/>
        <v>273.11</v>
      </c>
      <c r="H224" s="161">
        <v>75</v>
      </c>
      <c r="I224" s="163">
        <v>728.23</v>
      </c>
      <c r="J224" s="163">
        <v>455.12</v>
      </c>
    </row>
    <row r="225" spans="1:10" ht="24">
      <c r="A225" s="129"/>
      <c r="B225" s="161"/>
      <c r="C225" s="162"/>
      <c r="D225" s="162"/>
      <c r="E225" s="163"/>
      <c r="F225" s="300"/>
      <c r="G225" s="163"/>
      <c r="H225" s="163"/>
      <c r="I225" s="163"/>
      <c r="J225" s="163"/>
    </row>
    <row r="226" spans="1:10" ht="24">
      <c r="A226" s="129"/>
      <c r="B226" s="161"/>
      <c r="C226" s="162"/>
      <c r="D226" s="162"/>
      <c r="E226" s="163"/>
      <c r="F226" s="300"/>
      <c r="G226" s="163"/>
      <c r="H226" s="163"/>
      <c r="I226" s="163"/>
      <c r="J226" s="163"/>
    </row>
    <row r="227" spans="1:10" ht="24">
      <c r="A227" s="129"/>
      <c r="B227" s="161"/>
      <c r="C227" s="162"/>
      <c r="D227" s="162"/>
      <c r="E227" s="163"/>
      <c r="F227" s="300"/>
      <c r="G227" s="163"/>
      <c r="H227" s="163"/>
      <c r="I227" s="163"/>
      <c r="J227" s="163"/>
    </row>
    <row r="228" spans="1:10" ht="24">
      <c r="A228" s="129"/>
      <c r="B228" s="161"/>
      <c r="C228" s="162"/>
      <c r="D228" s="162"/>
      <c r="E228" s="163"/>
      <c r="F228" s="300"/>
      <c r="G228" s="163"/>
      <c r="H228" s="163"/>
      <c r="I228" s="163"/>
      <c r="J228" s="163"/>
    </row>
    <row r="229" spans="1:10" ht="24">
      <c r="A229" s="129"/>
      <c r="B229" s="161"/>
      <c r="C229" s="162"/>
      <c r="D229" s="162"/>
      <c r="E229" s="163"/>
      <c r="F229" s="300"/>
      <c r="G229" s="163"/>
      <c r="H229" s="163"/>
      <c r="I229" s="163"/>
      <c r="J229" s="163"/>
    </row>
    <row r="230" spans="1:10" ht="24">
      <c r="A230" s="129"/>
      <c r="B230" s="161"/>
      <c r="C230" s="162"/>
      <c r="D230" s="162"/>
      <c r="E230" s="163"/>
      <c r="F230" s="300"/>
      <c r="G230" s="163"/>
      <c r="H230" s="163"/>
      <c r="I230" s="163"/>
      <c r="J230" s="163"/>
    </row>
    <row r="231" spans="1:10" ht="24">
      <c r="A231" s="129"/>
      <c r="B231" s="161"/>
      <c r="C231" s="162"/>
      <c r="D231" s="162"/>
      <c r="E231" s="163"/>
      <c r="F231" s="300"/>
      <c r="G231" s="163"/>
      <c r="H231" s="163"/>
      <c r="I231" s="163"/>
      <c r="J231" s="163"/>
    </row>
    <row r="232" spans="1:10" ht="24">
      <c r="A232" s="129"/>
      <c r="B232" s="161"/>
      <c r="C232" s="162"/>
      <c r="D232" s="162"/>
      <c r="E232" s="163"/>
      <c r="F232" s="300"/>
      <c r="G232" s="163"/>
      <c r="H232" s="163"/>
      <c r="I232" s="163"/>
      <c r="J232" s="163"/>
    </row>
    <row r="233" spans="1:10" ht="24">
      <c r="A233" s="129"/>
      <c r="B233" s="161"/>
      <c r="C233" s="162"/>
      <c r="D233" s="162"/>
      <c r="E233" s="163"/>
      <c r="F233" s="300"/>
      <c r="G233" s="163"/>
      <c r="H233" s="163"/>
      <c r="I233" s="163"/>
      <c r="J233" s="163"/>
    </row>
    <row r="234" spans="1:10" ht="24">
      <c r="A234" s="129"/>
      <c r="B234" s="161"/>
      <c r="C234" s="162"/>
      <c r="D234" s="162"/>
      <c r="E234" s="163"/>
      <c r="F234" s="300"/>
      <c r="G234" s="163"/>
      <c r="H234" s="163"/>
      <c r="I234" s="163"/>
      <c r="J234" s="163"/>
    </row>
    <row r="235" spans="1:10" ht="24">
      <c r="A235" s="129"/>
      <c r="B235" s="161"/>
      <c r="C235" s="162"/>
      <c r="D235" s="162"/>
      <c r="E235" s="163"/>
      <c r="F235" s="300"/>
      <c r="G235" s="163"/>
      <c r="H235" s="163"/>
      <c r="I235" s="163"/>
      <c r="J235" s="163"/>
    </row>
    <row r="236" spans="1:10" ht="24">
      <c r="A236" s="129"/>
      <c r="B236" s="161"/>
      <c r="C236" s="162"/>
      <c r="D236" s="162"/>
      <c r="E236" s="163"/>
      <c r="F236" s="300"/>
      <c r="G236" s="163"/>
      <c r="H236" s="163"/>
      <c r="I236" s="163"/>
      <c r="J236" s="163"/>
    </row>
    <row r="237" spans="1:10" ht="24">
      <c r="A237" s="129"/>
      <c r="B237" s="161"/>
      <c r="C237" s="162"/>
      <c r="D237" s="162"/>
      <c r="E237" s="163"/>
      <c r="F237" s="300"/>
      <c r="G237" s="163"/>
      <c r="H237" s="163"/>
      <c r="I237" s="163"/>
      <c r="J237" s="163"/>
    </row>
    <row r="238" spans="1:10" ht="24">
      <c r="A238" s="129"/>
      <c r="B238" s="161"/>
      <c r="C238" s="162"/>
      <c r="D238" s="162"/>
      <c r="E238" s="163"/>
      <c r="F238" s="300"/>
      <c r="G238" s="163"/>
      <c r="H238" s="163"/>
      <c r="I238" s="163"/>
      <c r="J238" s="163"/>
    </row>
    <row r="239" spans="1:10" ht="24">
      <c r="A239" s="129"/>
      <c r="B239" s="161"/>
      <c r="C239" s="162"/>
      <c r="D239" s="162"/>
      <c r="E239" s="163"/>
      <c r="F239" s="300"/>
      <c r="G239" s="163"/>
      <c r="H239" s="163"/>
      <c r="I239" s="163"/>
      <c r="J239" s="163"/>
    </row>
    <row r="240" spans="1:10" ht="24">
      <c r="A240" s="129"/>
      <c r="B240" s="161"/>
      <c r="C240" s="162"/>
      <c r="D240" s="162"/>
      <c r="E240" s="163"/>
      <c r="F240" s="300"/>
      <c r="G240" s="163"/>
      <c r="H240" s="163"/>
      <c r="I240" s="163"/>
      <c r="J240" s="163"/>
    </row>
    <row r="241" spans="1:10" ht="24">
      <c r="A241" s="129"/>
      <c r="B241" s="161"/>
      <c r="C241" s="162"/>
      <c r="D241" s="162"/>
      <c r="E241" s="163"/>
      <c r="F241" s="300"/>
      <c r="G241" s="163"/>
      <c r="H241" s="163"/>
      <c r="I241" s="163"/>
      <c r="J241" s="163"/>
    </row>
    <row r="242" spans="1:10" ht="24">
      <c r="A242" s="129"/>
      <c r="B242" s="161"/>
      <c r="C242" s="162"/>
      <c r="D242" s="162"/>
      <c r="E242" s="163"/>
      <c r="F242" s="300"/>
      <c r="G242" s="163"/>
      <c r="H242" s="163"/>
      <c r="I242" s="163"/>
      <c r="J242" s="163"/>
    </row>
    <row r="243" spans="1:10" ht="24">
      <c r="A243" s="129"/>
      <c r="B243" s="161"/>
      <c r="C243" s="162"/>
      <c r="D243" s="162"/>
      <c r="E243" s="163"/>
      <c r="F243" s="300"/>
      <c r="G243" s="163"/>
      <c r="H243" s="163"/>
      <c r="I243" s="163"/>
      <c r="J243" s="163"/>
    </row>
    <row r="244" spans="1:10" ht="24">
      <c r="A244" s="129"/>
      <c r="B244" s="161"/>
      <c r="C244" s="162"/>
      <c r="D244" s="162"/>
      <c r="E244" s="163"/>
      <c r="F244" s="300"/>
      <c r="G244" s="163"/>
      <c r="H244" s="163"/>
      <c r="I244" s="163"/>
      <c r="J244" s="163"/>
    </row>
    <row r="245" spans="1:10" ht="24">
      <c r="A245" s="129"/>
      <c r="B245" s="161"/>
      <c r="C245" s="162"/>
      <c r="D245" s="162"/>
      <c r="E245" s="163"/>
      <c r="F245" s="300"/>
      <c r="G245" s="163"/>
      <c r="H245" s="163"/>
      <c r="I245" s="163"/>
      <c r="J245" s="163"/>
    </row>
    <row r="246" spans="1:10" ht="24">
      <c r="A246" s="129"/>
      <c r="B246" s="161"/>
      <c r="C246" s="162"/>
      <c r="D246" s="162"/>
      <c r="E246" s="163"/>
      <c r="F246" s="300"/>
      <c r="G246" s="163"/>
      <c r="H246" s="163"/>
      <c r="I246" s="163"/>
      <c r="J246" s="163"/>
    </row>
    <row r="247" spans="1:10" ht="24">
      <c r="A247" s="129"/>
      <c r="B247" s="161"/>
      <c r="C247" s="162"/>
      <c r="D247" s="162"/>
      <c r="E247" s="163"/>
      <c r="F247" s="300"/>
      <c r="G247" s="163"/>
      <c r="H247" s="163"/>
      <c r="I247" s="163"/>
      <c r="J247" s="163"/>
    </row>
  </sheetData>
  <sheetProtection/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X453"/>
  <sheetViews>
    <sheetView zoomScale="75" zoomScaleNormal="75" zoomScalePageLayoutView="0" workbookViewId="0" topLeftCell="A304">
      <selection activeCell="D319" sqref="D319"/>
    </sheetView>
  </sheetViews>
  <sheetFormatPr defaultColWidth="9.140625" defaultRowHeight="21.75"/>
  <cols>
    <col min="1" max="1" width="5.140625" style="1" customWidth="1"/>
    <col min="2" max="2" width="11.140625" style="2" bestFit="1" customWidth="1"/>
    <col min="3" max="3" width="12.28125" style="97" customWidth="1"/>
    <col min="4" max="4" width="12.00390625" style="94" customWidth="1"/>
    <col min="5" max="5" width="12.57421875" style="94" customWidth="1"/>
    <col min="6" max="6" width="12.57421875" style="108" customWidth="1"/>
    <col min="7" max="7" width="12.57421875" style="1" customWidth="1"/>
    <col min="8" max="8" width="12.57421875" style="94" customWidth="1"/>
    <col min="9" max="9" width="14.7109375" style="2" customWidth="1"/>
    <col min="10" max="12" width="12.7109375" style="94" customWidth="1"/>
    <col min="13" max="13" width="11.140625" style="1" customWidth="1"/>
    <col min="14" max="14" width="12.7109375" style="1" customWidth="1"/>
    <col min="15" max="16384" width="9.140625" style="1" customWidth="1"/>
  </cols>
  <sheetData>
    <row r="1" spans="13:14" ht="24">
      <c r="M1" s="9"/>
      <c r="N1" s="9"/>
    </row>
    <row r="2" spans="3:14" ht="29.25">
      <c r="C2" s="98" t="s">
        <v>0</v>
      </c>
      <c r="D2" s="95"/>
      <c r="E2" s="95"/>
      <c r="G2" s="3"/>
      <c r="H2" s="95"/>
      <c r="J2" s="95"/>
      <c r="K2" s="95"/>
      <c r="L2" s="95"/>
      <c r="M2" s="62"/>
      <c r="N2" s="62"/>
    </row>
    <row r="3" spans="3:14" ht="24">
      <c r="C3" s="97" t="s">
        <v>159</v>
      </c>
      <c r="H3" s="94" t="s">
        <v>1</v>
      </c>
      <c r="M3" s="9"/>
      <c r="N3" s="9"/>
    </row>
    <row r="4" spans="3:14" ht="24">
      <c r="C4" s="97" t="s">
        <v>2</v>
      </c>
      <c r="H4" s="94" t="s">
        <v>3</v>
      </c>
      <c r="M4" s="9"/>
      <c r="N4" s="9"/>
    </row>
    <row r="5" spans="3:14" ht="27.75" thickBot="1">
      <c r="C5" s="97" t="s">
        <v>160</v>
      </c>
      <c r="H5" s="94" t="s">
        <v>4</v>
      </c>
      <c r="M5" s="9"/>
      <c r="N5" s="9"/>
    </row>
    <row r="6" spans="3:14" ht="120">
      <c r="C6" s="99" t="s">
        <v>5</v>
      </c>
      <c r="D6" s="102" t="s">
        <v>6</v>
      </c>
      <c r="E6" s="109" t="s">
        <v>7</v>
      </c>
      <c r="F6" s="110"/>
      <c r="G6" s="4" t="s">
        <v>8</v>
      </c>
      <c r="H6" s="105" t="s">
        <v>9</v>
      </c>
      <c r="I6" s="5" t="s">
        <v>10</v>
      </c>
      <c r="J6" s="60"/>
      <c r="K6" s="60"/>
      <c r="L6" s="60"/>
      <c r="M6" s="10"/>
      <c r="N6" s="10"/>
    </row>
    <row r="7" spans="3:14" ht="72">
      <c r="C7" s="100"/>
      <c r="D7" s="103" t="s">
        <v>11</v>
      </c>
      <c r="E7" s="103" t="s">
        <v>12</v>
      </c>
      <c r="F7" s="111" t="s">
        <v>13</v>
      </c>
      <c r="G7" s="6" t="s">
        <v>14</v>
      </c>
      <c r="H7" s="103" t="s">
        <v>15</v>
      </c>
      <c r="I7" s="125"/>
      <c r="J7" s="8"/>
      <c r="K7" s="8"/>
      <c r="L7" s="8"/>
      <c r="M7" s="9"/>
      <c r="N7" s="9"/>
    </row>
    <row r="8" spans="3:14" ht="24">
      <c r="C8" s="101" t="s">
        <v>16</v>
      </c>
      <c r="D8" s="104" t="s">
        <v>17</v>
      </c>
      <c r="E8" s="104" t="s">
        <v>18</v>
      </c>
      <c r="F8" s="112" t="s">
        <v>19</v>
      </c>
      <c r="G8" s="63" t="s">
        <v>20</v>
      </c>
      <c r="H8" s="104" t="s">
        <v>21</v>
      </c>
      <c r="I8" s="7" t="s">
        <v>22</v>
      </c>
      <c r="J8" s="96"/>
      <c r="K8" s="96"/>
      <c r="L8" s="96"/>
      <c r="M8" s="11"/>
      <c r="N8" s="11"/>
    </row>
    <row r="9" spans="1:14" ht="24">
      <c r="A9" s="9" t="s">
        <v>49</v>
      </c>
      <c r="B9" s="10">
        <v>1</v>
      </c>
      <c r="C9" s="221">
        <v>39197</v>
      </c>
      <c r="D9" s="64">
        <v>94.58</v>
      </c>
      <c r="E9" s="64">
        <v>2.969</v>
      </c>
      <c r="F9" s="68">
        <f aca="true" t="shared" si="0" ref="F9:F109">E9*0.0864</f>
        <v>0.2565216</v>
      </c>
      <c r="G9" s="69">
        <f>+AVERAGE(J9:L9)</f>
        <v>13.645666666666665</v>
      </c>
      <c r="H9" s="68">
        <f>G9*F9</f>
        <v>3.5004082463999997</v>
      </c>
      <c r="I9" s="67" t="s">
        <v>24</v>
      </c>
      <c r="J9" s="12">
        <v>10.071</v>
      </c>
      <c r="K9" s="12">
        <v>11.299</v>
      </c>
      <c r="L9" s="12">
        <v>19.567</v>
      </c>
      <c r="M9" s="12"/>
      <c r="N9" s="13"/>
    </row>
    <row r="10" spans="1:14" ht="24">
      <c r="A10" s="9"/>
      <c r="B10" s="10">
        <f>+B9+1</f>
        <v>2</v>
      </c>
      <c r="C10" s="222">
        <v>39220</v>
      </c>
      <c r="D10" s="64">
        <v>96.28</v>
      </c>
      <c r="E10" s="64">
        <v>160.205</v>
      </c>
      <c r="F10" s="68">
        <f t="shared" si="0"/>
        <v>13.841712000000001</v>
      </c>
      <c r="G10" s="69">
        <f aca="true" t="shared" si="1" ref="G10:G22">+AVERAGE(J10:L10)</f>
        <v>84.11733333333332</v>
      </c>
      <c r="H10" s="68">
        <f aca="true" t="shared" si="2" ref="H10:H22">G10*F10</f>
        <v>1164.3279022079998</v>
      </c>
      <c r="I10" s="67" t="s">
        <v>26</v>
      </c>
      <c r="J10" s="12">
        <v>88.581</v>
      </c>
      <c r="K10" s="12">
        <v>77.547</v>
      </c>
      <c r="L10" s="12">
        <v>86.224</v>
      </c>
      <c r="M10" s="12"/>
      <c r="N10" s="13"/>
    </row>
    <row r="11" spans="1:14" ht="24">
      <c r="A11" s="9"/>
      <c r="B11" s="10">
        <f aca="true" t="shared" si="3" ref="B11:B38">+B10+1</f>
        <v>3</v>
      </c>
      <c r="C11" s="222">
        <v>39224</v>
      </c>
      <c r="D11" s="64">
        <v>95.36</v>
      </c>
      <c r="E11" s="64">
        <v>96.124</v>
      </c>
      <c r="F11" s="68">
        <f t="shared" si="0"/>
        <v>8.3051136</v>
      </c>
      <c r="G11" s="69">
        <f t="shared" si="1"/>
        <v>72.00566666666667</v>
      </c>
      <c r="H11" s="68">
        <f t="shared" si="2"/>
        <v>598.0152415104001</v>
      </c>
      <c r="I11" s="67" t="s">
        <v>48</v>
      </c>
      <c r="J11" s="12">
        <v>63.136</v>
      </c>
      <c r="K11" s="12">
        <v>68.155</v>
      </c>
      <c r="L11" s="12">
        <v>84.726</v>
      </c>
      <c r="M11" s="12"/>
      <c r="N11" s="13"/>
    </row>
    <row r="12" spans="1:14" ht="24">
      <c r="A12" s="65"/>
      <c r="B12" s="10">
        <f t="shared" si="3"/>
        <v>4</v>
      </c>
      <c r="C12" s="223">
        <v>39231</v>
      </c>
      <c r="D12" s="66">
        <v>94.71</v>
      </c>
      <c r="E12" s="66">
        <v>23.989</v>
      </c>
      <c r="F12" s="68">
        <f t="shared" si="0"/>
        <v>2.0726496</v>
      </c>
      <c r="G12" s="69">
        <f t="shared" si="1"/>
        <v>184.87066666666666</v>
      </c>
      <c r="H12" s="68">
        <f t="shared" si="2"/>
        <v>383.1721133184</v>
      </c>
      <c r="I12" s="67" t="s">
        <v>25</v>
      </c>
      <c r="J12" s="12">
        <v>179.815</v>
      </c>
      <c r="K12" s="12">
        <v>205.558</v>
      </c>
      <c r="L12" s="12">
        <v>169.239</v>
      </c>
      <c r="M12" s="12"/>
      <c r="N12" s="13"/>
    </row>
    <row r="13" spans="1:14" ht="24">
      <c r="A13" s="9"/>
      <c r="B13" s="10">
        <f t="shared" si="3"/>
        <v>5</v>
      </c>
      <c r="C13" s="223">
        <v>39239</v>
      </c>
      <c r="D13" s="8">
        <v>94.77</v>
      </c>
      <c r="E13" s="8">
        <v>27.752</v>
      </c>
      <c r="F13" s="68">
        <f t="shared" si="0"/>
        <v>2.3977728</v>
      </c>
      <c r="G13" s="69">
        <f t="shared" si="1"/>
        <v>16.776333333333334</v>
      </c>
      <c r="H13" s="68">
        <f t="shared" si="2"/>
        <v>40.225835750399995</v>
      </c>
      <c r="I13" s="10" t="s">
        <v>50</v>
      </c>
      <c r="J13" s="12">
        <v>6.774</v>
      </c>
      <c r="K13" s="12">
        <v>15.516</v>
      </c>
      <c r="L13" s="12">
        <v>28.039</v>
      </c>
      <c r="M13" s="14"/>
      <c r="N13" s="14"/>
    </row>
    <row r="14" spans="1:14" ht="24">
      <c r="A14" s="9"/>
      <c r="B14" s="10">
        <f t="shared" si="3"/>
        <v>6</v>
      </c>
      <c r="C14" s="223">
        <v>39252</v>
      </c>
      <c r="D14" s="8">
        <v>94.46</v>
      </c>
      <c r="E14" s="8">
        <v>8.433</v>
      </c>
      <c r="F14" s="68">
        <f t="shared" si="0"/>
        <v>0.7286112</v>
      </c>
      <c r="G14" s="69">
        <f t="shared" si="1"/>
        <v>25.995333333333335</v>
      </c>
      <c r="H14" s="68">
        <f t="shared" si="2"/>
        <v>18.940491014400003</v>
      </c>
      <c r="I14" s="10" t="s">
        <v>51</v>
      </c>
      <c r="J14" s="12">
        <v>16.794</v>
      </c>
      <c r="K14" s="12">
        <v>34.618</v>
      </c>
      <c r="L14" s="12">
        <v>26.574</v>
      </c>
      <c r="M14" s="14"/>
      <c r="N14" s="14"/>
    </row>
    <row r="15" spans="1:14" ht="24">
      <c r="A15" s="9"/>
      <c r="B15" s="10">
        <f t="shared" si="3"/>
        <v>7</v>
      </c>
      <c r="C15" s="223">
        <v>39260</v>
      </c>
      <c r="D15" s="8">
        <v>94.77</v>
      </c>
      <c r="E15" s="8">
        <v>21.218</v>
      </c>
      <c r="F15" s="68">
        <f t="shared" si="0"/>
        <v>1.8332352</v>
      </c>
      <c r="G15" s="69">
        <f t="shared" si="1"/>
        <v>81.25966666666666</v>
      </c>
      <c r="H15" s="68">
        <f t="shared" si="2"/>
        <v>148.9680812736</v>
      </c>
      <c r="I15" s="10" t="s">
        <v>52</v>
      </c>
      <c r="J15" s="12">
        <v>77.212</v>
      </c>
      <c r="K15" s="12">
        <v>94.494</v>
      </c>
      <c r="L15" s="12">
        <v>72.073</v>
      </c>
      <c r="M15" s="14"/>
      <c r="N15" s="14"/>
    </row>
    <row r="16" spans="1:14" ht="24">
      <c r="A16" s="9"/>
      <c r="B16" s="10">
        <f t="shared" si="3"/>
        <v>8</v>
      </c>
      <c r="C16" s="223">
        <v>39268</v>
      </c>
      <c r="D16" s="8">
        <v>94.91</v>
      </c>
      <c r="E16" s="8">
        <v>41.055</v>
      </c>
      <c r="F16" s="68">
        <f t="shared" si="0"/>
        <v>3.547152</v>
      </c>
      <c r="G16" s="69">
        <f t="shared" si="1"/>
        <v>81.247</v>
      </c>
      <c r="H16" s="68">
        <f t="shared" si="2"/>
        <v>288.195458544</v>
      </c>
      <c r="I16" s="10" t="s">
        <v>53</v>
      </c>
      <c r="J16" s="12">
        <v>87.219</v>
      </c>
      <c r="K16" s="12">
        <v>91.841</v>
      </c>
      <c r="L16" s="12">
        <v>64.681</v>
      </c>
      <c r="M16" s="14"/>
      <c r="N16" s="14"/>
    </row>
    <row r="17" spans="1:14" ht="24">
      <c r="A17" s="9"/>
      <c r="B17" s="10">
        <f t="shared" si="3"/>
        <v>9</v>
      </c>
      <c r="C17" s="223">
        <v>39276</v>
      </c>
      <c r="D17" s="8">
        <v>94.59</v>
      </c>
      <c r="E17" s="8">
        <v>19.964</v>
      </c>
      <c r="F17" s="68">
        <f t="shared" si="0"/>
        <v>1.7248896</v>
      </c>
      <c r="G17" s="69">
        <f t="shared" si="1"/>
        <v>67.577</v>
      </c>
      <c r="H17" s="68">
        <f t="shared" si="2"/>
        <v>116.5628644992</v>
      </c>
      <c r="I17" s="10" t="s">
        <v>54</v>
      </c>
      <c r="J17" s="12">
        <v>67.806</v>
      </c>
      <c r="K17" s="12">
        <v>87.197</v>
      </c>
      <c r="L17" s="12">
        <v>47.728</v>
      </c>
      <c r="M17" s="14"/>
      <c r="N17" s="14"/>
    </row>
    <row r="18" spans="1:14" ht="24">
      <c r="A18" s="9"/>
      <c r="B18" s="10">
        <f t="shared" si="3"/>
        <v>10</v>
      </c>
      <c r="C18" s="223">
        <v>39290</v>
      </c>
      <c r="D18" s="8">
        <v>94.88</v>
      </c>
      <c r="E18" s="8">
        <v>30.451</v>
      </c>
      <c r="F18" s="68">
        <f t="shared" si="0"/>
        <v>2.6309664</v>
      </c>
      <c r="G18" s="69">
        <f t="shared" si="1"/>
        <v>59.73133333333333</v>
      </c>
      <c r="H18" s="68">
        <f t="shared" si="2"/>
        <v>157.1511310272</v>
      </c>
      <c r="I18" s="10" t="s">
        <v>55</v>
      </c>
      <c r="J18" s="12">
        <v>54.603</v>
      </c>
      <c r="K18" s="12">
        <v>66.579</v>
      </c>
      <c r="L18" s="12">
        <v>58.012</v>
      </c>
      <c r="M18" s="14"/>
      <c r="N18" s="14"/>
    </row>
    <row r="19" spans="1:14" ht="24">
      <c r="A19" s="9"/>
      <c r="B19" s="10">
        <f t="shared" si="3"/>
        <v>11</v>
      </c>
      <c r="C19" s="223">
        <v>39296</v>
      </c>
      <c r="D19" s="8">
        <v>95.11</v>
      </c>
      <c r="E19" s="8">
        <v>78.549</v>
      </c>
      <c r="F19" s="68">
        <f t="shared" si="0"/>
        <v>6.786633600000001</v>
      </c>
      <c r="G19" s="69">
        <f t="shared" si="1"/>
        <v>227.40166666666664</v>
      </c>
      <c r="H19" s="68">
        <f t="shared" si="2"/>
        <v>1543.291791696</v>
      </c>
      <c r="I19" s="10" t="s">
        <v>56</v>
      </c>
      <c r="J19" s="12">
        <v>240.979</v>
      </c>
      <c r="K19" s="12">
        <v>230.44</v>
      </c>
      <c r="L19" s="12">
        <v>210.786</v>
      </c>
      <c r="M19" s="14"/>
      <c r="N19" s="14"/>
    </row>
    <row r="20" spans="1:14" ht="24">
      <c r="A20" s="9"/>
      <c r="B20" s="10">
        <f t="shared" si="3"/>
        <v>12</v>
      </c>
      <c r="C20" s="223">
        <v>39314</v>
      </c>
      <c r="D20" s="8">
        <v>97.37</v>
      </c>
      <c r="E20" s="8">
        <v>290.295</v>
      </c>
      <c r="F20" s="68">
        <f t="shared" si="0"/>
        <v>25.081488000000004</v>
      </c>
      <c r="G20" s="69">
        <f t="shared" si="1"/>
        <v>101.15166666666666</v>
      </c>
      <c r="H20" s="68">
        <f t="shared" si="2"/>
        <v>2537.03431368</v>
      </c>
      <c r="I20" s="10" t="s">
        <v>57</v>
      </c>
      <c r="J20" s="12">
        <v>107.849</v>
      </c>
      <c r="K20" s="12">
        <v>101.979</v>
      </c>
      <c r="L20" s="12">
        <v>93.627</v>
      </c>
      <c r="M20" s="14"/>
      <c r="N20" s="14"/>
    </row>
    <row r="21" spans="1:14" ht="24">
      <c r="A21" s="9"/>
      <c r="B21" s="10">
        <f t="shared" si="3"/>
        <v>13</v>
      </c>
      <c r="C21" s="223">
        <v>39321</v>
      </c>
      <c r="D21" s="8">
        <v>97.43</v>
      </c>
      <c r="E21" s="8">
        <v>312.638</v>
      </c>
      <c r="F21" s="68">
        <f t="shared" si="0"/>
        <v>27.0119232</v>
      </c>
      <c r="G21" s="69">
        <f t="shared" si="1"/>
        <v>258.39899999999994</v>
      </c>
      <c r="H21" s="68">
        <f t="shared" si="2"/>
        <v>6979.853942956798</v>
      </c>
      <c r="I21" s="10" t="s">
        <v>58</v>
      </c>
      <c r="J21" s="12">
        <v>294.075</v>
      </c>
      <c r="K21" s="12">
        <v>246.754</v>
      </c>
      <c r="L21" s="12">
        <v>234.368</v>
      </c>
      <c r="M21" s="14"/>
      <c r="N21" s="14"/>
    </row>
    <row r="22" spans="1:14" ht="24">
      <c r="A22" s="9"/>
      <c r="B22" s="10">
        <f t="shared" si="3"/>
        <v>14</v>
      </c>
      <c r="C22" s="223">
        <v>39330</v>
      </c>
      <c r="D22" s="8">
        <v>97.59</v>
      </c>
      <c r="E22" s="8">
        <v>332.769</v>
      </c>
      <c r="F22" s="68">
        <f t="shared" si="0"/>
        <v>28.751241600000004</v>
      </c>
      <c r="G22" s="69">
        <f t="shared" si="1"/>
        <v>414.36566666666664</v>
      </c>
      <c r="H22" s="68">
        <f t="shared" si="2"/>
        <v>11913.5273930784</v>
      </c>
      <c r="I22" s="10" t="s">
        <v>59</v>
      </c>
      <c r="J22" s="12">
        <v>387.493</v>
      </c>
      <c r="K22" s="12">
        <v>398.159</v>
      </c>
      <c r="L22" s="12">
        <v>457.445</v>
      </c>
      <c r="M22" s="14"/>
      <c r="N22" s="14"/>
    </row>
    <row r="23" spans="1:14" ht="24">
      <c r="A23" s="9"/>
      <c r="B23" s="10">
        <f t="shared" si="3"/>
        <v>15</v>
      </c>
      <c r="C23" s="223">
        <v>39340</v>
      </c>
      <c r="D23" s="8">
        <v>97.73</v>
      </c>
      <c r="E23" s="8">
        <v>357.742</v>
      </c>
      <c r="F23" s="68">
        <f t="shared" si="0"/>
        <v>30.908908800000003</v>
      </c>
      <c r="G23" s="69">
        <f aca="true" t="shared" si="4" ref="G23:G30">+AVERAGE(J23:L23)</f>
        <v>754.0986666666666</v>
      </c>
      <c r="H23" s="68">
        <f aca="true" t="shared" si="5" ref="H23:H30">G23*F23</f>
        <v>23308.3669142016</v>
      </c>
      <c r="I23" s="10" t="s">
        <v>60</v>
      </c>
      <c r="J23" s="12">
        <v>725.176</v>
      </c>
      <c r="K23" s="12">
        <v>615.989</v>
      </c>
      <c r="L23" s="12">
        <v>921.131</v>
      </c>
      <c r="M23" s="14"/>
      <c r="N23" s="14"/>
    </row>
    <row r="24" spans="1:14" ht="24">
      <c r="A24" s="9"/>
      <c r="B24" s="10">
        <f t="shared" si="3"/>
        <v>16</v>
      </c>
      <c r="C24" s="223">
        <v>39353</v>
      </c>
      <c r="D24" s="8">
        <v>96.17</v>
      </c>
      <c r="E24" s="8">
        <v>147.051</v>
      </c>
      <c r="F24" s="68">
        <f t="shared" si="0"/>
        <v>12.7052064</v>
      </c>
      <c r="G24" s="69">
        <f t="shared" si="4"/>
        <v>613.3266666666667</v>
      </c>
      <c r="H24" s="68">
        <f t="shared" si="5"/>
        <v>7792.441890624001</v>
      </c>
      <c r="I24" s="10" t="s">
        <v>61</v>
      </c>
      <c r="J24" s="12">
        <v>476.969</v>
      </c>
      <c r="K24" s="12">
        <v>715.632</v>
      </c>
      <c r="L24" s="12">
        <v>647.379</v>
      </c>
      <c r="M24" s="14"/>
      <c r="N24" s="14"/>
    </row>
    <row r="25" spans="1:14" ht="24">
      <c r="A25" s="9"/>
      <c r="B25" s="10">
        <f t="shared" si="3"/>
        <v>17</v>
      </c>
      <c r="C25" s="223">
        <v>39359</v>
      </c>
      <c r="D25" s="8">
        <v>95.44</v>
      </c>
      <c r="E25" s="8">
        <v>99.263</v>
      </c>
      <c r="F25" s="68">
        <f t="shared" si="0"/>
        <v>8.576323200000001</v>
      </c>
      <c r="G25" s="69">
        <f t="shared" si="4"/>
        <v>135.18866666666668</v>
      </c>
      <c r="H25" s="68">
        <f t="shared" si="5"/>
        <v>1159.4216983104002</v>
      </c>
      <c r="I25" s="10" t="s">
        <v>62</v>
      </c>
      <c r="J25" s="12">
        <v>108.551</v>
      </c>
      <c r="K25" s="12">
        <v>129.007</v>
      </c>
      <c r="L25" s="12">
        <v>168.008</v>
      </c>
      <c r="M25" s="14"/>
      <c r="N25" s="14"/>
    </row>
    <row r="26" spans="1:14" ht="24">
      <c r="A26" s="9"/>
      <c r="B26" s="10">
        <f t="shared" si="3"/>
        <v>18</v>
      </c>
      <c r="C26" s="223">
        <v>39370</v>
      </c>
      <c r="D26" s="8">
        <v>96.4</v>
      </c>
      <c r="E26" s="8">
        <v>188.547</v>
      </c>
      <c r="F26" s="68">
        <f t="shared" si="0"/>
        <v>16.2904608</v>
      </c>
      <c r="G26" s="69">
        <f t="shared" si="4"/>
        <v>93.84933333333333</v>
      </c>
      <c r="H26" s="68">
        <f t="shared" si="5"/>
        <v>1528.8488857728003</v>
      </c>
      <c r="I26" s="10" t="s">
        <v>63</v>
      </c>
      <c r="J26" s="12">
        <v>103.046</v>
      </c>
      <c r="K26" s="12">
        <v>73.377</v>
      </c>
      <c r="L26" s="12">
        <v>105.125</v>
      </c>
      <c r="M26" s="14"/>
      <c r="N26" s="14"/>
    </row>
    <row r="27" spans="1:14" ht="24">
      <c r="A27" s="9"/>
      <c r="B27" s="10">
        <f t="shared" si="3"/>
        <v>19</v>
      </c>
      <c r="C27" s="223">
        <v>39380</v>
      </c>
      <c r="D27" s="8">
        <v>95.16</v>
      </c>
      <c r="E27" s="8">
        <v>86.032</v>
      </c>
      <c r="F27" s="68">
        <f t="shared" si="0"/>
        <v>7.4331648</v>
      </c>
      <c r="G27" s="69">
        <f t="shared" si="4"/>
        <v>50.43566666666667</v>
      </c>
      <c r="H27" s="68">
        <f t="shared" si="5"/>
        <v>374.89662213120005</v>
      </c>
      <c r="I27" s="10" t="s">
        <v>64</v>
      </c>
      <c r="J27" s="12">
        <v>49.696</v>
      </c>
      <c r="K27" s="12">
        <v>34.871</v>
      </c>
      <c r="L27" s="12">
        <v>66.74</v>
      </c>
      <c r="M27" s="14"/>
      <c r="N27" s="14"/>
    </row>
    <row r="28" spans="1:14" ht="24">
      <c r="A28" s="9"/>
      <c r="B28" s="10">
        <f t="shared" si="3"/>
        <v>20</v>
      </c>
      <c r="C28" s="223">
        <v>39394</v>
      </c>
      <c r="D28" s="8">
        <v>95.05</v>
      </c>
      <c r="E28" s="8">
        <v>74.344</v>
      </c>
      <c r="F28" s="61">
        <f t="shared" si="0"/>
        <v>6.4233215999999995</v>
      </c>
      <c r="G28" s="69">
        <f t="shared" si="4"/>
        <v>85.46499999999999</v>
      </c>
      <c r="H28" s="68">
        <f t="shared" si="5"/>
        <v>548.9691805439999</v>
      </c>
      <c r="I28" s="10" t="s">
        <v>65</v>
      </c>
      <c r="J28" s="12">
        <v>84.635</v>
      </c>
      <c r="K28" s="12">
        <v>65.64</v>
      </c>
      <c r="L28" s="12">
        <v>106.12</v>
      </c>
      <c r="M28" s="14"/>
      <c r="N28" s="14"/>
    </row>
    <row r="29" spans="1:14" ht="24">
      <c r="A29" s="9"/>
      <c r="B29" s="10">
        <f t="shared" si="3"/>
        <v>21</v>
      </c>
      <c r="C29" s="223">
        <v>39405</v>
      </c>
      <c r="D29" s="8">
        <v>94.74</v>
      </c>
      <c r="E29" s="8">
        <v>26.663</v>
      </c>
      <c r="F29" s="61">
        <f t="shared" si="0"/>
        <v>2.3036832</v>
      </c>
      <c r="G29" s="69">
        <f t="shared" si="4"/>
        <v>22.617</v>
      </c>
      <c r="H29" s="68">
        <f t="shared" si="5"/>
        <v>52.102402934400004</v>
      </c>
      <c r="I29" s="10" t="s">
        <v>66</v>
      </c>
      <c r="J29" s="12">
        <v>36.579</v>
      </c>
      <c r="K29" s="12">
        <v>21.065</v>
      </c>
      <c r="L29" s="12">
        <v>10.207</v>
      </c>
      <c r="M29" s="14"/>
      <c r="N29" s="14"/>
    </row>
    <row r="30" spans="1:14" ht="24">
      <c r="A30" s="9"/>
      <c r="B30" s="10">
        <f t="shared" si="3"/>
        <v>22</v>
      </c>
      <c r="C30" s="223">
        <v>39414</v>
      </c>
      <c r="D30" s="8">
        <v>94.53</v>
      </c>
      <c r="E30" s="8">
        <v>17.145</v>
      </c>
      <c r="F30" s="61">
        <f t="shared" si="0"/>
        <v>1.481328</v>
      </c>
      <c r="G30" s="69">
        <f t="shared" si="4"/>
        <v>21.346666666666668</v>
      </c>
      <c r="H30" s="68">
        <f t="shared" si="5"/>
        <v>31.621415040000002</v>
      </c>
      <c r="I30" s="10" t="s">
        <v>67</v>
      </c>
      <c r="J30" s="12">
        <v>22.452</v>
      </c>
      <c r="K30" s="12">
        <v>22.074</v>
      </c>
      <c r="L30" s="12">
        <v>19.514</v>
      </c>
      <c r="M30" s="14"/>
      <c r="N30" s="14"/>
    </row>
    <row r="31" spans="1:14" ht="24">
      <c r="A31" s="9"/>
      <c r="B31" s="10">
        <f t="shared" si="3"/>
        <v>23</v>
      </c>
      <c r="C31" s="223">
        <v>39424</v>
      </c>
      <c r="D31" s="8">
        <v>94.46</v>
      </c>
      <c r="E31" s="8">
        <v>13.568</v>
      </c>
      <c r="F31" s="61">
        <f t="shared" si="0"/>
        <v>1.1722752</v>
      </c>
      <c r="G31" s="69">
        <f>+AVERAGE(J31:L31)</f>
        <v>72.101</v>
      </c>
      <c r="H31" s="68">
        <f>G31*F31</f>
        <v>84.52221419520001</v>
      </c>
      <c r="I31" s="10" t="s">
        <v>68</v>
      </c>
      <c r="J31" s="12">
        <v>79.107</v>
      </c>
      <c r="K31" s="12">
        <v>80.8</v>
      </c>
      <c r="L31" s="12">
        <v>56.396</v>
      </c>
      <c r="M31" s="14"/>
      <c r="N31" s="14"/>
    </row>
    <row r="32" spans="1:14" ht="24">
      <c r="A32" s="9"/>
      <c r="B32" s="10">
        <f t="shared" si="3"/>
        <v>24</v>
      </c>
      <c r="C32" s="223">
        <v>39436</v>
      </c>
      <c r="D32" s="8">
        <v>94.32</v>
      </c>
      <c r="E32" s="8">
        <v>8.721</v>
      </c>
      <c r="F32" s="61">
        <f t="shared" si="0"/>
        <v>0.7534944</v>
      </c>
      <c r="G32" s="69">
        <f>+AVERAGE(J32:L32)</f>
        <v>14.394333333333334</v>
      </c>
      <c r="H32" s="68">
        <f>G32*F32</f>
        <v>10.8460495584</v>
      </c>
      <c r="I32" s="10" t="s">
        <v>69</v>
      </c>
      <c r="J32" s="12">
        <v>26.534</v>
      </c>
      <c r="K32" s="12">
        <v>8.783</v>
      </c>
      <c r="L32" s="12">
        <v>7.866</v>
      </c>
      <c r="M32" s="14"/>
      <c r="N32" s="14"/>
    </row>
    <row r="33" spans="1:14" ht="24">
      <c r="A33" s="9"/>
      <c r="B33" s="10">
        <f t="shared" si="3"/>
        <v>25</v>
      </c>
      <c r="C33" s="223">
        <v>39464</v>
      </c>
      <c r="D33" s="8">
        <v>92.2</v>
      </c>
      <c r="E33" s="8">
        <v>3.634</v>
      </c>
      <c r="F33" s="61">
        <f t="shared" si="0"/>
        <v>0.3139776</v>
      </c>
      <c r="G33" s="69">
        <f aca="true" t="shared" si="6" ref="G33:G38">+AVERAGE(J33:L33)</f>
        <v>24.797</v>
      </c>
      <c r="H33" s="68">
        <f aca="true" t="shared" si="7" ref="H33:H38">G33*F33</f>
        <v>7.7857025472000005</v>
      </c>
      <c r="I33" s="10" t="s">
        <v>70</v>
      </c>
      <c r="J33" s="12">
        <v>16.491</v>
      </c>
      <c r="K33" s="12">
        <v>30.673</v>
      </c>
      <c r="L33" s="12">
        <v>27.227</v>
      </c>
      <c r="M33" s="14"/>
      <c r="N33" s="14"/>
    </row>
    <row r="34" spans="1:14" ht="24">
      <c r="A34" s="9"/>
      <c r="B34" s="10">
        <f t="shared" si="3"/>
        <v>26</v>
      </c>
      <c r="C34" s="223">
        <v>39472</v>
      </c>
      <c r="D34" s="8">
        <v>94.24</v>
      </c>
      <c r="E34" s="8">
        <v>1.911</v>
      </c>
      <c r="F34" s="61">
        <f t="shared" si="0"/>
        <v>0.16511040000000002</v>
      </c>
      <c r="G34" s="69">
        <f t="shared" si="6"/>
        <v>26.457666666666668</v>
      </c>
      <c r="H34" s="68">
        <f t="shared" si="7"/>
        <v>4.368435926400001</v>
      </c>
      <c r="I34" s="10" t="s">
        <v>71</v>
      </c>
      <c r="J34" s="12">
        <v>23.63</v>
      </c>
      <c r="K34" s="12">
        <v>25.867</v>
      </c>
      <c r="L34" s="12">
        <v>29.876</v>
      </c>
      <c r="M34" s="14"/>
      <c r="N34" s="14"/>
    </row>
    <row r="35" spans="1:14" ht="24">
      <c r="A35" s="9"/>
      <c r="B35" s="10">
        <f t="shared" si="3"/>
        <v>27</v>
      </c>
      <c r="C35" s="223">
        <v>39478</v>
      </c>
      <c r="D35" s="8">
        <v>94.19</v>
      </c>
      <c r="E35" s="8">
        <v>1.492</v>
      </c>
      <c r="F35" s="61">
        <f t="shared" si="0"/>
        <v>0.12890880000000002</v>
      </c>
      <c r="G35" s="69">
        <f t="shared" si="6"/>
        <v>65.289</v>
      </c>
      <c r="H35" s="68">
        <f t="shared" si="7"/>
        <v>8.416326643200001</v>
      </c>
      <c r="I35" s="10" t="s">
        <v>72</v>
      </c>
      <c r="J35" s="12">
        <v>21.813</v>
      </c>
      <c r="K35" s="12">
        <v>116.096</v>
      </c>
      <c r="L35" s="12">
        <v>57.958</v>
      </c>
      <c r="M35" s="14"/>
      <c r="N35" s="14"/>
    </row>
    <row r="36" spans="1:14" ht="24">
      <c r="A36" s="9"/>
      <c r="B36" s="10">
        <f t="shared" si="3"/>
        <v>28</v>
      </c>
      <c r="C36" s="223">
        <v>39485</v>
      </c>
      <c r="D36" s="8">
        <v>92.42</v>
      </c>
      <c r="E36" s="8">
        <v>2.666</v>
      </c>
      <c r="F36" s="61">
        <f t="shared" si="0"/>
        <v>0.2303424</v>
      </c>
      <c r="G36" s="69">
        <f t="shared" si="6"/>
        <v>16.476</v>
      </c>
      <c r="H36" s="68">
        <f t="shared" si="7"/>
        <v>3.7951213823999996</v>
      </c>
      <c r="I36" s="10" t="s">
        <v>73</v>
      </c>
      <c r="J36" s="12">
        <v>17.735</v>
      </c>
      <c r="K36" s="12">
        <v>15.8</v>
      </c>
      <c r="L36" s="12">
        <v>15.893</v>
      </c>
      <c r="M36" s="14"/>
      <c r="N36" s="14"/>
    </row>
    <row r="37" spans="1:14" ht="24">
      <c r="A37" s="9"/>
      <c r="B37" s="10">
        <f t="shared" si="3"/>
        <v>29</v>
      </c>
      <c r="C37" s="223">
        <v>39498</v>
      </c>
      <c r="D37" s="8">
        <v>94.37</v>
      </c>
      <c r="E37" s="8">
        <v>2.208</v>
      </c>
      <c r="F37" s="61">
        <f t="shared" si="0"/>
        <v>0.19077120000000003</v>
      </c>
      <c r="G37" s="69">
        <f t="shared" si="6"/>
        <v>20.070333333333334</v>
      </c>
      <c r="H37" s="68">
        <f t="shared" si="7"/>
        <v>3.8288415744000006</v>
      </c>
      <c r="I37" s="10" t="s">
        <v>74</v>
      </c>
      <c r="J37" s="12">
        <v>13.905</v>
      </c>
      <c r="K37" s="12">
        <v>17.387</v>
      </c>
      <c r="L37" s="12">
        <v>28.919</v>
      </c>
      <c r="M37" s="14"/>
      <c r="N37" s="14"/>
    </row>
    <row r="38" spans="1:14" ht="24">
      <c r="A38" s="9"/>
      <c r="B38" s="10">
        <f t="shared" si="3"/>
        <v>30</v>
      </c>
      <c r="C38" s="223">
        <v>39506</v>
      </c>
      <c r="D38" s="8">
        <v>94.37</v>
      </c>
      <c r="E38" s="8">
        <v>2.168</v>
      </c>
      <c r="F38" s="61">
        <f t="shared" si="0"/>
        <v>0.18731520000000002</v>
      </c>
      <c r="G38" s="69">
        <f t="shared" si="6"/>
        <v>23.502333333333336</v>
      </c>
      <c r="H38" s="68">
        <f t="shared" si="7"/>
        <v>4.402344268800001</v>
      </c>
      <c r="I38" s="10" t="s">
        <v>75</v>
      </c>
      <c r="J38" s="12">
        <v>16.451</v>
      </c>
      <c r="K38" s="12">
        <v>32.787</v>
      </c>
      <c r="L38" s="12">
        <v>21.269</v>
      </c>
      <c r="M38" s="14"/>
      <c r="N38" s="14"/>
    </row>
    <row r="39" spans="1:14" ht="24">
      <c r="A39" s="9"/>
      <c r="B39" s="10">
        <f>+B38+1</f>
        <v>31</v>
      </c>
      <c r="C39" s="223">
        <v>39513</v>
      </c>
      <c r="D39" s="8">
        <v>94.33</v>
      </c>
      <c r="E39" s="8">
        <v>1.877</v>
      </c>
      <c r="F39" s="61">
        <f t="shared" si="0"/>
        <v>0.1621728</v>
      </c>
      <c r="G39" s="69">
        <f aca="true" t="shared" si="8" ref="G39:G44">+AVERAGE(J39:L39)</f>
        <v>13.119333333333335</v>
      </c>
      <c r="H39" s="68">
        <f aca="true" t="shared" si="9" ref="H39:H44">G39*F39</f>
        <v>2.1275990208000004</v>
      </c>
      <c r="I39" s="10" t="s">
        <v>76</v>
      </c>
      <c r="J39" s="12">
        <v>14.356</v>
      </c>
      <c r="K39" s="12">
        <v>13.86</v>
      </c>
      <c r="L39" s="12">
        <v>11.142</v>
      </c>
      <c r="M39" s="14"/>
      <c r="N39" s="14"/>
    </row>
    <row r="40" spans="1:14" ht="24">
      <c r="A40" s="9"/>
      <c r="B40" s="10">
        <f>+B39+1</f>
        <v>32</v>
      </c>
      <c r="C40" s="223">
        <v>39526</v>
      </c>
      <c r="D40" s="8">
        <v>94.4</v>
      </c>
      <c r="E40" s="8">
        <v>1.933</v>
      </c>
      <c r="F40" s="61">
        <f t="shared" si="0"/>
        <v>0.16701120000000003</v>
      </c>
      <c r="G40" s="69">
        <f t="shared" si="8"/>
        <v>17.365333333333336</v>
      </c>
      <c r="H40" s="68">
        <f t="shared" si="9"/>
        <v>2.900205158400001</v>
      </c>
      <c r="I40" s="10" t="s">
        <v>77</v>
      </c>
      <c r="J40" s="12">
        <v>15.06</v>
      </c>
      <c r="K40" s="12">
        <v>16.985</v>
      </c>
      <c r="L40" s="12">
        <v>20.051</v>
      </c>
      <c r="M40" s="14"/>
      <c r="N40" s="14"/>
    </row>
    <row r="41" spans="1:14" ht="24.75" thickBot="1">
      <c r="A41" s="9"/>
      <c r="B41" s="70">
        <f>+B40+1</f>
        <v>33</v>
      </c>
      <c r="C41" s="224">
        <v>39535</v>
      </c>
      <c r="D41" s="71">
        <v>94.5</v>
      </c>
      <c r="E41" s="71">
        <v>1.867</v>
      </c>
      <c r="F41" s="72">
        <f t="shared" si="0"/>
        <v>0.1613088</v>
      </c>
      <c r="G41" s="73">
        <f t="shared" si="8"/>
        <v>13.132333333333333</v>
      </c>
      <c r="H41" s="74">
        <f t="shared" si="9"/>
        <v>2.1183609312000002</v>
      </c>
      <c r="I41" s="70" t="s">
        <v>78</v>
      </c>
      <c r="J41" s="75">
        <v>12.604</v>
      </c>
      <c r="K41" s="75">
        <v>12.942</v>
      </c>
      <c r="L41" s="75">
        <v>13.851</v>
      </c>
      <c r="M41" s="14"/>
      <c r="N41" s="14"/>
    </row>
    <row r="42" spans="1:14" ht="24">
      <c r="A42" s="9"/>
      <c r="B42" s="10">
        <v>1</v>
      </c>
      <c r="C42" s="223">
        <v>39547</v>
      </c>
      <c r="D42" s="8">
        <v>94.69</v>
      </c>
      <c r="E42" s="8">
        <v>4.418</v>
      </c>
      <c r="F42" s="61">
        <f t="shared" si="0"/>
        <v>0.38171520000000003</v>
      </c>
      <c r="G42" s="69">
        <f t="shared" si="8"/>
        <v>71.09766666666667</v>
      </c>
      <c r="H42" s="68">
        <f t="shared" si="9"/>
        <v>27.139060051200005</v>
      </c>
      <c r="I42" s="11" t="s">
        <v>24</v>
      </c>
      <c r="J42" s="12">
        <v>54.704</v>
      </c>
      <c r="K42" s="12">
        <v>85.544</v>
      </c>
      <c r="L42" s="12">
        <v>73.045</v>
      </c>
      <c r="M42" s="14"/>
      <c r="N42" s="14"/>
    </row>
    <row r="43" spans="1:14" ht="24">
      <c r="A43" s="9"/>
      <c r="B43" s="10">
        <f>+B42+1</f>
        <v>2</v>
      </c>
      <c r="C43" s="223">
        <v>39560</v>
      </c>
      <c r="D43" s="8">
        <v>94.69</v>
      </c>
      <c r="E43" s="8">
        <v>8.002</v>
      </c>
      <c r="F43" s="61">
        <f t="shared" si="0"/>
        <v>0.6913728000000001</v>
      </c>
      <c r="G43" s="69">
        <f t="shared" si="8"/>
        <v>57.55533333333333</v>
      </c>
      <c r="H43" s="68">
        <f t="shared" si="9"/>
        <v>39.792191961600004</v>
      </c>
      <c r="I43" s="11" t="s">
        <v>26</v>
      </c>
      <c r="J43" s="12">
        <v>46.226</v>
      </c>
      <c r="K43" s="12">
        <v>53.439</v>
      </c>
      <c r="L43" s="12">
        <v>73.001</v>
      </c>
      <c r="M43" s="14"/>
      <c r="N43" s="14"/>
    </row>
    <row r="44" spans="1:14" ht="24">
      <c r="A44" s="9"/>
      <c r="B44" s="10">
        <f>+B43+1</f>
        <v>3</v>
      </c>
      <c r="C44" s="223">
        <v>39567</v>
      </c>
      <c r="D44" s="8">
        <v>94.71</v>
      </c>
      <c r="E44" s="8">
        <v>4.467</v>
      </c>
      <c r="F44" s="61">
        <f t="shared" si="0"/>
        <v>0.3859488</v>
      </c>
      <c r="G44" s="69">
        <f t="shared" si="8"/>
        <v>171.70933333333335</v>
      </c>
      <c r="H44" s="68">
        <f t="shared" si="9"/>
        <v>66.2710111488</v>
      </c>
      <c r="I44" s="11" t="s">
        <v>48</v>
      </c>
      <c r="J44" s="12">
        <v>264.294</v>
      </c>
      <c r="K44" s="12">
        <v>142.175</v>
      </c>
      <c r="L44" s="12">
        <v>108.659</v>
      </c>
      <c r="M44" s="14"/>
      <c r="N44" s="14"/>
    </row>
    <row r="45" spans="1:14" ht="24">
      <c r="A45" s="9"/>
      <c r="B45" s="10">
        <f>+B44+1</f>
        <v>4</v>
      </c>
      <c r="C45" s="223">
        <v>39575</v>
      </c>
      <c r="D45" s="8">
        <v>94.77</v>
      </c>
      <c r="E45" s="8">
        <v>16.967</v>
      </c>
      <c r="F45" s="61">
        <f t="shared" si="0"/>
        <v>1.4659488</v>
      </c>
      <c r="G45" s="69">
        <f aca="true" t="shared" si="10" ref="G45:G54">+AVERAGE(J45:L45)</f>
        <v>40.24033333333333</v>
      </c>
      <c r="H45" s="68">
        <f aca="true" t="shared" si="11" ref="H45:H54">G45*F45</f>
        <v>58.9902683616</v>
      </c>
      <c r="I45" s="11" t="s">
        <v>25</v>
      </c>
      <c r="J45" s="12">
        <v>57.906</v>
      </c>
      <c r="K45" s="12">
        <v>1.939</v>
      </c>
      <c r="L45" s="12">
        <v>60.876</v>
      </c>
      <c r="M45" s="14"/>
      <c r="N45" s="14"/>
    </row>
    <row r="46" spans="1:14" ht="24">
      <c r="A46" s="9"/>
      <c r="B46" s="10">
        <f aca="true" t="shared" si="12" ref="B46:B54">+B45+1</f>
        <v>5</v>
      </c>
      <c r="C46" s="223">
        <v>39590</v>
      </c>
      <c r="D46" s="8">
        <v>94.65</v>
      </c>
      <c r="E46" s="8">
        <v>17.933</v>
      </c>
      <c r="F46" s="61">
        <f t="shared" si="0"/>
        <v>1.5494112</v>
      </c>
      <c r="G46" s="69">
        <f t="shared" si="10"/>
        <v>44.50466666666667</v>
      </c>
      <c r="H46" s="68">
        <f t="shared" si="11"/>
        <v>68.95602898560001</v>
      </c>
      <c r="I46" s="10" t="s">
        <v>50</v>
      </c>
      <c r="J46" s="12">
        <v>40.652</v>
      </c>
      <c r="K46" s="12">
        <v>57.085</v>
      </c>
      <c r="L46" s="12">
        <v>35.777</v>
      </c>
      <c r="M46" s="14"/>
      <c r="N46" s="14"/>
    </row>
    <row r="47" spans="1:14" ht="24">
      <c r="A47" s="9"/>
      <c r="B47" s="10">
        <f t="shared" si="12"/>
        <v>6</v>
      </c>
      <c r="C47" s="223">
        <v>39598</v>
      </c>
      <c r="D47" s="8">
        <v>94.78</v>
      </c>
      <c r="E47" s="8">
        <v>20.853</v>
      </c>
      <c r="F47" s="61">
        <f t="shared" si="0"/>
        <v>1.8016992000000003</v>
      </c>
      <c r="G47" s="69">
        <f t="shared" si="10"/>
        <v>51.38466666666667</v>
      </c>
      <c r="H47" s="68">
        <f t="shared" si="11"/>
        <v>92.57971282560001</v>
      </c>
      <c r="I47" s="10" t="s">
        <v>51</v>
      </c>
      <c r="J47" s="12">
        <v>36.897</v>
      </c>
      <c r="K47" s="12">
        <v>32.959</v>
      </c>
      <c r="L47" s="12">
        <v>84.298</v>
      </c>
      <c r="M47" s="14"/>
      <c r="N47" s="14"/>
    </row>
    <row r="48" spans="1:14" ht="24">
      <c r="A48" s="9"/>
      <c r="B48" s="10">
        <f t="shared" si="12"/>
        <v>7</v>
      </c>
      <c r="C48" s="223">
        <v>39604</v>
      </c>
      <c r="D48" s="8">
        <v>94.92</v>
      </c>
      <c r="E48" s="8">
        <v>25.151</v>
      </c>
      <c r="F48" s="61">
        <f t="shared" si="0"/>
        <v>2.1730464</v>
      </c>
      <c r="G48" s="69">
        <f t="shared" si="10"/>
        <v>177.37433333333334</v>
      </c>
      <c r="H48" s="68">
        <f t="shared" si="11"/>
        <v>385.44265650240004</v>
      </c>
      <c r="I48" s="10" t="s">
        <v>52</v>
      </c>
      <c r="J48" s="12">
        <v>168.898</v>
      </c>
      <c r="K48" s="12">
        <v>180.927</v>
      </c>
      <c r="L48" s="12">
        <v>182.298</v>
      </c>
      <c r="M48" s="14"/>
      <c r="N48" s="14"/>
    </row>
    <row r="49" spans="1:14" ht="24">
      <c r="A49" s="9"/>
      <c r="B49" s="10">
        <f t="shared" si="12"/>
        <v>8</v>
      </c>
      <c r="C49" s="223">
        <v>39617</v>
      </c>
      <c r="D49" s="8">
        <v>94.96</v>
      </c>
      <c r="E49" s="8">
        <v>33.748</v>
      </c>
      <c r="F49" s="61">
        <f t="shared" si="0"/>
        <v>2.9158272</v>
      </c>
      <c r="G49" s="69">
        <f t="shared" si="10"/>
        <v>233.798</v>
      </c>
      <c r="H49" s="68">
        <f t="shared" si="11"/>
        <v>681.7145677056</v>
      </c>
      <c r="I49" s="10" t="s">
        <v>53</v>
      </c>
      <c r="J49" s="12">
        <v>240.271</v>
      </c>
      <c r="K49" s="12">
        <v>223.195</v>
      </c>
      <c r="L49" s="12">
        <v>237.928</v>
      </c>
      <c r="M49" s="14"/>
      <c r="N49" s="14"/>
    </row>
    <row r="50" spans="1:14" ht="24">
      <c r="A50" s="9"/>
      <c r="B50" s="10">
        <f t="shared" si="12"/>
        <v>9</v>
      </c>
      <c r="C50" s="223">
        <v>39629</v>
      </c>
      <c r="D50" s="8">
        <v>94.48</v>
      </c>
      <c r="E50" s="8">
        <v>13.608</v>
      </c>
      <c r="F50" s="61">
        <f t="shared" si="0"/>
        <v>1.1757312000000002</v>
      </c>
      <c r="G50" s="69">
        <f t="shared" si="10"/>
        <v>127.55166666666668</v>
      </c>
      <c r="H50" s="68">
        <f t="shared" si="11"/>
        <v>149.96647411200004</v>
      </c>
      <c r="I50" s="10" t="s">
        <v>54</v>
      </c>
      <c r="J50" s="12">
        <v>123.38</v>
      </c>
      <c r="K50" s="12">
        <v>133.485</v>
      </c>
      <c r="L50" s="12">
        <v>125.79</v>
      </c>
      <c r="M50" s="14"/>
      <c r="N50" s="14"/>
    </row>
    <row r="51" spans="1:14" ht="24">
      <c r="A51" s="9"/>
      <c r="B51" s="10">
        <f t="shared" si="12"/>
        <v>10</v>
      </c>
      <c r="C51" s="223">
        <v>39639</v>
      </c>
      <c r="D51" s="8">
        <v>95.17</v>
      </c>
      <c r="E51" s="8">
        <v>39.702</v>
      </c>
      <c r="F51" s="61">
        <f t="shared" si="0"/>
        <v>3.4302528</v>
      </c>
      <c r="G51" s="69">
        <f t="shared" si="10"/>
        <v>120.40766666666667</v>
      </c>
      <c r="H51" s="68">
        <f t="shared" si="11"/>
        <v>413.0287357248</v>
      </c>
      <c r="I51" s="10" t="s">
        <v>55</v>
      </c>
      <c r="J51" s="12">
        <v>117.467</v>
      </c>
      <c r="K51" s="12">
        <v>111.066</v>
      </c>
      <c r="L51" s="12">
        <v>132.69</v>
      </c>
      <c r="M51" s="14"/>
      <c r="N51" s="14"/>
    </row>
    <row r="52" spans="1:14" ht="24">
      <c r="A52" s="9"/>
      <c r="B52" s="10">
        <f t="shared" si="12"/>
        <v>11</v>
      </c>
      <c r="C52" s="223">
        <v>39653</v>
      </c>
      <c r="D52" s="8">
        <v>97.53</v>
      </c>
      <c r="E52" s="8">
        <v>297.522</v>
      </c>
      <c r="F52" s="61">
        <f t="shared" si="0"/>
        <v>25.705900800000002</v>
      </c>
      <c r="G52" s="69">
        <f t="shared" si="10"/>
        <v>206.92200000000003</v>
      </c>
      <c r="H52" s="68">
        <f t="shared" si="11"/>
        <v>5319.1164053376015</v>
      </c>
      <c r="I52" s="10" t="s">
        <v>56</v>
      </c>
      <c r="J52" s="12">
        <v>243.372</v>
      </c>
      <c r="K52" s="12">
        <v>182.362</v>
      </c>
      <c r="L52" s="12">
        <v>195.032</v>
      </c>
      <c r="M52" s="14"/>
      <c r="N52" s="14"/>
    </row>
    <row r="53" spans="1:14" ht="24">
      <c r="A53" s="9"/>
      <c r="B53" s="10">
        <f t="shared" si="12"/>
        <v>12</v>
      </c>
      <c r="C53" s="223">
        <v>39660</v>
      </c>
      <c r="D53" s="8">
        <v>95.63</v>
      </c>
      <c r="E53" s="8">
        <v>107.815</v>
      </c>
      <c r="F53" s="61">
        <f t="shared" si="0"/>
        <v>9.315216</v>
      </c>
      <c r="G53" s="69">
        <f t="shared" si="10"/>
        <v>215.18633333333332</v>
      </c>
      <c r="H53" s="68">
        <f t="shared" si="11"/>
        <v>2004.5071752479998</v>
      </c>
      <c r="I53" s="10" t="s">
        <v>57</v>
      </c>
      <c r="J53" s="12">
        <v>260.637</v>
      </c>
      <c r="K53" s="12">
        <v>185.195</v>
      </c>
      <c r="L53" s="12">
        <v>199.727</v>
      </c>
      <c r="M53" s="14"/>
      <c r="N53" s="14"/>
    </row>
    <row r="54" spans="1:14" ht="24">
      <c r="A54" s="9"/>
      <c r="B54" s="10">
        <f t="shared" si="12"/>
        <v>13</v>
      </c>
      <c r="C54" s="223">
        <v>39666</v>
      </c>
      <c r="D54" s="8">
        <v>95.63</v>
      </c>
      <c r="E54" s="8">
        <v>133.431</v>
      </c>
      <c r="F54" s="61">
        <f t="shared" si="0"/>
        <v>11.528438400000002</v>
      </c>
      <c r="G54" s="69">
        <f t="shared" si="10"/>
        <v>196.58466666666666</v>
      </c>
      <c r="H54" s="68">
        <f t="shared" si="11"/>
        <v>2266.3142200512007</v>
      </c>
      <c r="I54" s="10" t="s">
        <v>58</v>
      </c>
      <c r="J54" s="12">
        <v>205.35</v>
      </c>
      <c r="K54" s="12">
        <v>195.05</v>
      </c>
      <c r="L54" s="12">
        <v>189.354</v>
      </c>
      <c r="M54" s="14"/>
      <c r="N54" s="14"/>
    </row>
    <row r="55" spans="1:14" ht="24">
      <c r="A55" s="9"/>
      <c r="B55" s="10">
        <f>+B54+1</f>
        <v>14</v>
      </c>
      <c r="C55" s="223">
        <v>39671</v>
      </c>
      <c r="D55" s="8">
        <v>99.02</v>
      </c>
      <c r="E55" s="8">
        <v>554.51</v>
      </c>
      <c r="F55" s="61">
        <f t="shared" si="0"/>
        <v>47.909664</v>
      </c>
      <c r="G55" s="69">
        <f>+AVERAGE(J55:L55)</f>
        <v>1260.4886666666666</v>
      </c>
      <c r="H55" s="68">
        <f>G55*F55</f>
        <v>60389.588495808</v>
      </c>
      <c r="I55" s="10" t="s">
        <v>59</v>
      </c>
      <c r="J55" s="12">
        <v>1123.197</v>
      </c>
      <c r="K55" s="12">
        <v>1295.995</v>
      </c>
      <c r="L55" s="12">
        <v>1362.274</v>
      </c>
      <c r="M55" s="14"/>
      <c r="N55" s="14"/>
    </row>
    <row r="56" spans="1:14" ht="24">
      <c r="A56" s="9"/>
      <c r="B56" s="10">
        <f>+B55+1</f>
        <v>15</v>
      </c>
      <c r="C56" s="223">
        <v>39688</v>
      </c>
      <c r="D56" s="8">
        <v>96.59</v>
      </c>
      <c r="E56" s="8">
        <v>222.233</v>
      </c>
      <c r="F56" s="61">
        <f t="shared" si="0"/>
        <v>19.200931200000003</v>
      </c>
      <c r="G56" s="69">
        <f>+AVERAGE(J56:L56)</f>
        <v>148.46966666666665</v>
      </c>
      <c r="H56" s="68">
        <f>G56*F56</f>
        <v>2850.7558549536</v>
      </c>
      <c r="I56" s="10" t="s">
        <v>60</v>
      </c>
      <c r="J56" s="12">
        <v>168.387</v>
      </c>
      <c r="K56" s="12">
        <v>132.405</v>
      </c>
      <c r="L56" s="12">
        <v>144.617</v>
      </c>
      <c r="M56" s="14"/>
      <c r="N56" s="14"/>
    </row>
    <row r="57" spans="1:14" ht="24">
      <c r="A57" s="9"/>
      <c r="B57" s="10">
        <f>+B56+1</f>
        <v>16</v>
      </c>
      <c r="C57" s="223">
        <v>39702</v>
      </c>
      <c r="D57" s="8">
        <v>97.78</v>
      </c>
      <c r="E57" s="8">
        <v>354.692</v>
      </c>
      <c r="F57" s="61">
        <f t="shared" si="0"/>
        <v>30.645388800000003</v>
      </c>
      <c r="G57" s="69">
        <f>+AVERAGE(J57:L57)</f>
        <v>350.7333333333333</v>
      </c>
      <c r="H57" s="68">
        <f>G57*F57</f>
        <v>10748.359365119999</v>
      </c>
      <c r="I57" s="10" t="s">
        <v>61</v>
      </c>
      <c r="J57" s="12">
        <v>339.391</v>
      </c>
      <c r="K57" s="12">
        <v>319.255</v>
      </c>
      <c r="L57" s="12">
        <v>393.554</v>
      </c>
      <c r="M57" s="14"/>
      <c r="N57" s="14"/>
    </row>
    <row r="58" spans="1:14" ht="24">
      <c r="A58" s="9"/>
      <c r="B58" s="10">
        <f aca="true" t="shared" si="13" ref="B58:B64">+B57+1</f>
        <v>17</v>
      </c>
      <c r="C58" s="223">
        <v>39708</v>
      </c>
      <c r="D58" s="8">
        <v>99.63</v>
      </c>
      <c r="E58" s="8">
        <v>661.844</v>
      </c>
      <c r="F58" s="61">
        <f t="shared" si="0"/>
        <v>57.183321600000006</v>
      </c>
      <c r="G58" s="69">
        <f aca="true" t="shared" si="14" ref="G58:G64">+AVERAGE(J58:L58)</f>
        <v>403.36100000000005</v>
      </c>
      <c r="H58" s="68">
        <f aca="true" t="shared" si="15" ref="H58:H77">G58*F58</f>
        <v>23065.521783897606</v>
      </c>
      <c r="I58" s="10" t="s">
        <v>62</v>
      </c>
      <c r="J58" s="12">
        <v>383.652</v>
      </c>
      <c r="K58" s="12">
        <v>422.228</v>
      </c>
      <c r="L58" s="12">
        <v>404.203</v>
      </c>
      <c r="M58" s="14"/>
      <c r="N58" s="14"/>
    </row>
    <row r="59" spans="1:14" ht="24">
      <c r="A59" s="9"/>
      <c r="B59" s="10">
        <f t="shared" si="13"/>
        <v>18</v>
      </c>
      <c r="C59" s="223">
        <v>39715</v>
      </c>
      <c r="D59" s="8">
        <v>96.82</v>
      </c>
      <c r="E59" s="8">
        <v>250.045</v>
      </c>
      <c r="F59" s="61">
        <f t="shared" si="0"/>
        <v>21.603888</v>
      </c>
      <c r="G59" s="69">
        <f t="shared" si="14"/>
        <v>310.40766666666667</v>
      </c>
      <c r="H59" s="68">
        <f t="shared" si="15"/>
        <v>6706.012465008001</v>
      </c>
      <c r="I59" s="10" t="s">
        <v>63</v>
      </c>
      <c r="J59" s="12">
        <v>301.887</v>
      </c>
      <c r="K59" s="12">
        <v>317.493</v>
      </c>
      <c r="L59" s="12">
        <v>311.843</v>
      </c>
      <c r="M59" s="14"/>
      <c r="N59" s="14"/>
    </row>
    <row r="60" spans="1:14" ht="24">
      <c r="A60" s="9"/>
      <c r="B60" s="10">
        <f t="shared" si="13"/>
        <v>19</v>
      </c>
      <c r="C60" s="223">
        <v>39731</v>
      </c>
      <c r="D60" s="8">
        <v>96.78</v>
      </c>
      <c r="E60" s="8">
        <v>252.809</v>
      </c>
      <c r="F60" s="61">
        <f t="shared" si="0"/>
        <v>21.8426976</v>
      </c>
      <c r="G60" s="69">
        <f t="shared" si="14"/>
        <v>221.36958333333334</v>
      </c>
      <c r="H60" s="68">
        <f t="shared" si="15"/>
        <v>4835.3088665880005</v>
      </c>
      <c r="I60" s="10" t="s">
        <v>64</v>
      </c>
      <c r="J60" s="12">
        <v>269.99856</v>
      </c>
      <c r="K60" s="12">
        <v>187.5109</v>
      </c>
      <c r="L60" s="12">
        <v>206.59929</v>
      </c>
      <c r="M60" s="14"/>
      <c r="N60" s="14"/>
    </row>
    <row r="61" spans="1:14" ht="24">
      <c r="A61" s="9"/>
      <c r="B61" s="10">
        <f t="shared" si="13"/>
        <v>20</v>
      </c>
      <c r="C61" s="223">
        <v>39743</v>
      </c>
      <c r="D61" s="8">
        <v>95.18</v>
      </c>
      <c r="E61" s="8">
        <v>46.292</v>
      </c>
      <c r="F61" s="61">
        <f t="shared" si="0"/>
        <v>3.9996288000000004</v>
      </c>
      <c r="G61" s="69">
        <f t="shared" si="14"/>
        <v>178.96789</v>
      </c>
      <c r="H61" s="68">
        <f t="shared" si="15"/>
        <v>715.8051271192321</v>
      </c>
      <c r="I61" s="10" t="s">
        <v>65</v>
      </c>
      <c r="J61" s="12">
        <v>191.2644</v>
      </c>
      <c r="K61" s="12">
        <v>161.62222</v>
      </c>
      <c r="L61" s="12">
        <v>184.01705</v>
      </c>
      <c r="M61" s="14"/>
      <c r="N61" s="14"/>
    </row>
    <row r="62" spans="1:14" ht="24">
      <c r="A62" s="9"/>
      <c r="B62" s="10">
        <f t="shared" si="13"/>
        <v>21</v>
      </c>
      <c r="C62" s="223">
        <v>39750</v>
      </c>
      <c r="D62" s="8">
        <v>95.58</v>
      </c>
      <c r="E62" s="8">
        <v>137.637</v>
      </c>
      <c r="F62" s="61">
        <f t="shared" si="0"/>
        <v>11.8918368</v>
      </c>
      <c r="G62" s="69">
        <f t="shared" si="14"/>
        <v>134.05367333333334</v>
      </c>
      <c r="H62" s="68">
        <f t="shared" si="15"/>
        <v>1594.144405720512</v>
      </c>
      <c r="I62" s="10" t="s">
        <v>66</v>
      </c>
      <c r="J62" s="12">
        <v>131.55169</v>
      </c>
      <c r="K62" s="12">
        <v>117.31044</v>
      </c>
      <c r="L62" s="12">
        <v>153.29889</v>
      </c>
      <c r="M62" s="14"/>
      <c r="N62" s="14"/>
    </row>
    <row r="63" spans="1:14" ht="24">
      <c r="A63" s="9"/>
      <c r="B63" s="10">
        <f t="shared" si="13"/>
        <v>22</v>
      </c>
      <c r="C63" s="223">
        <v>39756</v>
      </c>
      <c r="D63" s="8">
        <v>97.1</v>
      </c>
      <c r="E63" s="8">
        <v>269.933</v>
      </c>
      <c r="F63" s="61">
        <f t="shared" si="0"/>
        <v>23.3222112</v>
      </c>
      <c r="G63" s="69">
        <f t="shared" si="14"/>
        <v>326.5345466666667</v>
      </c>
      <c r="H63" s="68">
        <f t="shared" si="15"/>
        <v>7615.507661456258</v>
      </c>
      <c r="I63" s="10" t="s">
        <v>67</v>
      </c>
      <c r="J63" s="12">
        <v>357.42122</v>
      </c>
      <c r="K63" s="12">
        <v>304.95553</v>
      </c>
      <c r="L63" s="12">
        <v>317.22689</v>
      </c>
      <c r="M63" s="14"/>
      <c r="N63" s="14"/>
    </row>
    <row r="64" spans="1:14" ht="24">
      <c r="A64" s="9"/>
      <c r="B64" s="10">
        <f t="shared" si="13"/>
        <v>23</v>
      </c>
      <c r="C64" s="223">
        <v>39771</v>
      </c>
      <c r="D64" s="8">
        <v>94.98</v>
      </c>
      <c r="E64" s="8">
        <v>51.223</v>
      </c>
      <c r="F64" s="61">
        <f t="shared" si="0"/>
        <v>4.4256672</v>
      </c>
      <c r="G64" s="69">
        <f t="shared" si="14"/>
        <v>256.76525</v>
      </c>
      <c r="H64" s="68">
        <f t="shared" si="15"/>
        <v>1136.3575450248</v>
      </c>
      <c r="I64" s="10" t="s">
        <v>68</v>
      </c>
      <c r="J64" s="12">
        <v>260.70764</v>
      </c>
      <c r="K64" s="12">
        <v>243.94158</v>
      </c>
      <c r="L64" s="12">
        <v>265.64653</v>
      </c>
      <c r="M64" s="14"/>
      <c r="N64" s="14"/>
    </row>
    <row r="65" spans="1:14" ht="24">
      <c r="A65" s="9"/>
      <c r="B65" s="10">
        <v>24</v>
      </c>
      <c r="C65" s="223">
        <v>39779</v>
      </c>
      <c r="D65" s="8">
        <v>94.83</v>
      </c>
      <c r="E65" s="8">
        <v>42.912</v>
      </c>
      <c r="F65" s="61">
        <f t="shared" si="0"/>
        <v>3.7075968</v>
      </c>
      <c r="G65" s="8">
        <v>0.001</v>
      </c>
      <c r="H65" s="68">
        <f t="shared" si="15"/>
        <v>0.0037075968000000003</v>
      </c>
      <c r="I65" s="10" t="s">
        <v>69</v>
      </c>
      <c r="J65" s="12">
        <v>217.20492</v>
      </c>
      <c r="K65" s="12">
        <v>159.21653</v>
      </c>
      <c r="L65" s="12">
        <v>269.51718</v>
      </c>
      <c r="M65" s="12"/>
      <c r="N65" s="12"/>
    </row>
    <row r="66" spans="1:14" ht="24">
      <c r="A66" s="9"/>
      <c r="B66" s="10">
        <v>25</v>
      </c>
      <c r="C66" s="223">
        <v>39793</v>
      </c>
      <c r="D66" s="8">
        <v>94.53</v>
      </c>
      <c r="E66" s="8">
        <v>14.704</v>
      </c>
      <c r="F66" s="61">
        <f t="shared" si="0"/>
        <v>1.2704256</v>
      </c>
      <c r="G66" s="69">
        <f>+AVERAGE(J66:L66)</f>
        <v>46.835010000000004</v>
      </c>
      <c r="H66" s="68">
        <f t="shared" si="15"/>
        <v>59.500395680256005</v>
      </c>
      <c r="I66" s="10" t="s">
        <v>70</v>
      </c>
      <c r="J66" s="12">
        <v>52.85902</v>
      </c>
      <c r="K66" s="12">
        <v>62.73047</v>
      </c>
      <c r="L66" s="12">
        <v>24.91554</v>
      </c>
      <c r="M66" s="12"/>
      <c r="N66" s="12"/>
    </row>
    <row r="67" spans="1:14" ht="24">
      <c r="A67" s="9"/>
      <c r="B67" s="10">
        <v>26</v>
      </c>
      <c r="C67" s="223">
        <v>39805</v>
      </c>
      <c r="D67" s="8">
        <v>94.31</v>
      </c>
      <c r="E67" s="8">
        <v>8.093</v>
      </c>
      <c r="F67" s="61">
        <f t="shared" si="0"/>
        <v>0.6992352000000001</v>
      </c>
      <c r="G67" s="8">
        <v>0.001</v>
      </c>
      <c r="H67" s="68">
        <f t="shared" si="15"/>
        <v>0.0006992352</v>
      </c>
      <c r="I67" s="10" t="s">
        <v>71</v>
      </c>
      <c r="J67" s="12">
        <v>24.80078</v>
      </c>
      <c r="K67" s="12">
        <v>9.41504</v>
      </c>
      <c r="L67" s="12">
        <v>36.95587</v>
      </c>
      <c r="M67" s="12"/>
      <c r="N67" s="12"/>
    </row>
    <row r="68" spans="1:14" ht="24">
      <c r="A68" s="9"/>
      <c r="B68" s="10">
        <v>27</v>
      </c>
      <c r="C68" s="223">
        <v>39811</v>
      </c>
      <c r="D68" s="8">
        <v>94.53</v>
      </c>
      <c r="E68" s="8">
        <v>20.175</v>
      </c>
      <c r="F68" s="61">
        <f t="shared" si="0"/>
        <v>1.7431200000000002</v>
      </c>
      <c r="G68" s="69">
        <f>+AVERAGE(J68:L68)</f>
        <v>17.329533333333334</v>
      </c>
      <c r="H68" s="68">
        <f t="shared" si="15"/>
        <v>30.207456144000005</v>
      </c>
      <c r="I68" s="10" t="s">
        <v>72</v>
      </c>
      <c r="J68" s="12">
        <v>14.43939</v>
      </c>
      <c r="K68" s="12">
        <v>13.51075</v>
      </c>
      <c r="L68" s="12">
        <v>24.03846</v>
      </c>
      <c r="M68" s="9"/>
      <c r="N68" s="9"/>
    </row>
    <row r="69" spans="1:14" ht="24">
      <c r="A69" s="9"/>
      <c r="B69" s="10">
        <v>28</v>
      </c>
      <c r="C69" s="223">
        <v>39461</v>
      </c>
      <c r="D69" s="8">
        <v>94.23</v>
      </c>
      <c r="E69" s="8">
        <v>6.024</v>
      </c>
      <c r="F69" s="61">
        <f t="shared" si="0"/>
        <v>0.5204736</v>
      </c>
      <c r="G69" s="8">
        <v>0.001</v>
      </c>
      <c r="H69" s="68">
        <f t="shared" si="15"/>
        <v>0.0005204736</v>
      </c>
      <c r="I69" s="10" t="s">
        <v>79</v>
      </c>
      <c r="J69" s="12">
        <v>14.35613</v>
      </c>
      <c r="K69" s="12">
        <v>7.70135</v>
      </c>
      <c r="L69" s="12">
        <v>11.39056</v>
      </c>
      <c r="M69" s="14"/>
      <c r="N69" s="14"/>
    </row>
    <row r="70" spans="1:14" ht="24">
      <c r="A70" s="9"/>
      <c r="B70" s="10">
        <v>29</v>
      </c>
      <c r="C70" s="223">
        <v>39470</v>
      </c>
      <c r="D70" s="8">
        <v>94.11</v>
      </c>
      <c r="E70" s="8">
        <v>5.085</v>
      </c>
      <c r="F70" s="61">
        <f t="shared" si="0"/>
        <v>0.439344</v>
      </c>
      <c r="G70" s="69">
        <f>+AVERAGE(J70:L70)</f>
        <v>11.462053333333335</v>
      </c>
      <c r="H70" s="68">
        <f t="shared" si="15"/>
        <v>5.035784359680001</v>
      </c>
      <c r="I70" s="10" t="s">
        <v>80</v>
      </c>
      <c r="J70" s="12">
        <v>16.64413</v>
      </c>
      <c r="K70" s="12">
        <v>10.69233</v>
      </c>
      <c r="L70" s="12">
        <v>7.0497</v>
      </c>
      <c r="M70" s="14"/>
      <c r="N70" s="14"/>
    </row>
    <row r="71" spans="1:14" ht="24">
      <c r="A71" s="9"/>
      <c r="B71" s="10">
        <v>30</v>
      </c>
      <c r="C71" s="223">
        <v>39476</v>
      </c>
      <c r="D71" s="8">
        <v>94.33</v>
      </c>
      <c r="E71" s="8">
        <v>7.765</v>
      </c>
      <c r="F71" s="61">
        <f t="shared" si="0"/>
        <v>0.670896</v>
      </c>
      <c r="G71" s="69">
        <f aca="true" t="shared" si="16" ref="G71:G77">+AVERAGE(J71:L71)</f>
        <v>6.3969499999999995</v>
      </c>
      <c r="H71" s="68">
        <f t="shared" si="15"/>
        <v>4.2916881672</v>
      </c>
      <c r="I71" s="10" t="s">
        <v>81</v>
      </c>
      <c r="J71" s="12">
        <v>12.21977</v>
      </c>
      <c r="K71" s="12">
        <v>5.2567</v>
      </c>
      <c r="L71" s="12">
        <v>1.71438</v>
      </c>
      <c r="M71" s="14"/>
      <c r="N71" s="14"/>
    </row>
    <row r="72" spans="1:14" ht="24">
      <c r="A72" s="9"/>
      <c r="B72" s="10">
        <v>31</v>
      </c>
      <c r="C72" s="223">
        <v>39854</v>
      </c>
      <c r="D72" s="8">
        <v>94.3</v>
      </c>
      <c r="E72" s="8">
        <v>6.123</v>
      </c>
      <c r="F72" s="61">
        <f t="shared" si="0"/>
        <v>0.5290272</v>
      </c>
      <c r="G72" s="69">
        <f t="shared" si="16"/>
        <v>20.167176666666666</v>
      </c>
      <c r="H72" s="68">
        <f t="shared" si="15"/>
        <v>10.668985003872</v>
      </c>
      <c r="I72" s="10" t="s">
        <v>82</v>
      </c>
      <c r="J72" s="12">
        <v>17.17176</v>
      </c>
      <c r="K72" s="12">
        <v>8.00188</v>
      </c>
      <c r="L72" s="12">
        <v>35.32789</v>
      </c>
      <c r="M72" s="14"/>
      <c r="N72" s="14"/>
    </row>
    <row r="73" spans="1:14" ht="24">
      <c r="A73" s="9"/>
      <c r="B73" s="10">
        <v>32</v>
      </c>
      <c r="C73" s="223">
        <v>39862</v>
      </c>
      <c r="D73" s="8">
        <v>94.32</v>
      </c>
      <c r="E73" s="8">
        <v>6.274</v>
      </c>
      <c r="F73" s="61">
        <f t="shared" si="0"/>
        <v>0.5420736</v>
      </c>
      <c r="G73" s="69">
        <f t="shared" si="16"/>
        <v>10.498866666666666</v>
      </c>
      <c r="H73" s="68">
        <f t="shared" si="15"/>
        <v>5.6911584499200005</v>
      </c>
      <c r="I73" s="10" t="s">
        <v>83</v>
      </c>
      <c r="J73" s="12">
        <v>10.02865</v>
      </c>
      <c r="K73" s="12">
        <v>9.50776</v>
      </c>
      <c r="L73" s="12">
        <v>11.96019</v>
      </c>
      <c r="M73" s="14"/>
      <c r="N73" s="14"/>
    </row>
    <row r="74" spans="1:14" ht="24">
      <c r="A74" s="9"/>
      <c r="B74" s="10">
        <v>33</v>
      </c>
      <c r="C74" s="223">
        <v>39869</v>
      </c>
      <c r="D74" s="8">
        <v>94.58</v>
      </c>
      <c r="E74" s="8">
        <v>2.05</v>
      </c>
      <c r="F74" s="61">
        <f t="shared" si="0"/>
        <v>0.17712</v>
      </c>
      <c r="G74" s="69">
        <f t="shared" si="16"/>
        <v>4.09057</v>
      </c>
      <c r="H74" s="68">
        <f t="shared" si="15"/>
        <v>0.7245217583999999</v>
      </c>
      <c r="I74" s="10" t="s">
        <v>84</v>
      </c>
      <c r="J74" s="12">
        <v>3.04816</v>
      </c>
      <c r="K74" s="12">
        <v>3.84214</v>
      </c>
      <c r="L74" s="12">
        <v>5.38141</v>
      </c>
      <c r="M74" s="14"/>
      <c r="N74" s="14"/>
    </row>
    <row r="75" spans="1:14" ht="24">
      <c r="A75" s="9"/>
      <c r="B75" s="10">
        <v>34</v>
      </c>
      <c r="C75" s="223">
        <v>39877</v>
      </c>
      <c r="D75" s="8">
        <v>94.55</v>
      </c>
      <c r="E75" s="8">
        <v>2.51</v>
      </c>
      <c r="F75" s="61">
        <f t="shared" si="0"/>
        <v>0.216864</v>
      </c>
      <c r="G75" s="69">
        <f t="shared" si="16"/>
        <v>13.458483333333334</v>
      </c>
      <c r="H75" s="68">
        <f t="shared" si="15"/>
        <v>2.9186605296</v>
      </c>
      <c r="I75" s="10" t="s">
        <v>85</v>
      </c>
      <c r="J75" s="12">
        <v>9.88282</v>
      </c>
      <c r="K75" s="12">
        <v>9.58451</v>
      </c>
      <c r="L75" s="12">
        <v>20.90812</v>
      </c>
      <c r="M75" s="14"/>
      <c r="N75" s="14"/>
    </row>
    <row r="76" spans="1:14" ht="24">
      <c r="A76" s="9"/>
      <c r="B76" s="10">
        <v>35</v>
      </c>
      <c r="C76" s="223">
        <v>39893</v>
      </c>
      <c r="D76" s="8">
        <v>94.61</v>
      </c>
      <c r="E76" s="8">
        <v>1.73</v>
      </c>
      <c r="F76" s="61">
        <f t="shared" si="0"/>
        <v>0.149472</v>
      </c>
      <c r="G76" s="69">
        <f t="shared" si="16"/>
        <v>24.87647</v>
      </c>
      <c r="H76" s="68">
        <f t="shared" si="15"/>
        <v>3.71833572384</v>
      </c>
      <c r="I76" s="10" t="s">
        <v>86</v>
      </c>
      <c r="J76" s="12">
        <v>2.64241</v>
      </c>
      <c r="K76" s="12">
        <v>15.84864</v>
      </c>
      <c r="L76" s="12">
        <v>56.13836</v>
      </c>
      <c r="M76" s="14"/>
      <c r="N76" s="14"/>
    </row>
    <row r="77" spans="1:15" ht="24.75" thickBot="1">
      <c r="A77" s="76"/>
      <c r="B77" s="77">
        <v>36</v>
      </c>
      <c r="C77" s="225">
        <v>39903</v>
      </c>
      <c r="D77" s="78">
        <v>94.65</v>
      </c>
      <c r="E77" s="78">
        <v>2.309</v>
      </c>
      <c r="F77" s="106">
        <f t="shared" si="0"/>
        <v>0.19949760000000002</v>
      </c>
      <c r="G77" s="79">
        <f t="shared" si="16"/>
        <v>6.461903333333332</v>
      </c>
      <c r="H77" s="80">
        <f t="shared" si="15"/>
        <v>1.289134206432</v>
      </c>
      <c r="I77" s="77" t="s">
        <v>87</v>
      </c>
      <c r="J77" s="81">
        <v>8.08734</v>
      </c>
      <c r="K77" s="81">
        <v>2.40491</v>
      </c>
      <c r="L77" s="81">
        <v>8.89346</v>
      </c>
      <c r="M77" s="14"/>
      <c r="N77" s="14"/>
      <c r="O77" s="83"/>
    </row>
    <row r="78" spans="1:14" ht="24.75" thickTop="1">
      <c r="A78" s="9"/>
      <c r="B78" s="82" t="s">
        <v>91</v>
      </c>
      <c r="C78" s="223">
        <v>39909</v>
      </c>
      <c r="D78" s="8">
        <v>94.76</v>
      </c>
      <c r="E78" s="8">
        <v>15.726</v>
      </c>
      <c r="F78" s="61">
        <f t="shared" si="0"/>
        <v>1.3587264000000001</v>
      </c>
      <c r="G78" s="69">
        <f aca="true" t="shared" si="17" ref="G78:G93">+AVERAGE(J78:L78)</f>
        <v>18.660966666666667</v>
      </c>
      <c r="H78" s="68">
        <f aca="true" t="shared" si="18" ref="H78:H93">G78*F78</f>
        <v>25.35514805952</v>
      </c>
      <c r="I78" s="11" t="s">
        <v>88</v>
      </c>
      <c r="J78" s="12">
        <v>12.26886</v>
      </c>
      <c r="K78" s="12">
        <v>15.33814</v>
      </c>
      <c r="L78" s="12">
        <v>28.3759</v>
      </c>
      <c r="M78" s="14"/>
      <c r="N78" s="14"/>
    </row>
    <row r="79" spans="1:14" ht="24">
      <c r="A79" s="9"/>
      <c r="B79" s="82" t="s">
        <v>92</v>
      </c>
      <c r="C79" s="223">
        <v>39926</v>
      </c>
      <c r="D79" s="8">
        <v>94.45</v>
      </c>
      <c r="E79" s="8">
        <v>7.019</v>
      </c>
      <c r="F79" s="61">
        <f t="shared" si="0"/>
        <v>0.6064416</v>
      </c>
      <c r="G79" s="69">
        <f t="shared" si="17"/>
        <v>35.859363333333334</v>
      </c>
      <c r="H79" s="68">
        <f t="shared" si="18"/>
        <v>21.746609674848003</v>
      </c>
      <c r="I79" s="11" t="s">
        <v>89</v>
      </c>
      <c r="J79" s="12">
        <v>40.2617</v>
      </c>
      <c r="K79" s="12">
        <v>46.0516</v>
      </c>
      <c r="L79" s="12">
        <v>21.26479</v>
      </c>
      <c r="M79" s="14"/>
      <c r="N79" s="14"/>
    </row>
    <row r="80" spans="1:14" ht="24">
      <c r="A80" s="9"/>
      <c r="B80" s="10">
        <v>3</v>
      </c>
      <c r="C80" s="223">
        <v>39933</v>
      </c>
      <c r="D80" s="8">
        <v>94.02</v>
      </c>
      <c r="E80" s="8">
        <v>5.355</v>
      </c>
      <c r="F80" s="61">
        <f t="shared" si="0"/>
        <v>0.4626720000000001</v>
      </c>
      <c r="G80" s="69">
        <f t="shared" si="17"/>
        <v>2.605303333333333</v>
      </c>
      <c r="H80" s="68">
        <f t="shared" si="18"/>
        <v>1.2054009038400002</v>
      </c>
      <c r="I80" s="11" t="s">
        <v>90</v>
      </c>
      <c r="J80" s="12">
        <v>0.50826</v>
      </c>
      <c r="K80" s="12">
        <v>2.40836</v>
      </c>
      <c r="L80" s="12">
        <v>4.89929</v>
      </c>
      <c r="M80" s="14"/>
      <c r="N80" s="14"/>
    </row>
    <row r="81" spans="1:14" ht="24">
      <c r="A81" s="9"/>
      <c r="B81" s="10">
        <v>4</v>
      </c>
      <c r="C81" s="223">
        <v>39939</v>
      </c>
      <c r="D81" s="8">
        <v>94.44</v>
      </c>
      <c r="E81" s="8">
        <v>13.083</v>
      </c>
      <c r="F81" s="61">
        <f t="shared" si="0"/>
        <v>1.1303712000000001</v>
      </c>
      <c r="G81" s="69">
        <f t="shared" si="17"/>
        <v>37.138223333333336</v>
      </c>
      <c r="H81" s="68">
        <f t="shared" si="18"/>
        <v>41.979978075168006</v>
      </c>
      <c r="I81" s="11" t="s">
        <v>93</v>
      </c>
      <c r="J81" s="12">
        <v>30.85262</v>
      </c>
      <c r="K81" s="12">
        <v>38.20961</v>
      </c>
      <c r="L81" s="12">
        <v>42.35244</v>
      </c>
      <c r="M81" s="14"/>
      <c r="N81" s="14"/>
    </row>
    <row r="82" spans="1:14" ht="24">
      <c r="A82" s="9"/>
      <c r="B82" s="10">
        <v>5</v>
      </c>
      <c r="C82" s="223">
        <v>39952</v>
      </c>
      <c r="D82" s="8">
        <v>94.67</v>
      </c>
      <c r="E82" s="8">
        <v>25.131</v>
      </c>
      <c r="F82" s="61">
        <f t="shared" si="0"/>
        <v>2.1713184</v>
      </c>
      <c r="G82" s="69">
        <f t="shared" si="17"/>
        <v>59.657916666666665</v>
      </c>
      <c r="H82" s="68">
        <f t="shared" si="18"/>
        <v>129.53633216400002</v>
      </c>
      <c r="I82" s="11" t="s">
        <v>94</v>
      </c>
      <c r="J82" s="12">
        <v>69.30693</v>
      </c>
      <c r="K82" s="12">
        <v>57.40711</v>
      </c>
      <c r="L82" s="12">
        <v>52.25971</v>
      </c>
      <c r="M82" s="14"/>
      <c r="N82" s="14"/>
    </row>
    <row r="83" spans="1:14" ht="24">
      <c r="A83" s="9"/>
      <c r="B83" s="10">
        <v>6</v>
      </c>
      <c r="C83" s="223">
        <v>39960</v>
      </c>
      <c r="D83" s="8">
        <v>94.4</v>
      </c>
      <c r="E83" s="8">
        <v>17.164</v>
      </c>
      <c r="F83" s="61">
        <f t="shared" si="0"/>
        <v>1.4829696</v>
      </c>
      <c r="G83" s="69">
        <f t="shared" si="17"/>
        <v>147.10448</v>
      </c>
      <c r="H83" s="68">
        <f t="shared" si="18"/>
        <v>218.151471863808</v>
      </c>
      <c r="I83" s="11" t="s">
        <v>95</v>
      </c>
      <c r="J83" s="12">
        <v>86.69951</v>
      </c>
      <c r="K83" s="12">
        <v>184.15337</v>
      </c>
      <c r="L83" s="12">
        <v>170.46056</v>
      </c>
      <c r="M83" s="14"/>
      <c r="N83" s="14"/>
    </row>
    <row r="84" spans="1:14" ht="24">
      <c r="A84" s="9"/>
      <c r="B84" s="10">
        <v>7</v>
      </c>
      <c r="C84" s="223">
        <v>39973</v>
      </c>
      <c r="D84" s="8">
        <v>95.26</v>
      </c>
      <c r="E84" s="8">
        <v>73.621</v>
      </c>
      <c r="F84" s="61">
        <f t="shared" si="0"/>
        <v>6.3608544</v>
      </c>
      <c r="G84" s="69">
        <f t="shared" si="17"/>
        <v>128.52419999999998</v>
      </c>
      <c r="H84" s="68">
        <f t="shared" si="18"/>
        <v>817.5237230764799</v>
      </c>
      <c r="I84" s="11" t="s">
        <v>96</v>
      </c>
      <c r="J84" s="12">
        <v>136.70427</v>
      </c>
      <c r="K84" s="12">
        <v>117.78616</v>
      </c>
      <c r="L84" s="12">
        <v>131.08217</v>
      </c>
      <c r="M84" s="14"/>
      <c r="N84" s="14"/>
    </row>
    <row r="85" spans="1:14" ht="24">
      <c r="A85" s="9"/>
      <c r="B85" s="10">
        <v>8</v>
      </c>
      <c r="C85" s="223">
        <v>39987</v>
      </c>
      <c r="D85" s="8">
        <v>95.24</v>
      </c>
      <c r="E85" s="8">
        <v>82.129</v>
      </c>
      <c r="F85" s="61">
        <f t="shared" si="0"/>
        <v>7.095945600000001</v>
      </c>
      <c r="G85" s="69">
        <f t="shared" si="17"/>
        <v>84.44120666666667</v>
      </c>
      <c r="H85" s="68">
        <f t="shared" si="18"/>
        <v>599.1902089050242</v>
      </c>
      <c r="I85" s="11" t="s">
        <v>97</v>
      </c>
      <c r="J85" s="12">
        <v>70.62005</v>
      </c>
      <c r="K85" s="12">
        <v>96.22154</v>
      </c>
      <c r="L85" s="12">
        <v>86.48203</v>
      </c>
      <c r="M85" s="14"/>
      <c r="N85" s="14"/>
    </row>
    <row r="86" spans="1:14" ht="24">
      <c r="A86" s="9"/>
      <c r="B86" s="10">
        <v>9</v>
      </c>
      <c r="C86" s="223">
        <v>39993</v>
      </c>
      <c r="D86" s="8">
        <v>94.8</v>
      </c>
      <c r="E86" s="8">
        <v>40.487</v>
      </c>
      <c r="F86" s="61">
        <f t="shared" si="0"/>
        <v>3.4980768</v>
      </c>
      <c r="G86" s="69">
        <f t="shared" si="17"/>
        <v>581.3879766666666</v>
      </c>
      <c r="H86" s="68">
        <f t="shared" si="18"/>
        <v>2033.739792976608</v>
      </c>
      <c r="I86" s="11" t="s">
        <v>98</v>
      </c>
      <c r="J86" s="12">
        <v>626.50233</v>
      </c>
      <c r="K86" s="12">
        <v>566.00605</v>
      </c>
      <c r="L86" s="12">
        <v>551.65555</v>
      </c>
      <c r="M86" s="14"/>
      <c r="N86" s="14"/>
    </row>
    <row r="87" spans="1:14" ht="24">
      <c r="A87" s="9"/>
      <c r="B87" s="10">
        <v>10</v>
      </c>
      <c r="C87" s="223">
        <v>40007</v>
      </c>
      <c r="D87" s="8">
        <v>95.26</v>
      </c>
      <c r="E87" s="8">
        <v>79.339</v>
      </c>
      <c r="F87" s="61">
        <f t="shared" si="0"/>
        <v>6.8548896</v>
      </c>
      <c r="G87" s="69">
        <f t="shared" si="17"/>
        <v>126.74004333333333</v>
      </c>
      <c r="H87" s="68">
        <f t="shared" si="18"/>
        <v>868.789004949216</v>
      </c>
      <c r="I87" s="10" t="s">
        <v>99</v>
      </c>
      <c r="J87" s="12">
        <v>131.53391</v>
      </c>
      <c r="K87" s="12">
        <v>112.14953</v>
      </c>
      <c r="L87" s="12">
        <v>136.53669</v>
      </c>
      <c r="M87" s="14"/>
      <c r="N87" s="14"/>
    </row>
    <row r="88" spans="1:14" ht="24">
      <c r="A88" s="9"/>
      <c r="B88" s="10">
        <v>11</v>
      </c>
      <c r="C88" s="223">
        <v>40014</v>
      </c>
      <c r="D88" s="8">
        <v>94.98</v>
      </c>
      <c r="E88" s="8">
        <v>59.07</v>
      </c>
      <c r="F88" s="61">
        <f t="shared" si="0"/>
        <v>5.103648000000001</v>
      </c>
      <c r="G88" s="69">
        <f t="shared" si="17"/>
        <v>21.93117666666667</v>
      </c>
      <c r="H88" s="68">
        <f t="shared" si="18"/>
        <v>111.92900593248002</v>
      </c>
      <c r="I88" s="10" t="s">
        <v>100</v>
      </c>
      <c r="J88" s="12">
        <v>20.2639</v>
      </c>
      <c r="K88" s="12">
        <v>23.79407</v>
      </c>
      <c r="L88" s="12">
        <v>21.73556</v>
      </c>
      <c r="M88" s="14"/>
      <c r="N88" s="14"/>
    </row>
    <row r="89" spans="1:14" ht="24">
      <c r="A89" s="9"/>
      <c r="B89" s="10">
        <v>12</v>
      </c>
      <c r="C89" s="223">
        <v>40024</v>
      </c>
      <c r="D89" s="8">
        <v>94.62</v>
      </c>
      <c r="E89" s="8">
        <v>31.509</v>
      </c>
      <c r="F89" s="61">
        <f t="shared" si="0"/>
        <v>2.7223776</v>
      </c>
      <c r="G89" s="69">
        <f t="shared" si="17"/>
        <v>106.17396000000001</v>
      </c>
      <c r="H89" s="68">
        <f t="shared" si="18"/>
        <v>289.04561040729607</v>
      </c>
      <c r="I89" s="10" t="s">
        <v>101</v>
      </c>
      <c r="J89" s="12">
        <v>111.87184</v>
      </c>
      <c r="K89" s="12">
        <v>105.1101</v>
      </c>
      <c r="L89" s="12">
        <v>101.53994</v>
      </c>
      <c r="M89" s="14"/>
      <c r="N89" s="14"/>
    </row>
    <row r="90" spans="1:14" ht="24">
      <c r="A90" s="9"/>
      <c r="B90" s="10">
        <v>13</v>
      </c>
      <c r="C90" s="223">
        <v>40032</v>
      </c>
      <c r="D90" s="8">
        <v>94.83</v>
      </c>
      <c r="E90" s="8">
        <v>39.916</v>
      </c>
      <c r="F90" s="61">
        <f t="shared" si="0"/>
        <v>3.4487424</v>
      </c>
      <c r="G90" s="69">
        <f t="shared" si="17"/>
        <v>80.92474</v>
      </c>
      <c r="H90" s="68">
        <f t="shared" si="18"/>
        <v>279.088582046976</v>
      </c>
      <c r="I90" s="10" t="s">
        <v>102</v>
      </c>
      <c r="J90" s="12">
        <v>73.69921</v>
      </c>
      <c r="K90" s="12">
        <v>72.93683</v>
      </c>
      <c r="L90" s="12">
        <v>96.13818</v>
      </c>
      <c r="M90" s="14"/>
      <c r="N90" s="14"/>
    </row>
    <row r="91" spans="1:14" ht="24">
      <c r="A91" s="9"/>
      <c r="B91" s="10">
        <v>14</v>
      </c>
      <c r="C91" s="223">
        <v>40049</v>
      </c>
      <c r="D91" s="8">
        <v>96.88</v>
      </c>
      <c r="E91" s="8">
        <v>235.55</v>
      </c>
      <c r="F91" s="61">
        <f t="shared" si="0"/>
        <v>20.35152</v>
      </c>
      <c r="G91" s="69">
        <f t="shared" si="17"/>
        <v>156.86562</v>
      </c>
      <c r="H91" s="68">
        <f t="shared" si="18"/>
        <v>3192.4538027424</v>
      </c>
      <c r="I91" s="10" t="s">
        <v>103</v>
      </c>
      <c r="J91" s="12">
        <v>140.70485</v>
      </c>
      <c r="K91" s="12">
        <v>143.84159</v>
      </c>
      <c r="L91" s="12">
        <v>186.05042</v>
      </c>
      <c r="M91" s="14"/>
      <c r="N91" s="14"/>
    </row>
    <row r="92" spans="1:14" ht="24">
      <c r="A92" s="9"/>
      <c r="B92" s="10">
        <v>15</v>
      </c>
      <c r="C92" s="223">
        <v>40053</v>
      </c>
      <c r="D92" s="8">
        <v>95.54</v>
      </c>
      <c r="E92" s="8">
        <v>104.931</v>
      </c>
      <c r="F92" s="61">
        <f t="shared" si="0"/>
        <v>9.0660384</v>
      </c>
      <c r="G92" s="69">
        <f t="shared" si="17"/>
        <v>85.45636333333333</v>
      </c>
      <c r="H92" s="68">
        <f t="shared" si="18"/>
        <v>774.750671504352</v>
      </c>
      <c r="I92" s="10" t="s">
        <v>104</v>
      </c>
      <c r="J92" s="12">
        <v>88.64191</v>
      </c>
      <c r="K92" s="12">
        <v>64.37881</v>
      </c>
      <c r="L92" s="12">
        <v>103.34837</v>
      </c>
      <c r="M92" s="14"/>
      <c r="N92" s="14"/>
    </row>
    <row r="93" spans="1:14" ht="24">
      <c r="A93" s="9"/>
      <c r="B93" s="10">
        <v>16</v>
      </c>
      <c r="C93" s="223">
        <v>40064</v>
      </c>
      <c r="D93" s="8">
        <v>95.58</v>
      </c>
      <c r="E93" s="8">
        <v>102.264</v>
      </c>
      <c r="F93" s="61">
        <f t="shared" si="0"/>
        <v>8.8356096</v>
      </c>
      <c r="G93" s="69">
        <f t="shared" si="17"/>
        <v>199.18785</v>
      </c>
      <c r="H93" s="68">
        <f t="shared" si="18"/>
        <v>1759.94607966336</v>
      </c>
      <c r="I93" s="10" t="s">
        <v>105</v>
      </c>
      <c r="J93" s="12">
        <v>228.91566</v>
      </c>
      <c r="K93" s="12">
        <v>170.2815</v>
      </c>
      <c r="L93" s="12">
        <v>198.36639</v>
      </c>
      <c r="M93" s="14"/>
      <c r="N93" s="14"/>
    </row>
    <row r="94" spans="1:14" ht="24">
      <c r="A94" s="9"/>
      <c r="B94" s="10">
        <v>17</v>
      </c>
      <c r="C94" s="223">
        <v>40070</v>
      </c>
      <c r="D94" s="8">
        <v>95.6</v>
      </c>
      <c r="E94" s="8">
        <v>108.653</v>
      </c>
      <c r="F94" s="61">
        <f t="shared" si="0"/>
        <v>9.387619200000001</v>
      </c>
      <c r="G94" s="69">
        <f aca="true" t="shared" si="19" ref="G94:G102">+AVERAGE(J94:L94)</f>
        <v>171.2957666666667</v>
      </c>
      <c r="H94" s="68">
        <f aca="true" t="shared" si="20" ref="H94:H102">G94*F94</f>
        <v>1608.0594280387206</v>
      </c>
      <c r="I94" s="10" t="s">
        <v>106</v>
      </c>
      <c r="J94" s="12">
        <v>180.93428</v>
      </c>
      <c r="K94" s="12">
        <v>172.88636</v>
      </c>
      <c r="L94" s="12">
        <v>160.06666</v>
      </c>
      <c r="M94" s="14"/>
      <c r="N94" s="14"/>
    </row>
    <row r="95" spans="1:14" ht="24">
      <c r="A95" s="9"/>
      <c r="B95" s="10">
        <v>18</v>
      </c>
      <c r="C95" s="223">
        <v>40081</v>
      </c>
      <c r="D95" s="8">
        <v>96.89</v>
      </c>
      <c r="E95" s="8">
        <v>235.121</v>
      </c>
      <c r="F95" s="61">
        <f t="shared" si="0"/>
        <v>20.314454400000002</v>
      </c>
      <c r="G95" s="69">
        <f t="shared" si="19"/>
        <v>123.01122</v>
      </c>
      <c r="H95" s="68">
        <f t="shared" si="20"/>
        <v>2498.905819378368</v>
      </c>
      <c r="I95" s="10" t="s">
        <v>107</v>
      </c>
      <c r="J95" s="12">
        <v>129.4608</v>
      </c>
      <c r="K95" s="12">
        <v>121.35431</v>
      </c>
      <c r="L95" s="12">
        <v>118.21855</v>
      </c>
      <c r="M95" s="14"/>
      <c r="N95" s="14"/>
    </row>
    <row r="96" spans="1:14" ht="24">
      <c r="A96" s="9"/>
      <c r="B96" s="10">
        <v>19</v>
      </c>
      <c r="C96" s="223">
        <v>40094</v>
      </c>
      <c r="D96" s="8">
        <v>96.38</v>
      </c>
      <c r="E96" s="8">
        <v>187.379</v>
      </c>
      <c r="F96" s="61">
        <f t="shared" si="0"/>
        <v>16.1895456</v>
      </c>
      <c r="G96" s="69">
        <f t="shared" si="19"/>
        <v>53.8904</v>
      </c>
      <c r="H96" s="68">
        <f t="shared" si="20"/>
        <v>872.4610882022399</v>
      </c>
      <c r="I96" s="10" t="s">
        <v>108</v>
      </c>
      <c r="J96" s="12">
        <v>57.03721</v>
      </c>
      <c r="K96" s="12">
        <v>50.23689</v>
      </c>
      <c r="L96" s="12">
        <v>54.3971</v>
      </c>
      <c r="M96" s="14"/>
      <c r="N96" s="14"/>
    </row>
    <row r="97" spans="1:14" ht="24">
      <c r="A97" s="9"/>
      <c r="B97" s="10">
        <v>20</v>
      </c>
      <c r="C97" s="223">
        <v>40102</v>
      </c>
      <c r="D97" s="8">
        <v>95.26</v>
      </c>
      <c r="E97" s="8">
        <v>75.229</v>
      </c>
      <c r="F97" s="61">
        <f t="shared" si="0"/>
        <v>6.4997856</v>
      </c>
      <c r="G97" s="69">
        <f t="shared" si="19"/>
        <v>13.712093333333334</v>
      </c>
      <c r="H97" s="68">
        <f t="shared" si="20"/>
        <v>89.125666793856</v>
      </c>
      <c r="I97" s="10" t="s">
        <v>109</v>
      </c>
      <c r="J97" s="12">
        <v>0.52609</v>
      </c>
      <c r="K97" s="12">
        <v>14.73954</v>
      </c>
      <c r="L97" s="12">
        <v>25.87065</v>
      </c>
      <c r="M97" s="14"/>
      <c r="N97" s="14"/>
    </row>
    <row r="98" spans="1:14" ht="24">
      <c r="A98" s="9"/>
      <c r="B98" s="10">
        <v>21</v>
      </c>
      <c r="C98" s="223">
        <v>40113</v>
      </c>
      <c r="D98" s="8">
        <v>95.78</v>
      </c>
      <c r="E98" s="8">
        <v>135.053</v>
      </c>
      <c r="F98" s="61">
        <f t="shared" si="0"/>
        <v>11.6685792</v>
      </c>
      <c r="G98" s="69">
        <f t="shared" si="19"/>
        <v>70.65086</v>
      </c>
      <c r="H98" s="68">
        <f t="shared" si="20"/>
        <v>824.395155458112</v>
      </c>
      <c r="I98" s="10" t="s">
        <v>110</v>
      </c>
      <c r="J98" s="12">
        <v>76.42276</v>
      </c>
      <c r="K98" s="12">
        <v>78.16461</v>
      </c>
      <c r="L98" s="12">
        <v>57.36521</v>
      </c>
      <c r="M98" s="14"/>
      <c r="N98" s="14"/>
    </row>
    <row r="99" spans="1:14" ht="24">
      <c r="A99" s="9"/>
      <c r="B99" s="10">
        <v>22</v>
      </c>
      <c r="C99" s="223">
        <v>40122</v>
      </c>
      <c r="D99" s="8">
        <v>94.8</v>
      </c>
      <c r="E99" s="8">
        <v>41.206</v>
      </c>
      <c r="F99" s="61">
        <f t="shared" si="0"/>
        <v>3.5601984000000004</v>
      </c>
      <c r="G99" s="69">
        <f t="shared" si="19"/>
        <v>34.71546333333333</v>
      </c>
      <c r="H99" s="68">
        <f t="shared" si="20"/>
        <v>123.59393701459202</v>
      </c>
      <c r="I99" s="10" t="s">
        <v>111</v>
      </c>
      <c r="J99" s="12">
        <v>39.70476</v>
      </c>
      <c r="K99" s="12">
        <v>30.82614</v>
      </c>
      <c r="L99" s="12">
        <v>33.61549</v>
      </c>
      <c r="M99" s="14"/>
      <c r="N99" s="14"/>
    </row>
    <row r="100" spans="1:14" ht="24">
      <c r="A100" s="9"/>
      <c r="B100" s="10">
        <v>23</v>
      </c>
      <c r="C100" s="223">
        <v>40129</v>
      </c>
      <c r="D100" s="8">
        <v>94.7</v>
      </c>
      <c r="E100" s="8">
        <v>34.355</v>
      </c>
      <c r="F100" s="61">
        <f t="shared" si="0"/>
        <v>2.968272</v>
      </c>
      <c r="G100" s="69">
        <f t="shared" si="19"/>
        <v>42.898383333333335</v>
      </c>
      <c r="H100" s="68">
        <f t="shared" si="20"/>
        <v>127.33407009359999</v>
      </c>
      <c r="I100" s="10" t="s">
        <v>112</v>
      </c>
      <c r="J100" s="12">
        <v>59.91772</v>
      </c>
      <c r="K100" s="12">
        <v>23.07185</v>
      </c>
      <c r="L100" s="12">
        <v>45.70558</v>
      </c>
      <c r="M100" s="14"/>
      <c r="N100" s="14"/>
    </row>
    <row r="101" spans="1:14" ht="24">
      <c r="A101" s="9"/>
      <c r="B101" s="10">
        <v>24</v>
      </c>
      <c r="C101" s="223">
        <v>40143</v>
      </c>
      <c r="D101" s="8">
        <v>94.48</v>
      </c>
      <c r="E101" s="8">
        <v>22.436</v>
      </c>
      <c r="F101" s="61">
        <f t="shared" si="0"/>
        <v>1.9384704000000001</v>
      </c>
      <c r="G101" s="69">
        <f t="shared" si="19"/>
        <v>49.87229</v>
      </c>
      <c r="H101" s="68">
        <f t="shared" si="20"/>
        <v>96.67595794521601</v>
      </c>
      <c r="I101" s="10" t="s">
        <v>120</v>
      </c>
      <c r="J101" s="12">
        <v>40.94021</v>
      </c>
      <c r="K101" s="12">
        <v>47.78555</v>
      </c>
      <c r="L101" s="12">
        <v>60.89111</v>
      </c>
      <c r="M101" s="14"/>
      <c r="N101" s="14"/>
    </row>
    <row r="102" spans="1:14" ht="24">
      <c r="A102" s="9"/>
      <c r="B102" s="10">
        <v>25</v>
      </c>
      <c r="C102" s="223">
        <v>40151</v>
      </c>
      <c r="D102" s="8">
        <v>94.28</v>
      </c>
      <c r="E102" s="8">
        <v>10.439</v>
      </c>
      <c r="F102" s="61">
        <f t="shared" si="0"/>
        <v>0.9019296</v>
      </c>
      <c r="G102" s="69">
        <f t="shared" si="19"/>
        <v>20.24262</v>
      </c>
      <c r="H102" s="68">
        <f t="shared" si="20"/>
        <v>18.257418159552</v>
      </c>
      <c r="I102" s="10" t="s">
        <v>121</v>
      </c>
      <c r="J102" s="12">
        <v>22.4362</v>
      </c>
      <c r="K102" s="12">
        <v>17.02982</v>
      </c>
      <c r="L102" s="12">
        <v>21.26184</v>
      </c>
      <c r="M102" s="14"/>
      <c r="N102" s="14"/>
    </row>
    <row r="103" spans="1:14" ht="24">
      <c r="A103" s="9"/>
      <c r="B103" s="10">
        <v>26</v>
      </c>
      <c r="C103" s="223">
        <v>40158</v>
      </c>
      <c r="D103" s="8">
        <v>94.14</v>
      </c>
      <c r="E103" s="8">
        <v>7.238</v>
      </c>
      <c r="F103" s="61">
        <f t="shared" si="0"/>
        <v>0.6253632000000001</v>
      </c>
      <c r="G103" s="69">
        <f>+AVERAGE(J103:L103)</f>
        <v>30.827726666666667</v>
      </c>
      <c r="H103" s="68">
        <f>G103*F103</f>
        <v>19.278525796992003</v>
      </c>
      <c r="I103" s="10" t="s">
        <v>122</v>
      </c>
      <c r="J103" s="12">
        <v>29.91496</v>
      </c>
      <c r="K103" s="12">
        <v>22.19913</v>
      </c>
      <c r="L103" s="12">
        <v>40.36909</v>
      </c>
      <c r="M103" s="14"/>
      <c r="N103" s="14"/>
    </row>
    <row r="104" spans="1:14" ht="24">
      <c r="A104" s="9"/>
      <c r="B104" s="10">
        <v>27</v>
      </c>
      <c r="C104" s="223">
        <v>40162</v>
      </c>
      <c r="D104" s="8">
        <v>94.06</v>
      </c>
      <c r="E104" s="8">
        <v>5.096</v>
      </c>
      <c r="F104" s="61">
        <f t="shared" si="0"/>
        <v>0.44029440000000003</v>
      </c>
      <c r="G104" s="69">
        <f>+AVERAGE(J104:L104)</f>
        <v>22.283690000000004</v>
      </c>
      <c r="H104" s="68">
        <f>G104*F104</f>
        <v>9.811383918336002</v>
      </c>
      <c r="I104" s="10" t="s">
        <v>123</v>
      </c>
      <c r="J104" s="12">
        <v>32.45958</v>
      </c>
      <c r="K104" s="12">
        <v>19.21076</v>
      </c>
      <c r="L104" s="12">
        <v>15.18073</v>
      </c>
      <c r="M104" s="14"/>
      <c r="N104" s="14"/>
    </row>
    <row r="105" spans="1:14" ht="24">
      <c r="A105" s="9"/>
      <c r="B105" s="10">
        <v>28</v>
      </c>
      <c r="C105" s="223">
        <v>40196</v>
      </c>
      <c r="D105" s="8">
        <v>94.42</v>
      </c>
      <c r="E105" s="8">
        <v>4.456</v>
      </c>
      <c r="F105" s="61">
        <f t="shared" si="0"/>
        <v>0.3849984000000001</v>
      </c>
      <c r="G105" s="69">
        <f>+AVERAGE(J105:L105)</f>
        <v>9.264556666666666</v>
      </c>
      <c r="H105" s="68">
        <f>G105*F105</f>
        <v>3.5668394933760004</v>
      </c>
      <c r="I105" s="10" t="s">
        <v>79</v>
      </c>
      <c r="J105" s="12">
        <v>10.12795</v>
      </c>
      <c r="K105" s="12">
        <v>8.50745</v>
      </c>
      <c r="L105" s="12">
        <v>9.15827</v>
      </c>
      <c r="M105" s="14"/>
      <c r="N105" s="14"/>
    </row>
    <row r="106" spans="1:14" ht="24">
      <c r="A106" s="9"/>
      <c r="B106" s="10">
        <v>29</v>
      </c>
      <c r="C106" s="223">
        <v>40205</v>
      </c>
      <c r="D106" s="8">
        <v>94.38</v>
      </c>
      <c r="E106" s="8">
        <v>2.301</v>
      </c>
      <c r="F106" s="61">
        <f t="shared" si="0"/>
        <v>0.19880640000000002</v>
      </c>
      <c r="G106" s="69">
        <f>+AVERAGE(J106:L106)</f>
        <v>7.30121</v>
      </c>
      <c r="H106" s="68">
        <f>G106*F106</f>
        <v>1.451527275744</v>
      </c>
      <c r="I106" s="10" t="s">
        <v>80</v>
      </c>
      <c r="J106" s="12">
        <v>5.29754</v>
      </c>
      <c r="K106" s="12">
        <v>7.5628</v>
      </c>
      <c r="L106" s="12">
        <v>9.04329</v>
      </c>
      <c r="M106" s="14"/>
      <c r="N106" s="14"/>
    </row>
    <row r="107" spans="1:14" ht="24">
      <c r="A107" s="9"/>
      <c r="B107" s="10">
        <v>30</v>
      </c>
      <c r="C107" s="223">
        <v>40213</v>
      </c>
      <c r="D107" s="8">
        <v>94.43</v>
      </c>
      <c r="E107" s="8">
        <v>1.324</v>
      </c>
      <c r="F107" s="61">
        <f t="shared" si="0"/>
        <v>0.11439360000000001</v>
      </c>
      <c r="G107" s="69">
        <f aca="true" t="shared" si="21" ref="G107:G117">+AVERAGE(J107:L107)</f>
        <v>55.04802666666666</v>
      </c>
      <c r="H107" s="68">
        <f aca="true" t="shared" si="22" ref="H107:H117">G107*F107</f>
        <v>6.297141943295999</v>
      </c>
      <c r="I107" s="10" t="s">
        <v>81</v>
      </c>
      <c r="J107" s="12">
        <v>57.19504</v>
      </c>
      <c r="K107" s="12">
        <v>41.01302</v>
      </c>
      <c r="L107" s="12">
        <v>66.93602</v>
      </c>
      <c r="M107" s="14"/>
      <c r="N107" s="14"/>
    </row>
    <row r="108" spans="1:14" ht="24">
      <c r="A108" s="9"/>
      <c r="B108" s="10">
        <v>31</v>
      </c>
      <c r="C108" s="223">
        <v>40235</v>
      </c>
      <c r="D108" s="8">
        <v>94.36</v>
      </c>
      <c r="E108" s="8">
        <v>0.223</v>
      </c>
      <c r="F108" s="61">
        <f t="shared" si="0"/>
        <v>0.0192672</v>
      </c>
      <c r="G108" s="69">
        <f t="shared" si="21"/>
        <v>90.28624333333335</v>
      </c>
      <c r="H108" s="68">
        <f t="shared" si="22"/>
        <v>1.7395631075520004</v>
      </c>
      <c r="I108" s="10" t="s">
        <v>82</v>
      </c>
      <c r="J108" s="12">
        <v>97.58229</v>
      </c>
      <c r="K108" s="12">
        <v>76.50225</v>
      </c>
      <c r="L108" s="12">
        <v>96.77419</v>
      </c>
      <c r="M108" s="14"/>
      <c r="N108" s="14"/>
    </row>
    <row r="109" spans="1:14" ht="24.75" thickBot="1">
      <c r="A109" s="87"/>
      <c r="B109" s="70">
        <v>32</v>
      </c>
      <c r="C109" s="224">
        <v>40240</v>
      </c>
      <c r="D109" s="71">
        <v>94.34</v>
      </c>
      <c r="E109" s="71">
        <v>0.171</v>
      </c>
      <c r="F109" s="72">
        <f t="shared" si="0"/>
        <v>0.014774400000000002</v>
      </c>
      <c r="G109" s="73">
        <f t="shared" si="21"/>
        <v>19.187430000000003</v>
      </c>
      <c r="H109" s="74">
        <f t="shared" si="22"/>
        <v>0.28348276579200005</v>
      </c>
      <c r="I109" s="70" t="s">
        <v>83</v>
      </c>
      <c r="J109" s="75">
        <v>16.64194</v>
      </c>
      <c r="K109" s="75">
        <v>25.33369</v>
      </c>
      <c r="L109" s="75">
        <v>15.58666</v>
      </c>
      <c r="M109" s="14"/>
      <c r="N109" s="14"/>
    </row>
    <row r="110" spans="1:14" ht="24">
      <c r="A110" s="9"/>
      <c r="B110" s="10"/>
      <c r="C110" s="223"/>
      <c r="D110" s="8"/>
      <c r="E110" s="8"/>
      <c r="F110" s="61"/>
      <c r="G110" s="69"/>
      <c r="H110" s="68"/>
      <c r="I110" s="10"/>
      <c r="J110" s="12"/>
      <c r="K110" s="12"/>
      <c r="L110" s="12"/>
      <c r="M110" s="8" t="s">
        <v>113</v>
      </c>
      <c r="N110" s="60"/>
    </row>
    <row r="111" spans="1:14" ht="24">
      <c r="A111" s="9"/>
      <c r="B111" s="10">
        <v>1</v>
      </c>
      <c r="C111" s="223">
        <v>40304</v>
      </c>
      <c r="D111" s="8">
        <v>94.41</v>
      </c>
      <c r="E111" s="8">
        <v>1.914</v>
      </c>
      <c r="F111" s="61">
        <f aca="true" t="shared" si="23" ref="F111:F205">E111*0.0864</f>
        <v>0.1653696</v>
      </c>
      <c r="G111" s="69">
        <f t="shared" si="21"/>
        <v>22.9114</v>
      </c>
      <c r="H111" s="68">
        <f t="shared" si="22"/>
        <v>3.7888490534400003</v>
      </c>
      <c r="I111" s="86" t="s">
        <v>114</v>
      </c>
      <c r="J111" s="12">
        <v>13.16209</v>
      </c>
      <c r="K111" s="12">
        <v>24.06914</v>
      </c>
      <c r="L111" s="12">
        <v>31.50297</v>
      </c>
      <c r="M111" s="14"/>
      <c r="N111" s="14"/>
    </row>
    <row r="112" spans="1:14" ht="24">
      <c r="A112" s="9"/>
      <c r="B112" s="10">
        <v>2</v>
      </c>
      <c r="C112" s="223">
        <v>40317</v>
      </c>
      <c r="D112" s="8">
        <v>94.99</v>
      </c>
      <c r="E112" s="8">
        <v>42.88</v>
      </c>
      <c r="F112" s="61">
        <f t="shared" si="23"/>
        <v>3.7048320000000006</v>
      </c>
      <c r="G112" s="69">
        <f t="shared" si="21"/>
        <v>28.883106666666663</v>
      </c>
      <c r="H112" s="68">
        <f t="shared" si="22"/>
        <v>107.00705783808</v>
      </c>
      <c r="I112" s="10" t="s">
        <v>115</v>
      </c>
      <c r="J112" s="8">
        <v>35.34383</v>
      </c>
      <c r="K112" s="8">
        <v>27.67834</v>
      </c>
      <c r="L112" s="8">
        <v>23.62715</v>
      </c>
      <c r="M112" s="14"/>
      <c r="N112" s="14"/>
    </row>
    <row r="113" spans="1:14" ht="24">
      <c r="A113" s="9"/>
      <c r="B113" s="10">
        <v>3</v>
      </c>
      <c r="C113" s="223">
        <v>40325</v>
      </c>
      <c r="D113" s="8">
        <v>94.82</v>
      </c>
      <c r="E113" s="8">
        <v>42.027</v>
      </c>
      <c r="F113" s="61">
        <f t="shared" si="23"/>
        <v>3.6311328000000005</v>
      </c>
      <c r="G113" s="69">
        <f t="shared" si="21"/>
        <v>466.2838366666667</v>
      </c>
      <c r="H113" s="68">
        <f t="shared" si="22"/>
        <v>1693.1385334301763</v>
      </c>
      <c r="I113" s="10" t="s">
        <v>116</v>
      </c>
      <c r="J113" s="8">
        <v>482.57476</v>
      </c>
      <c r="K113" s="8">
        <v>444.26583</v>
      </c>
      <c r="L113" s="8">
        <v>472.01092</v>
      </c>
      <c r="M113" s="14"/>
      <c r="N113" s="14"/>
    </row>
    <row r="114" spans="1:14" ht="24">
      <c r="A114" s="9"/>
      <c r="B114" s="10">
        <v>4</v>
      </c>
      <c r="C114" s="223">
        <v>40338</v>
      </c>
      <c r="D114" s="8">
        <v>94.4</v>
      </c>
      <c r="E114" s="8">
        <v>7.349</v>
      </c>
      <c r="F114" s="61">
        <f t="shared" si="23"/>
        <v>0.6349536</v>
      </c>
      <c r="G114" s="69">
        <f t="shared" si="21"/>
        <v>24.284359999999996</v>
      </c>
      <c r="H114" s="68">
        <f t="shared" si="22"/>
        <v>15.419441805695998</v>
      </c>
      <c r="I114" s="86" t="s">
        <v>117</v>
      </c>
      <c r="J114" s="8">
        <v>18.78409</v>
      </c>
      <c r="K114" s="8">
        <v>24.77087</v>
      </c>
      <c r="L114" s="8">
        <v>29.29812</v>
      </c>
      <c r="M114" s="14"/>
      <c r="N114" s="14"/>
    </row>
    <row r="115" spans="1:14" ht="24">
      <c r="A115" s="9"/>
      <c r="B115" s="10">
        <v>5</v>
      </c>
      <c r="C115" s="223">
        <v>40350</v>
      </c>
      <c r="D115" s="8">
        <v>94.28</v>
      </c>
      <c r="E115" s="8">
        <v>3.485</v>
      </c>
      <c r="F115" s="61">
        <f t="shared" si="23"/>
        <v>0.301104</v>
      </c>
      <c r="G115" s="69">
        <f t="shared" si="21"/>
        <v>3.2442433333333334</v>
      </c>
      <c r="H115" s="68">
        <f t="shared" si="22"/>
        <v>0.9768546446399999</v>
      </c>
      <c r="I115" s="10" t="s">
        <v>118</v>
      </c>
      <c r="J115" s="8">
        <v>4.19033</v>
      </c>
      <c r="K115" s="8">
        <v>1.89735</v>
      </c>
      <c r="L115" s="8">
        <v>3.64505</v>
      </c>
      <c r="M115" s="14"/>
      <c r="N115" s="14"/>
    </row>
    <row r="116" spans="1:14" ht="24">
      <c r="A116" s="9"/>
      <c r="B116" s="10">
        <v>6</v>
      </c>
      <c r="C116" s="223">
        <v>40358</v>
      </c>
      <c r="D116" s="8">
        <v>94.28</v>
      </c>
      <c r="E116" s="8">
        <v>3.058</v>
      </c>
      <c r="F116" s="61">
        <f t="shared" si="23"/>
        <v>0.2642112</v>
      </c>
      <c r="G116" s="8">
        <f t="shared" si="21"/>
        <v>6.767816666666666</v>
      </c>
      <c r="H116" s="68">
        <f t="shared" si="22"/>
        <v>1.7881329628799996</v>
      </c>
      <c r="I116" s="10" t="s">
        <v>119</v>
      </c>
      <c r="J116" s="8">
        <v>9.93606</v>
      </c>
      <c r="K116" s="8">
        <v>5.93401</v>
      </c>
      <c r="L116" s="8">
        <v>4.43338</v>
      </c>
      <c r="M116" s="14"/>
      <c r="N116" s="14"/>
    </row>
    <row r="117" spans="1:14" ht="24">
      <c r="A117" s="9"/>
      <c r="B117" s="10">
        <v>7</v>
      </c>
      <c r="C117" s="223">
        <v>40368</v>
      </c>
      <c r="D117" s="8">
        <v>94.26</v>
      </c>
      <c r="E117" s="8">
        <v>3.187</v>
      </c>
      <c r="F117" s="61">
        <f t="shared" si="23"/>
        <v>0.2753568</v>
      </c>
      <c r="G117" s="8">
        <f t="shared" si="21"/>
        <v>39.33406333333334</v>
      </c>
      <c r="H117" s="61">
        <f t="shared" si="22"/>
        <v>10.830901810464002</v>
      </c>
      <c r="I117" s="10" t="s">
        <v>96</v>
      </c>
      <c r="J117" s="8">
        <v>37.63752</v>
      </c>
      <c r="K117" s="8">
        <v>32.67501</v>
      </c>
      <c r="L117" s="8">
        <v>47.68966</v>
      </c>
      <c r="M117" s="14"/>
      <c r="N117" s="14"/>
    </row>
    <row r="118" spans="1:14" ht="24">
      <c r="A118" s="9"/>
      <c r="B118" s="10">
        <v>8</v>
      </c>
      <c r="C118" s="223">
        <v>40381</v>
      </c>
      <c r="D118" s="8">
        <v>95.8</v>
      </c>
      <c r="E118" s="8">
        <v>132.036</v>
      </c>
      <c r="F118" s="61">
        <f t="shared" si="23"/>
        <v>11.4079104</v>
      </c>
      <c r="G118" s="8">
        <f aca="true" t="shared" si="24" ref="G118:G137">+AVERAGE(J118:L118)</f>
        <v>176.68854666666667</v>
      </c>
      <c r="H118" s="61">
        <f aca="true" t="shared" si="25" ref="H118:H137">G118*F118</f>
        <v>2015.6471090795521</v>
      </c>
      <c r="I118" s="10" t="s">
        <v>97</v>
      </c>
      <c r="J118" s="8">
        <v>149.5958</v>
      </c>
      <c r="K118" s="8">
        <v>151.93798</v>
      </c>
      <c r="L118" s="8">
        <v>228.53186</v>
      </c>
      <c r="M118" s="14"/>
      <c r="N118" s="14"/>
    </row>
    <row r="119" spans="1:14" ht="24">
      <c r="A119" s="9"/>
      <c r="B119" s="10">
        <v>9</v>
      </c>
      <c r="C119" s="223">
        <v>40389</v>
      </c>
      <c r="D119" s="8">
        <v>95.47</v>
      </c>
      <c r="E119" s="8">
        <v>95.736</v>
      </c>
      <c r="F119" s="61">
        <f t="shared" si="23"/>
        <v>8.271590400000001</v>
      </c>
      <c r="G119" s="8">
        <f t="shared" si="24"/>
        <v>246.36892</v>
      </c>
      <c r="H119" s="61">
        <f t="shared" si="25"/>
        <v>2037.8627935303682</v>
      </c>
      <c r="I119" s="10" t="s">
        <v>98</v>
      </c>
      <c r="J119" s="8">
        <v>206.15287</v>
      </c>
      <c r="K119" s="8">
        <v>272.821</v>
      </c>
      <c r="L119" s="8">
        <v>260.13289</v>
      </c>
      <c r="M119" s="14"/>
      <c r="N119" s="14"/>
    </row>
    <row r="120" spans="1:14" ht="24">
      <c r="A120" s="9"/>
      <c r="B120" s="10">
        <v>10</v>
      </c>
      <c r="C120" s="223">
        <v>40399</v>
      </c>
      <c r="D120" s="8">
        <v>97.83</v>
      </c>
      <c r="E120" s="8">
        <v>363.667</v>
      </c>
      <c r="F120" s="61">
        <f t="shared" si="23"/>
        <v>31.4208288</v>
      </c>
      <c r="G120" s="8">
        <f t="shared" si="24"/>
        <v>576.5248133333333</v>
      </c>
      <c r="H120" s="61">
        <f t="shared" si="25"/>
        <v>18114.887458698624</v>
      </c>
      <c r="I120" s="10" t="s">
        <v>99</v>
      </c>
      <c r="J120" s="8">
        <v>492.59363</v>
      </c>
      <c r="K120" s="8">
        <v>545.59316</v>
      </c>
      <c r="L120" s="8">
        <v>691.38765</v>
      </c>
      <c r="M120" s="14"/>
      <c r="N120" s="14"/>
    </row>
    <row r="121" spans="1:14" ht="24">
      <c r="A121" s="9"/>
      <c r="B121" s="10">
        <v>11</v>
      </c>
      <c r="C121" s="223">
        <v>40412</v>
      </c>
      <c r="D121" s="8">
        <v>99.03</v>
      </c>
      <c r="E121" s="8">
        <v>466.992</v>
      </c>
      <c r="F121" s="61">
        <f t="shared" si="23"/>
        <v>40.348108800000006</v>
      </c>
      <c r="G121" s="8">
        <f t="shared" si="24"/>
        <v>1028.2334033333334</v>
      </c>
      <c r="H121" s="61">
        <f t="shared" si="25"/>
        <v>41487.273229487626</v>
      </c>
      <c r="I121" s="10" t="s">
        <v>100</v>
      </c>
      <c r="J121" s="8">
        <v>1029.90322</v>
      </c>
      <c r="K121" s="8">
        <v>1016.44891</v>
      </c>
      <c r="L121" s="8">
        <v>1038.34808</v>
      </c>
      <c r="M121" s="14"/>
      <c r="N121" s="14"/>
    </row>
    <row r="122" spans="1:14" ht="24">
      <c r="A122" s="9"/>
      <c r="B122" s="10">
        <v>12</v>
      </c>
      <c r="C122" s="223">
        <v>40421</v>
      </c>
      <c r="D122" s="8">
        <v>102.46</v>
      </c>
      <c r="E122" s="8">
        <v>1092.581</v>
      </c>
      <c r="F122" s="61">
        <f t="shared" si="23"/>
        <v>94.3989984</v>
      </c>
      <c r="G122" s="8">
        <f t="shared" si="24"/>
        <v>513.70273</v>
      </c>
      <c r="H122" s="61">
        <f t="shared" si="25"/>
        <v>48493.02318734563</v>
      </c>
      <c r="I122" s="10" t="s">
        <v>101</v>
      </c>
      <c r="J122" s="8">
        <v>519.33836</v>
      </c>
      <c r="K122" s="8">
        <v>495.25516</v>
      </c>
      <c r="L122" s="8">
        <v>526.51467</v>
      </c>
      <c r="M122" s="14"/>
      <c r="N122" s="14"/>
    </row>
    <row r="123" spans="1:14" ht="24">
      <c r="A123" s="9"/>
      <c r="B123" s="10">
        <v>13</v>
      </c>
      <c r="C123" s="223">
        <v>40422</v>
      </c>
      <c r="D123" s="8">
        <v>101.7</v>
      </c>
      <c r="E123" s="8">
        <v>1046.508</v>
      </c>
      <c r="F123" s="61">
        <f t="shared" si="23"/>
        <v>90.41829120000001</v>
      </c>
      <c r="G123" s="8">
        <f t="shared" si="24"/>
        <v>675.70417</v>
      </c>
      <c r="H123" s="61">
        <f t="shared" si="25"/>
        <v>61096.01640811431</v>
      </c>
      <c r="I123" s="10" t="s">
        <v>102</v>
      </c>
      <c r="J123" s="8">
        <v>627.36842</v>
      </c>
      <c r="K123" s="8">
        <v>731.47486</v>
      </c>
      <c r="L123" s="8">
        <v>668.26923</v>
      </c>
      <c r="M123" s="14"/>
      <c r="N123" s="14"/>
    </row>
    <row r="124" spans="1:14" ht="24">
      <c r="A124" s="9"/>
      <c r="B124" s="10">
        <v>14</v>
      </c>
      <c r="C124" s="223">
        <v>40436</v>
      </c>
      <c r="D124" s="8">
        <v>100.08</v>
      </c>
      <c r="E124" s="8">
        <v>701.131</v>
      </c>
      <c r="F124" s="61">
        <f t="shared" si="23"/>
        <v>60.5777184</v>
      </c>
      <c r="G124" s="8">
        <f t="shared" si="24"/>
        <v>200.53141666666667</v>
      </c>
      <c r="H124" s="61">
        <f t="shared" si="25"/>
        <v>12147.7356891864</v>
      </c>
      <c r="I124" s="10" t="s">
        <v>103</v>
      </c>
      <c r="J124" s="8">
        <v>279.53448</v>
      </c>
      <c r="K124" s="8">
        <v>135.43933</v>
      </c>
      <c r="L124" s="8">
        <v>186.62044</v>
      </c>
      <c r="M124" s="14"/>
      <c r="N124" s="14"/>
    </row>
    <row r="125" spans="1:14" ht="24">
      <c r="A125" s="9"/>
      <c r="B125" s="10">
        <v>15</v>
      </c>
      <c r="C125" s="223">
        <v>40444</v>
      </c>
      <c r="D125" s="8">
        <v>96.24</v>
      </c>
      <c r="E125" s="8">
        <v>174.553</v>
      </c>
      <c r="F125" s="61">
        <f t="shared" si="23"/>
        <v>15.0813792</v>
      </c>
      <c r="G125" s="8">
        <f t="shared" si="24"/>
        <v>563.92189</v>
      </c>
      <c r="H125" s="61">
        <f t="shared" si="25"/>
        <v>8504.719862270687</v>
      </c>
      <c r="I125" s="10" t="s">
        <v>104</v>
      </c>
      <c r="J125" s="8">
        <v>687.86753</v>
      </c>
      <c r="K125" s="8">
        <v>399.33742</v>
      </c>
      <c r="L125" s="8">
        <v>604.56072</v>
      </c>
      <c r="M125" s="14"/>
      <c r="N125" s="14"/>
    </row>
    <row r="126" spans="1:14" ht="24">
      <c r="A126" s="9"/>
      <c r="B126" s="10">
        <v>16</v>
      </c>
      <c r="C126" s="223">
        <v>40458</v>
      </c>
      <c r="D126" s="8">
        <v>95.4</v>
      </c>
      <c r="E126" s="8">
        <v>93.213</v>
      </c>
      <c r="F126" s="61">
        <f t="shared" si="23"/>
        <v>8.0536032</v>
      </c>
      <c r="G126" s="8">
        <f t="shared" si="24"/>
        <v>8.36186</v>
      </c>
      <c r="H126" s="61">
        <f t="shared" si="25"/>
        <v>67.343102453952</v>
      </c>
      <c r="I126" s="10" t="s">
        <v>105</v>
      </c>
      <c r="J126" s="8">
        <v>5.98305</v>
      </c>
      <c r="K126" s="8">
        <v>8.54645</v>
      </c>
      <c r="L126" s="8">
        <v>10.55608</v>
      </c>
      <c r="M126" s="14"/>
      <c r="N126" s="14"/>
    </row>
    <row r="127" spans="1:14" ht="24">
      <c r="A127" s="9"/>
      <c r="B127" s="10">
        <v>17</v>
      </c>
      <c r="C127" s="223">
        <v>40473</v>
      </c>
      <c r="D127" s="8">
        <v>95.78</v>
      </c>
      <c r="E127" s="8">
        <v>120.113</v>
      </c>
      <c r="F127" s="61">
        <f t="shared" si="23"/>
        <v>10.3777632</v>
      </c>
      <c r="G127" s="8">
        <f t="shared" si="24"/>
        <v>46.765080000000005</v>
      </c>
      <c r="H127" s="61">
        <f t="shared" si="25"/>
        <v>485.31692626905607</v>
      </c>
      <c r="I127" s="10" t="s">
        <v>106</v>
      </c>
      <c r="J127" s="8">
        <v>86.00115</v>
      </c>
      <c r="K127" s="8">
        <v>39.84322</v>
      </c>
      <c r="L127" s="8">
        <v>14.45087</v>
      </c>
      <c r="M127" s="14"/>
      <c r="N127" s="14"/>
    </row>
    <row r="128" spans="1:14" ht="24">
      <c r="A128" s="9"/>
      <c r="B128" s="10">
        <v>18</v>
      </c>
      <c r="C128" s="223">
        <v>40480</v>
      </c>
      <c r="D128" s="8">
        <v>95.28</v>
      </c>
      <c r="E128" s="8">
        <v>80.082</v>
      </c>
      <c r="F128" s="61">
        <f t="shared" si="23"/>
        <v>6.9190848</v>
      </c>
      <c r="G128" s="8">
        <f t="shared" si="24"/>
        <v>42.305510000000005</v>
      </c>
      <c r="H128" s="61">
        <f t="shared" si="25"/>
        <v>292.71541119724805</v>
      </c>
      <c r="I128" s="10" t="s">
        <v>107</v>
      </c>
      <c r="J128" s="8">
        <v>35.43266</v>
      </c>
      <c r="K128" s="8">
        <v>22.19799</v>
      </c>
      <c r="L128" s="8">
        <v>69.28588</v>
      </c>
      <c r="M128" s="14"/>
      <c r="N128" s="14"/>
    </row>
    <row r="129" spans="1:14" ht="24">
      <c r="A129" s="9"/>
      <c r="B129" s="10">
        <v>19</v>
      </c>
      <c r="C129" s="223">
        <v>19665</v>
      </c>
      <c r="D129" s="8">
        <v>94.78</v>
      </c>
      <c r="E129" s="8">
        <v>55.73</v>
      </c>
      <c r="F129" s="61">
        <f t="shared" si="23"/>
        <v>4.815072</v>
      </c>
      <c r="G129" s="8">
        <f t="shared" si="24"/>
        <v>28.02423333333333</v>
      </c>
      <c r="H129" s="61">
        <f t="shared" si="25"/>
        <v>134.93870124479997</v>
      </c>
      <c r="I129" s="10" t="s">
        <v>108</v>
      </c>
      <c r="J129" s="8">
        <v>23.24487</v>
      </c>
      <c r="K129" s="8">
        <v>22.67872</v>
      </c>
      <c r="L129" s="8">
        <v>38.14911</v>
      </c>
      <c r="M129" s="14"/>
      <c r="N129" s="14"/>
    </row>
    <row r="130" spans="1:14" ht="24">
      <c r="A130" s="9"/>
      <c r="B130" s="10">
        <v>20</v>
      </c>
      <c r="C130" s="223">
        <v>40501</v>
      </c>
      <c r="D130" s="8">
        <v>94.71</v>
      </c>
      <c r="E130" s="8">
        <v>21.822</v>
      </c>
      <c r="F130" s="61">
        <f t="shared" si="23"/>
        <v>1.8854208000000001</v>
      </c>
      <c r="G130" s="8">
        <f t="shared" si="24"/>
        <v>47.85630666666666</v>
      </c>
      <c r="H130" s="61">
        <f t="shared" si="25"/>
        <v>90.229276000512</v>
      </c>
      <c r="I130" s="10" t="s">
        <v>109</v>
      </c>
      <c r="J130" s="8">
        <v>56.28135</v>
      </c>
      <c r="K130" s="8">
        <v>43.9177</v>
      </c>
      <c r="L130" s="8">
        <v>43.36987</v>
      </c>
      <c r="M130" s="14"/>
      <c r="N130" s="14"/>
    </row>
    <row r="131" spans="1:14" ht="24">
      <c r="A131" s="9"/>
      <c r="B131" s="10">
        <v>21</v>
      </c>
      <c r="C131" s="223">
        <v>40508</v>
      </c>
      <c r="D131" s="8">
        <v>94.66</v>
      </c>
      <c r="E131" s="8">
        <v>25.966</v>
      </c>
      <c r="F131" s="61">
        <f t="shared" si="23"/>
        <v>2.2434624000000003</v>
      </c>
      <c r="G131" s="8">
        <f t="shared" si="24"/>
        <v>15.689286666666666</v>
      </c>
      <c r="H131" s="61">
        <f t="shared" si="25"/>
        <v>35.19832471948801</v>
      </c>
      <c r="I131" s="10" t="s">
        <v>110</v>
      </c>
      <c r="J131" s="8">
        <v>14.65575</v>
      </c>
      <c r="K131" s="8">
        <v>12.15533</v>
      </c>
      <c r="L131" s="8">
        <v>20.25678</v>
      </c>
      <c r="M131" s="14"/>
      <c r="N131" s="14"/>
    </row>
    <row r="132" spans="1:14" ht="24">
      <c r="A132" s="9"/>
      <c r="B132" s="10">
        <v>22</v>
      </c>
      <c r="C132" s="223">
        <v>40520</v>
      </c>
      <c r="D132" s="8">
        <v>94.28</v>
      </c>
      <c r="E132" s="8">
        <v>10.768</v>
      </c>
      <c r="F132" s="61">
        <f t="shared" si="23"/>
        <v>0.9303552000000002</v>
      </c>
      <c r="G132" s="8">
        <f t="shared" si="24"/>
        <v>30.806123333333332</v>
      </c>
      <c r="H132" s="61">
        <f t="shared" si="25"/>
        <v>28.660637035008005</v>
      </c>
      <c r="I132" s="10" t="s">
        <v>111</v>
      </c>
      <c r="J132" s="8">
        <v>30.07952</v>
      </c>
      <c r="K132" s="8">
        <v>27.4988</v>
      </c>
      <c r="L132" s="8">
        <v>34.84005</v>
      </c>
      <c r="M132" s="14"/>
      <c r="N132" s="14"/>
    </row>
    <row r="133" spans="1:14" ht="24">
      <c r="A133" s="9"/>
      <c r="B133" s="10">
        <v>23</v>
      </c>
      <c r="C133" s="223">
        <v>40527</v>
      </c>
      <c r="D133" s="8">
        <v>94.28</v>
      </c>
      <c r="E133" s="8">
        <v>10.978</v>
      </c>
      <c r="F133" s="61">
        <f t="shared" si="23"/>
        <v>0.9484992</v>
      </c>
      <c r="G133" s="8">
        <f t="shared" si="24"/>
        <v>32.74225666666667</v>
      </c>
      <c r="H133" s="61">
        <f t="shared" si="25"/>
        <v>31.056004254528002</v>
      </c>
      <c r="I133" s="10" t="s">
        <v>112</v>
      </c>
      <c r="J133" s="8">
        <v>35.10082</v>
      </c>
      <c r="K133" s="8">
        <v>35.22417</v>
      </c>
      <c r="L133" s="8">
        <v>27.90178</v>
      </c>
      <c r="M133" s="14"/>
      <c r="N133" s="14"/>
    </row>
    <row r="134" spans="1:14" ht="24">
      <c r="A134" s="9"/>
      <c r="B134" s="10">
        <v>24</v>
      </c>
      <c r="C134" s="223">
        <v>40540</v>
      </c>
      <c r="D134" s="8">
        <v>94.15</v>
      </c>
      <c r="E134" s="8">
        <v>7.663</v>
      </c>
      <c r="F134" s="61">
        <f t="shared" si="23"/>
        <v>0.6620832000000001</v>
      </c>
      <c r="G134" s="8">
        <f t="shared" si="24"/>
        <v>26.549856666666667</v>
      </c>
      <c r="H134" s="61">
        <f t="shared" si="25"/>
        <v>17.578214061408</v>
      </c>
      <c r="I134" s="10" t="s">
        <v>120</v>
      </c>
      <c r="J134" s="8">
        <v>27.6736</v>
      </c>
      <c r="K134" s="8">
        <v>30.11728</v>
      </c>
      <c r="L134" s="8">
        <v>21.85869</v>
      </c>
      <c r="M134" s="14"/>
      <c r="N134" s="14"/>
    </row>
    <row r="135" spans="1:14" ht="24">
      <c r="A135" s="9"/>
      <c r="B135" s="10">
        <v>25</v>
      </c>
      <c r="C135" s="223">
        <v>40554</v>
      </c>
      <c r="D135" s="8">
        <v>93.38</v>
      </c>
      <c r="E135" s="8">
        <v>5.136</v>
      </c>
      <c r="F135" s="61">
        <f t="shared" si="23"/>
        <v>0.44375040000000004</v>
      </c>
      <c r="G135" s="8">
        <f t="shared" si="24"/>
        <v>31.251410000000003</v>
      </c>
      <c r="H135" s="61">
        <f t="shared" si="25"/>
        <v>13.867825688064002</v>
      </c>
      <c r="I135" s="10" t="s">
        <v>121</v>
      </c>
      <c r="J135" s="8">
        <v>28.93877</v>
      </c>
      <c r="K135" s="8">
        <v>30.92146</v>
      </c>
      <c r="L135" s="8">
        <v>33.894</v>
      </c>
      <c r="M135" s="14"/>
      <c r="N135" s="14"/>
    </row>
    <row r="136" spans="1:14" ht="24">
      <c r="A136" s="9"/>
      <c r="B136" s="10">
        <v>26</v>
      </c>
      <c r="C136" s="223">
        <v>40560</v>
      </c>
      <c r="D136" s="8">
        <v>94.48</v>
      </c>
      <c r="E136" s="8">
        <v>5.195</v>
      </c>
      <c r="F136" s="61">
        <f t="shared" si="23"/>
        <v>0.448848</v>
      </c>
      <c r="G136" s="8">
        <f t="shared" si="24"/>
        <v>44.935873333333326</v>
      </c>
      <c r="H136" s="61">
        <f t="shared" si="25"/>
        <v>20.169376873919997</v>
      </c>
      <c r="I136" s="10" t="s">
        <v>122</v>
      </c>
      <c r="J136" s="8">
        <v>50.57913</v>
      </c>
      <c r="K136" s="8">
        <v>41.59484</v>
      </c>
      <c r="L136" s="8">
        <v>42.63365</v>
      </c>
      <c r="M136" s="14"/>
      <c r="N136" s="14"/>
    </row>
    <row r="137" spans="1:14" ht="24">
      <c r="A137" s="9"/>
      <c r="B137" s="10">
        <v>27</v>
      </c>
      <c r="C137" s="223">
        <v>40570</v>
      </c>
      <c r="D137" s="8">
        <v>94.5</v>
      </c>
      <c r="E137" s="8">
        <v>3.526</v>
      </c>
      <c r="F137" s="61">
        <f t="shared" si="23"/>
        <v>0.3046464</v>
      </c>
      <c r="G137" s="8">
        <f t="shared" si="24"/>
        <v>29.472556666666666</v>
      </c>
      <c r="H137" s="61">
        <f t="shared" si="25"/>
        <v>8.978708287296</v>
      </c>
      <c r="I137" s="10" t="s">
        <v>123</v>
      </c>
      <c r="J137" s="8">
        <v>33.90852</v>
      </c>
      <c r="K137" s="8">
        <v>31.44908</v>
      </c>
      <c r="L137" s="8">
        <v>23.06007</v>
      </c>
      <c r="M137" s="14"/>
      <c r="N137" s="14"/>
    </row>
    <row r="138" spans="1:14" ht="24">
      <c r="A138" s="9"/>
      <c r="B138" s="10">
        <v>28</v>
      </c>
      <c r="C138" s="223">
        <v>40578</v>
      </c>
      <c r="D138" s="8">
        <v>94.48</v>
      </c>
      <c r="E138" s="8">
        <v>1.065</v>
      </c>
      <c r="F138" s="61">
        <f t="shared" si="23"/>
        <v>0.092016</v>
      </c>
      <c r="G138" s="8">
        <f aca="true" t="shared" si="26" ref="G138:G206">+AVERAGE(J138:L138)</f>
        <v>3.99509</v>
      </c>
      <c r="H138" s="61">
        <f aca="true" t="shared" si="27" ref="H138:H206">G138*F138</f>
        <v>0.36761220144</v>
      </c>
      <c r="I138" s="10" t="s">
        <v>79</v>
      </c>
      <c r="J138" s="8">
        <v>2.05508</v>
      </c>
      <c r="K138" s="8">
        <v>0</v>
      </c>
      <c r="L138" s="8">
        <v>9.93019</v>
      </c>
      <c r="M138" s="14"/>
      <c r="N138" s="14"/>
    </row>
    <row r="139" spans="1:14" ht="24">
      <c r="A139" s="9"/>
      <c r="B139" s="10">
        <v>29</v>
      </c>
      <c r="C139" s="223">
        <v>40590</v>
      </c>
      <c r="D139" s="8">
        <v>94.5</v>
      </c>
      <c r="E139" s="8">
        <v>1.051</v>
      </c>
      <c r="F139" s="61">
        <f t="shared" si="23"/>
        <v>0.0908064</v>
      </c>
      <c r="G139" s="8">
        <f t="shared" si="26"/>
        <v>0.4288066666666666</v>
      </c>
      <c r="H139" s="61">
        <f t="shared" si="27"/>
        <v>0.03893838969599999</v>
      </c>
      <c r="I139" s="10" t="s">
        <v>80</v>
      </c>
      <c r="J139" s="8">
        <v>0</v>
      </c>
      <c r="K139" s="8">
        <v>1.28642</v>
      </c>
      <c r="L139" s="8">
        <v>0</v>
      </c>
      <c r="M139" s="14"/>
      <c r="N139" s="14"/>
    </row>
    <row r="140" spans="1:14" ht="24">
      <c r="A140" s="9"/>
      <c r="B140" s="10">
        <v>30</v>
      </c>
      <c r="C140" s="223">
        <v>40597</v>
      </c>
      <c r="D140" s="8">
        <v>94.5</v>
      </c>
      <c r="E140" s="8">
        <v>0.853</v>
      </c>
      <c r="F140" s="61">
        <f t="shared" si="23"/>
        <v>0.0736992</v>
      </c>
      <c r="G140" s="8">
        <f t="shared" si="26"/>
        <v>1.2601533333333335</v>
      </c>
      <c r="H140" s="61">
        <f t="shared" si="27"/>
        <v>0.09287229254400002</v>
      </c>
      <c r="I140" s="10" t="s">
        <v>81</v>
      </c>
      <c r="J140" s="8">
        <v>3.78046</v>
      </c>
      <c r="K140" s="8">
        <v>0</v>
      </c>
      <c r="L140" s="8">
        <v>0</v>
      </c>
      <c r="M140" s="14"/>
      <c r="N140" s="14"/>
    </row>
    <row r="141" spans="1:14" ht="24">
      <c r="A141" s="9"/>
      <c r="B141" s="10">
        <v>31</v>
      </c>
      <c r="C141" s="223">
        <v>40609</v>
      </c>
      <c r="D141" s="8">
        <v>94.45</v>
      </c>
      <c r="E141" s="8">
        <v>0.643</v>
      </c>
      <c r="F141" s="61">
        <f t="shared" si="23"/>
        <v>0.055555200000000006</v>
      </c>
      <c r="G141" s="8">
        <f t="shared" si="26"/>
        <v>22.236306666666668</v>
      </c>
      <c r="H141" s="61">
        <f t="shared" si="27"/>
        <v>1.2353424641280002</v>
      </c>
      <c r="I141" s="10" t="s">
        <v>82</v>
      </c>
      <c r="J141" s="8">
        <v>20.71326</v>
      </c>
      <c r="K141" s="8">
        <v>20.01601</v>
      </c>
      <c r="L141" s="8">
        <v>25.97965</v>
      </c>
      <c r="M141" s="14"/>
      <c r="N141" s="14"/>
    </row>
    <row r="142" spans="1:14" ht="24">
      <c r="A142" s="9"/>
      <c r="B142" s="10">
        <v>32</v>
      </c>
      <c r="C142" s="223">
        <v>40617</v>
      </c>
      <c r="D142" s="8">
        <v>94.48</v>
      </c>
      <c r="E142" s="8">
        <v>0.585</v>
      </c>
      <c r="F142" s="61">
        <f t="shared" si="23"/>
        <v>0.050544</v>
      </c>
      <c r="G142" s="8">
        <f t="shared" si="26"/>
        <v>26.20528333333333</v>
      </c>
      <c r="H142" s="61">
        <f t="shared" si="27"/>
        <v>1.3245198407999998</v>
      </c>
      <c r="I142" s="10" t="s">
        <v>83</v>
      </c>
      <c r="J142" s="8">
        <v>38.64897</v>
      </c>
      <c r="K142" s="8">
        <v>27.2056</v>
      </c>
      <c r="L142" s="8">
        <v>12.76128</v>
      </c>
      <c r="M142" s="14"/>
      <c r="N142" s="14"/>
    </row>
    <row r="143" spans="1:14" ht="24.75" thickBot="1">
      <c r="A143" s="87"/>
      <c r="B143" s="70">
        <v>33</v>
      </c>
      <c r="C143" s="224">
        <v>40625</v>
      </c>
      <c r="D143" s="71">
        <v>94.64</v>
      </c>
      <c r="E143" s="71">
        <v>10.296</v>
      </c>
      <c r="F143" s="72">
        <f t="shared" si="23"/>
        <v>0.8895744</v>
      </c>
      <c r="G143" s="71">
        <f t="shared" si="26"/>
        <v>20.625110000000003</v>
      </c>
      <c r="H143" s="72">
        <f t="shared" si="27"/>
        <v>18.347569853184</v>
      </c>
      <c r="I143" s="70" t="s">
        <v>84</v>
      </c>
      <c r="J143" s="71">
        <v>25.43565</v>
      </c>
      <c r="K143" s="71">
        <v>24.29744</v>
      </c>
      <c r="L143" s="71">
        <v>12.14224</v>
      </c>
      <c r="M143" s="14"/>
      <c r="N143" s="14"/>
    </row>
    <row r="144" spans="1:14" ht="24">
      <c r="A144" s="9"/>
      <c r="B144" s="10">
        <v>1</v>
      </c>
      <c r="C144" s="223">
        <v>19821</v>
      </c>
      <c r="D144" s="8">
        <v>94.45</v>
      </c>
      <c r="E144" s="8">
        <v>2.443</v>
      </c>
      <c r="F144" s="61">
        <f t="shared" si="23"/>
        <v>0.21107520000000002</v>
      </c>
      <c r="G144" s="8">
        <f t="shared" si="26"/>
        <v>111.92683666666666</v>
      </c>
      <c r="H144" s="61">
        <f t="shared" si="27"/>
        <v>23.624979434784</v>
      </c>
      <c r="I144" s="86" t="s">
        <v>114</v>
      </c>
      <c r="J144" s="8">
        <v>96.29273</v>
      </c>
      <c r="K144" s="8">
        <v>138.27321</v>
      </c>
      <c r="L144" s="8">
        <v>101.21457</v>
      </c>
      <c r="M144" s="14"/>
      <c r="N144" s="14"/>
    </row>
    <row r="145" spans="1:14" ht="24">
      <c r="A145" s="9"/>
      <c r="B145" s="10">
        <v>2</v>
      </c>
      <c r="C145" s="223">
        <v>19839</v>
      </c>
      <c r="D145" s="8">
        <v>94.88</v>
      </c>
      <c r="E145" s="8">
        <v>43.626</v>
      </c>
      <c r="F145" s="61">
        <f t="shared" si="23"/>
        <v>3.7692864</v>
      </c>
      <c r="G145" s="8">
        <f t="shared" si="26"/>
        <v>126.08681000000001</v>
      </c>
      <c r="H145" s="61">
        <f t="shared" si="27"/>
        <v>475.25729815238407</v>
      </c>
      <c r="I145" s="10" t="s">
        <v>124</v>
      </c>
      <c r="J145" s="8">
        <v>139.45566</v>
      </c>
      <c r="K145" s="8">
        <v>139.88777</v>
      </c>
      <c r="L145" s="8">
        <v>98.917</v>
      </c>
      <c r="M145" s="14"/>
      <c r="N145" s="14"/>
    </row>
    <row r="146" spans="1:14" ht="24">
      <c r="A146" s="9"/>
      <c r="B146" s="10">
        <v>3</v>
      </c>
      <c r="C146" s="223">
        <v>19842</v>
      </c>
      <c r="D146" s="8">
        <v>95.4</v>
      </c>
      <c r="E146" s="8">
        <v>86.635</v>
      </c>
      <c r="F146" s="61">
        <f t="shared" si="23"/>
        <v>7.485264000000001</v>
      </c>
      <c r="G146" s="8">
        <f t="shared" si="26"/>
        <v>117.49321333333334</v>
      </c>
      <c r="H146" s="61">
        <f t="shared" si="27"/>
        <v>879.4677200083202</v>
      </c>
      <c r="I146" s="10" t="s">
        <v>116</v>
      </c>
      <c r="J146" s="8">
        <v>119.78289</v>
      </c>
      <c r="K146" s="8">
        <v>104.37723</v>
      </c>
      <c r="L146" s="8">
        <v>128.31952</v>
      </c>
      <c r="M146" s="14"/>
      <c r="N146" s="14"/>
    </row>
    <row r="147" spans="1:14" ht="24">
      <c r="A147" s="9"/>
      <c r="B147" s="10">
        <v>4</v>
      </c>
      <c r="C147" s="223">
        <v>19848</v>
      </c>
      <c r="D147" s="8">
        <v>96.02</v>
      </c>
      <c r="E147" s="8">
        <v>135.842</v>
      </c>
      <c r="F147" s="61">
        <f t="shared" si="23"/>
        <v>11.7367488</v>
      </c>
      <c r="G147" s="8">
        <f t="shared" si="26"/>
        <v>313.26837666666665</v>
      </c>
      <c r="H147" s="61">
        <f t="shared" si="27"/>
        <v>3676.752243920448</v>
      </c>
      <c r="I147" s="10" t="s">
        <v>117</v>
      </c>
      <c r="J147" s="8">
        <v>300.76029</v>
      </c>
      <c r="K147" s="8">
        <v>311.12586</v>
      </c>
      <c r="L147" s="8">
        <v>327.91898</v>
      </c>
      <c r="M147" s="14"/>
      <c r="N147" s="14"/>
    </row>
    <row r="148" spans="1:14" ht="24">
      <c r="A148" s="9"/>
      <c r="B148" s="10">
        <v>5</v>
      </c>
      <c r="C148" s="223">
        <v>19857</v>
      </c>
      <c r="D148" s="8">
        <v>99.69</v>
      </c>
      <c r="E148" s="8">
        <v>629.463</v>
      </c>
      <c r="F148" s="61">
        <f t="shared" si="23"/>
        <v>54.3856032</v>
      </c>
      <c r="G148" s="8">
        <f t="shared" si="26"/>
        <v>1393.4697033333334</v>
      </c>
      <c r="H148" s="61">
        <f t="shared" si="27"/>
        <v>75784.6903567084</v>
      </c>
      <c r="I148" s="10" t="s">
        <v>125</v>
      </c>
      <c r="J148" s="8">
        <v>1448.37968</v>
      </c>
      <c r="K148" s="8">
        <v>1468.91953</v>
      </c>
      <c r="L148" s="8">
        <v>1263.1099</v>
      </c>
      <c r="M148" s="14"/>
      <c r="N148" s="14"/>
    </row>
    <row r="149" spans="1:14" ht="24">
      <c r="A149" s="9"/>
      <c r="B149" s="10">
        <v>6</v>
      </c>
      <c r="C149" s="223">
        <v>19864</v>
      </c>
      <c r="D149" s="8">
        <v>97.67</v>
      </c>
      <c r="E149" s="8">
        <v>310.66</v>
      </c>
      <c r="F149" s="61">
        <f t="shared" si="23"/>
        <v>26.841024000000004</v>
      </c>
      <c r="G149" s="8">
        <f t="shared" si="26"/>
        <v>301.44606000000005</v>
      </c>
      <c r="H149" s="61">
        <f t="shared" si="27"/>
        <v>8091.120931165443</v>
      </c>
      <c r="I149" s="10" t="s">
        <v>119</v>
      </c>
      <c r="J149" s="8">
        <v>302.68214</v>
      </c>
      <c r="K149" s="8">
        <v>306.36808</v>
      </c>
      <c r="L149" s="8">
        <v>295.28796</v>
      </c>
      <c r="M149" s="14"/>
      <c r="N149" s="14"/>
    </row>
    <row r="150" spans="1:14" ht="24">
      <c r="A150" s="9"/>
      <c r="B150" s="10">
        <v>7</v>
      </c>
      <c r="C150" s="223">
        <v>40703</v>
      </c>
      <c r="D150" s="8">
        <v>97.83</v>
      </c>
      <c r="E150" s="8">
        <v>353.963</v>
      </c>
      <c r="F150" s="61">
        <f t="shared" si="23"/>
        <v>30.582403200000005</v>
      </c>
      <c r="G150" s="8">
        <f t="shared" si="26"/>
        <v>348.10731000000004</v>
      </c>
      <c r="H150" s="61">
        <f t="shared" si="27"/>
        <v>10645.958111287395</v>
      </c>
      <c r="I150" s="10" t="s">
        <v>96</v>
      </c>
      <c r="J150" s="8">
        <v>302.20012</v>
      </c>
      <c r="K150" s="8">
        <v>315.44513</v>
      </c>
      <c r="L150" s="8">
        <v>426.67668</v>
      </c>
      <c r="M150" s="14"/>
      <c r="N150" s="14"/>
    </row>
    <row r="151" spans="1:14" ht="24">
      <c r="A151" s="9"/>
      <c r="B151" s="10">
        <v>8</v>
      </c>
      <c r="C151" s="223">
        <v>40715</v>
      </c>
      <c r="D151" s="8">
        <v>95.07</v>
      </c>
      <c r="E151" s="8">
        <v>61.999</v>
      </c>
      <c r="F151" s="61">
        <f t="shared" si="23"/>
        <v>5.356713600000001</v>
      </c>
      <c r="G151" s="8">
        <f t="shared" si="26"/>
        <v>249.69810333333336</v>
      </c>
      <c r="H151" s="61">
        <f t="shared" si="27"/>
        <v>1337.5612260198723</v>
      </c>
      <c r="I151" s="10" t="s">
        <v>97</v>
      </c>
      <c r="J151" s="8">
        <v>269.58841</v>
      </c>
      <c r="K151" s="8">
        <v>244.76194</v>
      </c>
      <c r="L151" s="8">
        <v>234.74396</v>
      </c>
      <c r="M151" s="14"/>
      <c r="N151" s="14"/>
    </row>
    <row r="152" spans="1:14" ht="24">
      <c r="A152" s="9"/>
      <c r="B152" s="10">
        <v>9</v>
      </c>
      <c r="C152" s="223">
        <v>40723</v>
      </c>
      <c r="D152" s="8">
        <v>102.3</v>
      </c>
      <c r="E152" s="8">
        <v>1222.028</v>
      </c>
      <c r="F152" s="61">
        <f t="shared" si="23"/>
        <v>105.5832192</v>
      </c>
      <c r="G152" s="8">
        <f t="shared" si="26"/>
        <v>594.5683166666666</v>
      </c>
      <c r="H152" s="61">
        <f t="shared" si="27"/>
        <v>62776.43690799168</v>
      </c>
      <c r="I152" s="10" t="s">
        <v>98</v>
      </c>
      <c r="J152" s="8">
        <v>569.88623</v>
      </c>
      <c r="K152" s="8">
        <v>560.29736</v>
      </c>
      <c r="L152" s="8">
        <v>653.52136</v>
      </c>
      <c r="M152" s="14"/>
      <c r="N152" s="14"/>
    </row>
    <row r="153" spans="1:14" ht="24">
      <c r="A153" s="9"/>
      <c r="B153" s="10">
        <v>10</v>
      </c>
      <c r="C153" s="88">
        <v>19913</v>
      </c>
      <c r="D153" s="8">
        <v>95.77</v>
      </c>
      <c r="E153" s="8">
        <v>129.14</v>
      </c>
      <c r="F153" s="61">
        <f t="shared" si="23"/>
        <v>11.157696</v>
      </c>
      <c r="G153" s="8">
        <f t="shared" si="26"/>
        <v>414.53905000000003</v>
      </c>
      <c r="H153" s="61">
        <f t="shared" si="27"/>
        <v>4625.3007000288</v>
      </c>
      <c r="I153" s="10" t="s">
        <v>99</v>
      </c>
      <c r="J153" s="8">
        <v>247.91985</v>
      </c>
      <c r="K153" s="8">
        <v>255.13331</v>
      </c>
      <c r="L153" s="8">
        <v>740.56399</v>
      </c>
      <c r="M153" s="14"/>
      <c r="N153" s="14"/>
    </row>
    <row r="154" spans="1:14" ht="24">
      <c r="A154" s="9"/>
      <c r="B154" s="10">
        <v>11</v>
      </c>
      <c r="C154" s="88">
        <v>19923</v>
      </c>
      <c r="D154" s="8">
        <v>100.28</v>
      </c>
      <c r="E154" s="8">
        <v>796.972</v>
      </c>
      <c r="F154" s="61">
        <f t="shared" si="23"/>
        <v>68.8583808</v>
      </c>
      <c r="G154" s="8">
        <f t="shared" si="26"/>
        <v>677.2784566666668</v>
      </c>
      <c r="H154" s="61">
        <f t="shared" si="27"/>
        <v>46636.29787678964</v>
      </c>
      <c r="I154" s="10" t="s">
        <v>100</v>
      </c>
      <c r="J154" s="8">
        <v>639.20935</v>
      </c>
      <c r="K154" s="8">
        <v>605.44117</v>
      </c>
      <c r="L154" s="8">
        <v>787.18485</v>
      </c>
      <c r="M154" s="14"/>
      <c r="N154" s="14"/>
    </row>
    <row r="155" spans="1:14" ht="24">
      <c r="A155" s="9"/>
      <c r="B155" s="10">
        <v>12</v>
      </c>
      <c r="C155" s="88">
        <v>19933</v>
      </c>
      <c r="D155" s="8">
        <v>96.47</v>
      </c>
      <c r="E155" s="8">
        <v>201.754</v>
      </c>
      <c r="F155" s="61">
        <f t="shared" si="23"/>
        <v>17.4315456</v>
      </c>
      <c r="G155" s="8">
        <f t="shared" si="26"/>
        <v>262.79528</v>
      </c>
      <c r="H155" s="61">
        <f t="shared" si="27"/>
        <v>4580.927906784767</v>
      </c>
      <c r="I155" s="10" t="s">
        <v>101</v>
      </c>
      <c r="J155" s="8">
        <v>283.46724</v>
      </c>
      <c r="K155" s="8">
        <v>236.46724</v>
      </c>
      <c r="L155" s="8">
        <v>268.45136</v>
      </c>
      <c r="M155" s="14"/>
      <c r="N155" s="14"/>
    </row>
    <row r="156" spans="1:14" ht="24">
      <c r="A156" s="9"/>
      <c r="B156" s="10">
        <v>13</v>
      </c>
      <c r="C156" s="88">
        <v>19941</v>
      </c>
      <c r="D156" s="8">
        <v>104.45</v>
      </c>
      <c r="E156" s="8">
        <v>1834.684</v>
      </c>
      <c r="F156" s="61">
        <f t="shared" si="23"/>
        <v>158.51669760000001</v>
      </c>
      <c r="G156" s="8">
        <f t="shared" si="26"/>
        <v>353.9782533333334</v>
      </c>
      <c r="H156" s="61">
        <f t="shared" si="27"/>
        <v>56111.46374061621</v>
      </c>
      <c r="I156" s="10" t="s">
        <v>102</v>
      </c>
      <c r="J156" s="8">
        <v>335.64766</v>
      </c>
      <c r="K156" s="8">
        <v>343.67263</v>
      </c>
      <c r="L156" s="8">
        <v>382.61447</v>
      </c>
      <c r="M156" s="14"/>
      <c r="N156" s="14"/>
    </row>
    <row r="157" spans="1:14" ht="24">
      <c r="A157" s="9"/>
      <c r="B157" s="10">
        <v>14</v>
      </c>
      <c r="C157" s="88">
        <v>19951</v>
      </c>
      <c r="D157" s="8">
        <v>102.51</v>
      </c>
      <c r="E157" s="8">
        <v>1330.878</v>
      </c>
      <c r="F157" s="61">
        <f t="shared" si="23"/>
        <v>114.9878592</v>
      </c>
      <c r="G157" s="8">
        <f t="shared" si="26"/>
        <v>515.4481066666667</v>
      </c>
      <c r="H157" s="61">
        <f t="shared" si="27"/>
        <v>59270.27431429325</v>
      </c>
      <c r="I157" s="10" t="s">
        <v>103</v>
      </c>
      <c r="J157" s="8">
        <v>489.42166</v>
      </c>
      <c r="K157" s="8">
        <v>507.5846</v>
      </c>
      <c r="L157" s="8">
        <v>549.33806</v>
      </c>
      <c r="M157" s="14"/>
      <c r="N157" s="14"/>
    </row>
    <row r="158" spans="1:14" ht="24">
      <c r="A158" s="9"/>
      <c r="B158" s="10">
        <v>15</v>
      </c>
      <c r="C158" s="88">
        <v>19961</v>
      </c>
      <c r="D158" s="8">
        <v>98.55</v>
      </c>
      <c r="E158" s="8">
        <v>490.558</v>
      </c>
      <c r="F158" s="61">
        <f t="shared" si="23"/>
        <v>42.3842112</v>
      </c>
      <c r="G158" s="8">
        <f t="shared" si="26"/>
        <v>404.12803333333335</v>
      </c>
      <c r="H158" s="61">
        <f t="shared" si="27"/>
        <v>17128.647916640643</v>
      </c>
      <c r="I158" s="10" t="s">
        <v>104</v>
      </c>
      <c r="J158" s="8">
        <v>394.1491</v>
      </c>
      <c r="K158" s="8">
        <v>357.19204</v>
      </c>
      <c r="L158" s="8">
        <v>461.04296</v>
      </c>
      <c r="M158" s="14"/>
      <c r="N158" s="14"/>
    </row>
    <row r="159" spans="1:14" ht="24">
      <c r="A159" s="9"/>
      <c r="B159" s="10">
        <v>16</v>
      </c>
      <c r="C159" s="88">
        <v>19975</v>
      </c>
      <c r="D159" s="8">
        <v>98.8</v>
      </c>
      <c r="E159" s="8">
        <v>597.965</v>
      </c>
      <c r="F159" s="61">
        <f t="shared" si="23"/>
        <v>51.664176000000005</v>
      </c>
      <c r="G159" s="8">
        <f t="shared" si="26"/>
        <v>586.7410233333334</v>
      </c>
      <c r="H159" s="61">
        <f t="shared" si="27"/>
        <v>30313.491495913444</v>
      </c>
      <c r="I159" s="10" t="s">
        <v>105</v>
      </c>
      <c r="J159" s="8">
        <v>597.91749</v>
      </c>
      <c r="K159" s="8">
        <v>582.58495</v>
      </c>
      <c r="L159" s="8">
        <v>579.72063</v>
      </c>
      <c r="M159" s="14"/>
      <c r="N159" s="14"/>
    </row>
    <row r="160" spans="1:14" ht="24">
      <c r="A160" s="9"/>
      <c r="B160" s="10">
        <v>17</v>
      </c>
      <c r="C160" s="88">
        <v>19982</v>
      </c>
      <c r="D160" s="8">
        <v>100.67</v>
      </c>
      <c r="E160" s="8">
        <v>883.513</v>
      </c>
      <c r="F160" s="61">
        <f t="shared" si="23"/>
        <v>76.33552320000001</v>
      </c>
      <c r="G160" s="8">
        <f t="shared" si="26"/>
        <v>480.5963166666667</v>
      </c>
      <c r="H160" s="61">
        <f t="shared" si="27"/>
        <v>36686.571280742886</v>
      </c>
      <c r="I160" s="10" t="s">
        <v>106</v>
      </c>
      <c r="J160" s="8">
        <v>491.72386</v>
      </c>
      <c r="K160" s="8">
        <v>478.6614</v>
      </c>
      <c r="L160" s="8">
        <v>471.40369</v>
      </c>
      <c r="M160" s="14"/>
      <c r="N160" s="14"/>
    </row>
    <row r="161" spans="1:14" ht="24">
      <c r="A161" s="9"/>
      <c r="B161" s="10">
        <v>18</v>
      </c>
      <c r="C161" s="88">
        <v>19994</v>
      </c>
      <c r="D161" s="8">
        <v>97.37</v>
      </c>
      <c r="E161" s="8">
        <v>339.822</v>
      </c>
      <c r="F161" s="61">
        <f t="shared" si="23"/>
        <v>29.360620800000003</v>
      </c>
      <c r="G161" s="8">
        <f t="shared" si="26"/>
        <v>257.78241333333335</v>
      </c>
      <c r="H161" s="61">
        <f t="shared" si="27"/>
        <v>7568.651686788865</v>
      </c>
      <c r="I161" s="10" t="s">
        <v>107</v>
      </c>
      <c r="J161" s="8">
        <v>265.60895</v>
      </c>
      <c r="K161" s="8">
        <v>256.37529</v>
      </c>
      <c r="L161" s="8">
        <v>251.363</v>
      </c>
      <c r="M161" s="14"/>
      <c r="N161" s="14"/>
    </row>
    <row r="162" spans="1:14" ht="24">
      <c r="A162" s="9"/>
      <c r="B162" s="10">
        <v>19</v>
      </c>
      <c r="C162" s="88">
        <v>20001</v>
      </c>
      <c r="D162" s="8">
        <v>101.4</v>
      </c>
      <c r="E162" s="8">
        <v>1260.968</v>
      </c>
      <c r="F162" s="61">
        <f t="shared" si="23"/>
        <v>108.94763520000001</v>
      </c>
      <c r="G162" s="8">
        <f t="shared" si="26"/>
        <v>501.1486</v>
      </c>
      <c r="H162" s="61">
        <f t="shared" si="27"/>
        <v>54598.954853790725</v>
      </c>
      <c r="I162" s="10" t="s">
        <v>108</v>
      </c>
      <c r="J162" s="8">
        <v>455.25436</v>
      </c>
      <c r="K162" s="8">
        <v>558.62733</v>
      </c>
      <c r="L162" s="8">
        <v>489.56411</v>
      </c>
      <c r="M162" s="14"/>
      <c r="N162" s="14"/>
    </row>
    <row r="163" spans="1:14" ht="24">
      <c r="A163" s="9"/>
      <c r="B163" s="10">
        <v>20</v>
      </c>
      <c r="C163" s="88">
        <v>20011</v>
      </c>
      <c r="D163" s="8">
        <v>97.1</v>
      </c>
      <c r="E163" s="8">
        <v>297.54</v>
      </c>
      <c r="F163" s="61">
        <f t="shared" si="23"/>
        <v>25.707456000000004</v>
      </c>
      <c r="G163" s="8">
        <f t="shared" si="26"/>
        <v>208.80951333333334</v>
      </c>
      <c r="H163" s="61">
        <f t="shared" si="27"/>
        <v>5367.9613763980815</v>
      </c>
      <c r="I163" s="10" t="s">
        <v>109</v>
      </c>
      <c r="J163" s="8">
        <v>236.33983</v>
      </c>
      <c r="K163" s="8">
        <v>237.89844</v>
      </c>
      <c r="L163" s="8">
        <v>152.19027</v>
      </c>
      <c r="M163" s="14"/>
      <c r="N163" s="14"/>
    </row>
    <row r="164" spans="1:14" ht="24">
      <c r="A164" s="9"/>
      <c r="B164" s="10">
        <v>21</v>
      </c>
      <c r="C164" s="88">
        <v>20022</v>
      </c>
      <c r="D164" s="8">
        <v>95.78</v>
      </c>
      <c r="E164" s="8">
        <v>131.849</v>
      </c>
      <c r="F164" s="61">
        <f t="shared" si="23"/>
        <v>11.3917536</v>
      </c>
      <c r="G164" s="8">
        <f t="shared" si="26"/>
        <v>85.18802</v>
      </c>
      <c r="H164" s="61">
        <f t="shared" si="27"/>
        <v>970.4409335118719</v>
      </c>
      <c r="I164" s="10" t="s">
        <v>110</v>
      </c>
      <c r="J164" s="8">
        <v>97.89232</v>
      </c>
      <c r="K164" s="8">
        <v>92.33296</v>
      </c>
      <c r="L164" s="8">
        <v>65.33878</v>
      </c>
      <c r="M164" s="14"/>
      <c r="N164" s="14"/>
    </row>
    <row r="165" spans="1:14" ht="24">
      <c r="A165" s="9"/>
      <c r="B165" s="10">
        <v>22</v>
      </c>
      <c r="C165" s="88">
        <v>20043</v>
      </c>
      <c r="D165" s="8">
        <v>95.13</v>
      </c>
      <c r="E165" s="8">
        <v>63.853</v>
      </c>
      <c r="F165" s="61">
        <f t="shared" si="23"/>
        <v>5.5168992</v>
      </c>
      <c r="G165" s="8">
        <f t="shared" si="26"/>
        <v>26.725293333333337</v>
      </c>
      <c r="H165" s="61">
        <f t="shared" si="27"/>
        <v>147.44074941043203</v>
      </c>
      <c r="I165" s="10" t="s">
        <v>111</v>
      </c>
      <c r="J165" s="8">
        <v>18.45795</v>
      </c>
      <c r="K165" s="8">
        <v>31.49188</v>
      </c>
      <c r="L165" s="8">
        <v>30.22605</v>
      </c>
      <c r="M165" s="14"/>
      <c r="N165" s="14"/>
    </row>
    <row r="166" spans="1:14" ht="24">
      <c r="A166" s="9"/>
      <c r="B166" s="10">
        <v>23</v>
      </c>
      <c r="C166" s="88">
        <v>20051</v>
      </c>
      <c r="D166" s="8">
        <v>95.03</v>
      </c>
      <c r="E166" s="8">
        <v>52.196</v>
      </c>
      <c r="F166" s="61">
        <f t="shared" si="23"/>
        <v>4.5097344</v>
      </c>
      <c r="G166" s="8">
        <f t="shared" si="26"/>
        <v>17.847186666666666</v>
      </c>
      <c r="H166" s="61">
        <f t="shared" si="27"/>
        <v>80.486071653888</v>
      </c>
      <c r="I166" s="10" t="s">
        <v>112</v>
      </c>
      <c r="J166" s="8">
        <v>4.77473</v>
      </c>
      <c r="K166" s="8">
        <v>21.09778</v>
      </c>
      <c r="L166" s="8">
        <v>27.66905</v>
      </c>
      <c r="M166" s="14"/>
      <c r="N166" s="14"/>
    </row>
    <row r="167" spans="1:14" ht="24">
      <c r="A167" s="9"/>
      <c r="B167" s="10">
        <v>24</v>
      </c>
      <c r="C167" s="88">
        <v>20057</v>
      </c>
      <c r="D167" s="8">
        <v>94.88</v>
      </c>
      <c r="E167" s="8">
        <v>36.966</v>
      </c>
      <c r="F167" s="61">
        <f t="shared" si="23"/>
        <v>3.1938624000000004</v>
      </c>
      <c r="G167" s="8">
        <f t="shared" si="26"/>
        <v>34.50636666666667</v>
      </c>
      <c r="H167" s="61">
        <f t="shared" si="27"/>
        <v>110.20858705728003</v>
      </c>
      <c r="I167" s="10" t="s">
        <v>120</v>
      </c>
      <c r="J167" s="8">
        <v>35.53689</v>
      </c>
      <c r="K167" s="8">
        <v>22.35687</v>
      </c>
      <c r="L167" s="8">
        <v>45.62534</v>
      </c>
      <c r="M167" s="14"/>
      <c r="N167" s="14"/>
    </row>
    <row r="168" spans="1:14" ht="24">
      <c r="A168" s="9"/>
      <c r="B168" s="10">
        <v>25</v>
      </c>
      <c r="C168" s="88">
        <v>20065</v>
      </c>
      <c r="D168" s="8">
        <v>94.76</v>
      </c>
      <c r="E168" s="8">
        <v>31.776</v>
      </c>
      <c r="F168" s="61">
        <f t="shared" si="23"/>
        <v>2.7454464</v>
      </c>
      <c r="G168" s="8">
        <f t="shared" si="26"/>
        <v>44.02524333333334</v>
      </c>
      <c r="H168" s="61">
        <f t="shared" si="27"/>
        <v>120.86894581862403</v>
      </c>
      <c r="I168" s="10" t="s">
        <v>121</v>
      </c>
      <c r="J168" s="8">
        <v>41.71223</v>
      </c>
      <c r="K168" s="8">
        <v>48.44055</v>
      </c>
      <c r="L168" s="8">
        <v>41.92295</v>
      </c>
      <c r="M168" s="14"/>
      <c r="N168" s="14"/>
    </row>
    <row r="169" spans="1:14" ht="24">
      <c r="A169" s="9"/>
      <c r="B169" s="10">
        <v>26</v>
      </c>
      <c r="C169" s="88">
        <v>20073</v>
      </c>
      <c r="D169" s="8">
        <v>94.64</v>
      </c>
      <c r="E169" s="8">
        <v>19.516</v>
      </c>
      <c r="F169" s="61">
        <f t="shared" si="23"/>
        <v>1.6861823999999999</v>
      </c>
      <c r="G169" s="8">
        <f t="shared" si="26"/>
        <v>21.64131666666667</v>
      </c>
      <c r="H169" s="61">
        <f t="shared" si="27"/>
        <v>36.49120727616</v>
      </c>
      <c r="I169" s="10" t="s">
        <v>122</v>
      </c>
      <c r="J169" s="8">
        <v>32.07527</v>
      </c>
      <c r="K169" s="8">
        <v>14.72031</v>
      </c>
      <c r="L169" s="8">
        <v>18.12837</v>
      </c>
      <c r="M169" s="14"/>
      <c r="N169" s="14"/>
    </row>
    <row r="170" spans="1:14" ht="24">
      <c r="A170" s="9"/>
      <c r="B170" s="10">
        <v>27</v>
      </c>
      <c r="C170" s="88">
        <v>20080</v>
      </c>
      <c r="D170" s="8">
        <v>94.46</v>
      </c>
      <c r="E170" s="8">
        <v>17.721</v>
      </c>
      <c r="F170" s="61">
        <f t="shared" si="23"/>
        <v>1.5310944000000002</v>
      </c>
      <c r="G170" s="8">
        <f t="shared" si="26"/>
        <v>46.01048333333333</v>
      </c>
      <c r="H170" s="61">
        <f t="shared" si="27"/>
        <v>70.44639337296</v>
      </c>
      <c r="I170" s="10" t="s">
        <v>123</v>
      </c>
      <c r="J170" s="8">
        <v>79.89889</v>
      </c>
      <c r="K170" s="8">
        <v>24.37079</v>
      </c>
      <c r="L170" s="8">
        <v>33.76177</v>
      </c>
      <c r="M170" s="14"/>
      <c r="N170" s="14"/>
    </row>
    <row r="171" spans="1:14" ht="24">
      <c r="A171" s="9"/>
      <c r="B171" s="10">
        <v>28</v>
      </c>
      <c r="C171" s="88">
        <v>20094</v>
      </c>
      <c r="D171" s="8">
        <v>94.38</v>
      </c>
      <c r="E171" s="8">
        <v>12.288</v>
      </c>
      <c r="F171" s="61">
        <f t="shared" si="23"/>
        <v>1.0616832</v>
      </c>
      <c r="G171" s="8">
        <f t="shared" si="26"/>
        <v>19.799419999999998</v>
      </c>
      <c r="H171" s="61">
        <f t="shared" si="27"/>
        <v>21.020711583744</v>
      </c>
      <c r="I171" s="10" t="s">
        <v>79</v>
      </c>
      <c r="J171" s="8">
        <v>9.09879</v>
      </c>
      <c r="K171" s="8">
        <v>21.71216</v>
      </c>
      <c r="L171" s="8">
        <v>28.58731</v>
      </c>
      <c r="M171" s="14"/>
      <c r="N171" s="14"/>
    </row>
    <row r="172" spans="1:14" ht="24">
      <c r="A172" s="9"/>
      <c r="B172" s="10">
        <v>29</v>
      </c>
      <c r="C172" s="88">
        <v>20102</v>
      </c>
      <c r="D172" s="8">
        <v>94.58</v>
      </c>
      <c r="E172" s="8">
        <v>10.65</v>
      </c>
      <c r="F172" s="61">
        <f t="shared" si="23"/>
        <v>0.9201600000000001</v>
      </c>
      <c r="G172" s="8">
        <f t="shared" si="26"/>
        <v>23.578676666666667</v>
      </c>
      <c r="H172" s="61">
        <f t="shared" si="27"/>
        <v>21.6961551216</v>
      </c>
      <c r="I172" s="10" t="s">
        <v>80</v>
      </c>
      <c r="J172" s="8">
        <v>23.33247</v>
      </c>
      <c r="K172" s="8">
        <v>30.16661</v>
      </c>
      <c r="L172" s="8">
        <v>17.23695</v>
      </c>
      <c r="M172" s="14"/>
      <c r="N172" s="14"/>
    </row>
    <row r="173" spans="1:14" ht="24">
      <c r="A173" s="9"/>
      <c r="B173" s="10">
        <v>30</v>
      </c>
      <c r="C173" s="88">
        <v>20115</v>
      </c>
      <c r="D173" s="8">
        <v>94.51</v>
      </c>
      <c r="E173" s="8">
        <v>9.157</v>
      </c>
      <c r="F173" s="61">
        <f t="shared" si="23"/>
        <v>0.7911648</v>
      </c>
      <c r="G173" s="8">
        <f t="shared" si="26"/>
        <v>31.117543333333334</v>
      </c>
      <c r="H173" s="61">
        <f t="shared" si="27"/>
        <v>24.619104947808</v>
      </c>
      <c r="I173" s="10" t="s">
        <v>81</v>
      </c>
      <c r="J173" s="8">
        <v>29.6749</v>
      </c>
      <c r="K173" s="8">
        <v>30.04679</v>
      </c>
      <c r="L173" s="8">
        <v>33.63094</v>
      </c>
      <c r="M173" s="14"/>
      <c r="N173" s="14"/>
    </row>
    <row r="174" spans="1:14" ht="24">
      <c r="A174" s="9"/>
      <c r="B174" s="10">
        <v>31</v>
      </c>
      <c r="C174" s="88">
        <v>20128</v>
      </c>
      <c r="D174" s="8">
        <v>94.53</v>
      </c>
      <c r="E174" s="8">
        <v>7.743</v>
      </c>
      <c r="F174" s="61">
        <f t="shared" si="23"/>
        <v>0.6689952</v>
      </c>
      <c r="G174" s="8">
        <f t="shared" si="26"/>
        <v>25.407913333333337</v>
      </c>
      <c r="H174" s="61">
        <f t="shared" si="27"/>
        <v>16.997772062016004</v>
      </c>
      <c r="I174" s="10" t="s">
        <v>82</v>
      </c>
      <c r="J174" s="8">
        <v>29.35218</v>
      </c>
      <c r="K174" s="8">
        <v>22.3878</v>
      </c>
      <c r="L174" s="8">
        <v>24.48376</v>
      </c>
      <c r="M174" s="14"/>
      <c r="N174" s="14"/>
    </row>
    <row r="175" spans="1:14" ht="24">
      <c r="A175" s="9"/>
      <c r="B175" s="10">
        <v>32</v>
      </c>
      <c r="C175" s="88">
        <v>20134</v>
      </c>
      <c r="D175" s="8">
        <v>94.48</v>
      </c>
      <c r="E175" s="8">
        <v>6.73</v>
      </c>
      <c r="F175" s="61">
        <f t="shared" si="23"/>
        <v>0.5814720000000001</v>
      </c>
      <c r="G175" s="8">
        <f t="shared" si="26"/>
        <v>19.544173333333337</v>
      </c>
      <c r="H175" s="61">
        <f t="shared" si="27"/>
        <v>11.364389556480004</v>
      </c>
      <c r="I175" s="10" t="s">
        <v>83</v>
      </c>
      <c r="J175" s="8">
        <v>15.17376</v>
      </c>
      <c r="K175" s="8">
        <v>33.25988</v>
      </c>
      <c r="L175" s="8">
        <v>10.19888</v>
      </c>
      <c r="M175" s="14"/>
      <c r="N175" s="14"/>
    </row>
    <row r="176" spans="1:14" ht="24">
      <c r="A176" s="9"/>
      <c r="B176" s="10">
        <v>33</v>
      </c>
      <c r="C176" s="91" t="s">
        <v>126</v>
      </c>
      <c r="D176" s="8">
        <v>94.38</v>
      </c>
      <c r="E176" s="8">
        <v>3.513</v>
      </c>
      <c r="F176" s="61">
        <f t="shared" si="23"/>
        <v>0.3035232</v>
      </c>
      <c r="G176" s="8">
        <f t="shared" si="26"/>
        <v>7.801923333333334</v>
      </c>
      <c r="H176" s="61">
        <f t="shared" si="27"/>
        <v>2.3680647362880003</v>
      </c>
      <c r="I176" s="10" t="s">
        <v>84</v>
      </c>
      <c r="J176" s="8">
        <v>2.46376</v>
      </c>
      <c r="K176" s="8">
        <v>9.30508</v>
      </c>
      <c r="L176" s="8">
        <v>11.63693</v>
      </c>
      <c r="M176" s="14"/>
      <c r="N176" s="14"/>
    </row>
    <row r="177" spans="1:14" ht="24">
      <c r="A177" s="9"/>
      <c r="B177" s="10">
        <v>34</v>
      </c>
      <c r="C177" s="88">
        <v>20163</v>
      </c>
      <c r="D177" s="8">
        <v>94.65</v>
      </c>
      <c r="E177" s="8">
        <v>14.45</v>
      </c>
      <c r="F177" s="61">
        <f t="shared" si="23"/>
        <v>1.24848</v>
      </c>
      <c r="G177" s="8">
        <f t="shared" si="26"/>
        <v>69.57634999999999</v>
      </c>
      <c r="H177" s="61">
        <f t="shared" si="27"/>
        <v>86.86468144799998</v>
      </c>
      <c r="I177" s="10" t="s">
        <v>85</v>
      </c>
      <c r="J177" s="8">
        <v>91.74767</v>
      </c>
      <c r="K177" s="8">
        <v>65.06506</v>
      </c>
      <c r="L177" s="8">
        <v>51.91632</v>
      </c>
      <c r="M177" s="14"/>
      <c r="N177" s="14"/>
    </row>
    <row r="178" spans="1:14" ht="24">
      <c r="A178" s="9"/>
      <c r="B178" s="10">
        <v>35</v>
      </c>
      <c r="C178" s="88">
        <v>20170</v>
      </c>
      <c r="D178" s="8">
        <v>94.6</v>
      </c>
      <c r="E178" s="8">
        <v>11.975</v>
      </c>
      <c r="F178" s="61">
        <f t="shared" si="23"/>
        <v>1.03464</v>
      </c>
      <c r="G178" s="8">
        <f t="shared" si="26"/>
        <v>54.28092</v>
      </c>
      <c r="H178" s="61">
        <f t="shared" si="27"/>
        <v>56.1612110688</v>
      </c>
      <c r="I178" s="10" t="s">
        <v>86</v>
      </c>
      <c r="J178" s="8">
        <v>49.17441</v>
      </c>
      <c r="K178" s="8">
        <v>51.76801</v>
      </c>
      <c r="L178" s="8">
        <v>61.90034</v>
      </c>
      <c r="M178" s="14"/>
      <c r="N178" s="14"/>
    </row>
    <row r="179" spans="1:15" ht="24.75" thickBot="1">
      <c r="A179" s="87"/>
      <c r="B179" s="70">
        <v>36</v>
      </c>
      <c r="C179" s="89">
        <v>20178</v>
      </c>
      <c r="D179" s="71">
        <v>94.26</v>
      </c>
      <c r="E179" s="71">
        <v>3.463</v>
      </c>
      <c r="F179" s="72">
        <f t="shared" si="23"/>
        <v>0.2992032</v>
      </c>
      <c r="G179" s="71">
        <f t="shared" si="26"/>
        <v>71.99313666666666</v>
      </c>
      <c r="H179" s="72">
        <f t="shared" si="27"/>
        <v>21.540576868703997</v>
      </c>
      <c r="I179" s="70" t="s">
        <v>87</v>
      </c>
      <c r="J179" s="71">
        <v>50.19099</v>
      </c>
      <c r="K179" s="71">
        <v>71.79896</v>
      </c>
      <c r="L179" s="71">
        <v>93.98946</v>
      </c>
      <c r="M179" s="92"/>
      <c r="N179" s="92"/>
      <c r="O179" s="87"/>
    </row>
    <row r="180" spans="1:14" ht="24">
      <c r="A180" s="9"/>
      <c r="B180" s="10">
        <v>1</v>
      </c>
      <c r="C180" s="88">
        <v>20183</v>
      </c>
      <c r="D180" s="8">
        <v>94.48</v>
      </c>
      <c r="E180" s="8">
        <v>4.473</v>
      </c>
      <c r="F180" s="61">
        <f t="shared" si="23"/>
        <v>0.3864672</v>
      </c>
      <c r="G180" s="8">
        <f t="shared" si="26"/>
        <v>280.53842</v>
      </c>
      <c r="H180" s="61">
        <f t="shared" si="27"/>
        <v>108.41889766982399</v>
      </c>
      <c r="I180" s="86" t="s">
        <v>114</v>
      </c>
      <c r="J180" s="8">
        <v>263.76378</v>
      </c>
      <c r="K180" s="8">
        <v>310.05001</v>
      </c>
      <c r="L180" s="8">
        <v>267.80147</v>
      </c>
      <c r="M180" s="14"/>
      <c r="N180" s="14"/>
    </row>
    <row r="181" spans="1:14" ht="24">
      <c r="A181" s="9"/>
      <c r="B181" s="10">
        <v>2</v>
      </c>
      <c r="C181" s="88">
        <v>20198</v>
      </c>
      <c r="D181" s="8">
        <v>94.48</v>
      </c>
      <c r="E181" s="8">
        <v>5.537</v>
      </c>
      <c r="F181" s="61">
        <f t="shared" si="23"/>
        <v>0.4783968</v>
      </c>
      <c r="G181" s="8">
        <f t="shared" si="26"/>
        <v>222.19232666666667</v>
      </c>
      <c r="H181" s="61">
        <f t="shared" si="27"/>
        <v>106.296098061888</v>
      </c>
      <c r="I181" s="10" t="s">
        <v>124</v>
      </c>
      <c r="J181" s="8">
        <v>218.52577</v>
      </c>
      <c r="K181" s="8">
        <v>229.42329</v>
      </c>
      <c r="L181" s="8">
        <v>218.62792</v>
      </c>
      <c r="M181" s="14"/>
      <c r="N181" s="14"/>
    </row>
    <row r="182" spans="1:14" ht="24">
      <c r="A182" s="9"/>
      <c r="B182" s="10">
        <v>3</v>
      </c>
      <c r="C182" s="88">
        <v>20206</v>
      </c>
      <c r="D182" s="8">
        <v>94.44</v>
      </c>
      <c r="E182" s="8">
        <v>5.332</v>
      </c>
      <c r="F182" s="61">
        <f t="shared" si="23"/>
        <v>0.4606848</v>
      </c>
      <c r="G182" s="8">
        <f t="shared" si="26"/>
        <v>256.8099</v>
      </c>
      <c r="H182" s="61">
        <f t="shared" si="27"/>
        <v>118.30841741952001</v>
      </c>
      <c r="I182" s="10" t="s">
        <v>116</v>
      </c>
      <c r="J182" s="8">
        <v>257.05924</v>
      </c>
      <c r="K182" s="8">
        <v>277.90364</v>
      </c>
      <c r="L182" s="8">
        <v>235.46682</v>
      </c>
      <c r="M182" s="14"/>
      <c r="N182" s="14"/>
    </row>
    <row r="183" spans="1:14" ht="24">
      <c r="A183" s="9"/>
      <c r="B183" s="10">
        <v>4</v>
      </c>
      <c r="C183" s="88">
        <v>20219</v>
      </c>
      <c r="D183" s="8">
        <v>97.28</v>
      </c>
      <c r="E183" s="8">
        <v>275.37</v>
      </c>
      <c r="F183" s="61">
        <f t="shared" si="23"/>
        <v>23.791968</v>
      </c>
      <c r="G183" s="8">
        <f t="shared" si="26"/>
        <v>178.94643666666664</v>
      </c>
      <c r="H183" s="61">
        <f t="shared" si="27"/>
        <v>4257.487894887359</v>
      </c>
      <c r="I183" s="10" t="s">
        <v>117</v>
      </c>
      <c r="J183" s="8">
        <v>209.48693</v>
      </c>
      <c r="K183" s="8">
        <v>136.59058</v>
      </c>
      <c r="L183" s="8">
        <v>190.7618</v>
      </c>
      <c r="M183" s="14"/>
      <c r="N183" s="14"/>
    </row>
    <row r="184" spans="1:14" ht="24">
      <c r="A184" s="9"/>
      <c r="B184" s="10">
        <v>5</v>
      </c>
      <c r="C184" s="88">
        <v>20231</v>
      </c>
      <c r="D184" s="8">
        <v>95.21</v>
      </c>
      <c r="E184" s="8">
        <v>76.966</v>
      </c>
      <c r="F184" s="61">
        <f t="shared" si="23"/>
        <v>6.6498624</v>
      </c>
      <c r="G184" s="8">
        <f t="shared" si="26"/>
        <v>157.28566</v>
      </c>
      <c r="H184" s="61">
        <f t="shared" si="27"/>
        <v>1045.927996493184</v>
      </c>
      <c r="I184" s="10" t="s">
        <v>125</v>
      </c>
      <c r="J184" s="8">
        <v>116.99409</v>
      </c>
      <c r="K184" s="8">
        <v>184.81823</v>
      </c>
      <c r="L184" s="8">
        <v>170.04466</v>
      </c>
      <c r="M184" s="14"/>
      <c r="N184" s="14"/>
    </row>
    <row r="185" spans="1:14" ht="24">
      <c r="A185" s="9"/>
      <c r="B185" s="10">
        <v>6</v>
      </c>
      <c r="C185" s="88">
        <v>20238</v>
      </c>
      <c r="D185" s="8">
        <v>97.88</v>
      </c>
      <c r="E185" s="8">
        <v>344.48</v>
      </c>
      <c r="F185" s="61">
        <f t="shared" si="23"/>
        <v>29.763072000000005</v>
      </c>
      <c r="G185" s="8">
        <f t="shared" si="26"/>
        <v>254.67296</v>
      </c>
      <c r="H185" s="61">
        <f t="shared" si="27"/>
        <v>7579.8496449331205</v>
      </c>
      <c r="I185" s="10" t="s">
        <v>119</v>
      </c>
      <c r="J185" s="8">
        <v>259.66978</v>
      </c>
      <c r="K185" s="8">
        <v>297.555</v>
      </c>
      <c r="L185" s="8">
        <v>206.7941</v>
      </c>
      <c r="M185" s="14"/>
      <c r="N185" s="14"/>
    </row>
    <row r="186" spans="1:14" ht="24">
      <c r="A186" s="9"/>
      <c r="B186" s="10">
        <v>7</v>
      </c>
      <c r="C186" s="88">
        <v>20247</v>
      </c>
      <c r="D186" s="8">
        <v>95.78</v>
      </c>
      <c r="E186" s="8">
        <v>172.37</v>
      </c>
      <c r="F186" s="61">
        <f t="shared" si="23"/>
        <v>14.892768000000002</v>
      </c>
      <c r="G186" s="8">
        <f t="shared" si="26"/>
        <v>200.2236</v>
      </c>
      <c r="H186" s="61">
        <f t="shared" si="27"/>
        <v>2981.8836229248004</v>
      </c>
      <c r="I186" s="10" t="s">
        <v>96</v>
      </c>
      <c r="J186" s="8">
        <v>197.4202</v>
      </c>
      <c r="K186" s="8">
        <v>213.5444</v>
      </c>
      <c r="L186" s="8">
        <v>189.7062</v>
      </c>
      <c r="M186" s="14"/>
      <c r="N186" s="14"/>
    </row>
    <row r="187" spans="1:14" ht="24">
      <c r="A187" s="9"/>
      <c r="B187" s="10">
        <v>8</v>
      </c>
      <c r="C187" s="88">
        <v>20255</v>
      </c>
      <c r="D187" s="8">
        <v>95.58</v>
      </c>
      <c r="E187" s="8">
        <v>132.575</v>
      </c>
      <c r="F187" s="61">
        <f t="shared" si="23"/>
        <v>11.45448</v>
      </c>
      <c r="G187" s="8">
        <f t="shared" si="26"/>
        <v>167.81133333333332</v>
      </c>
      <c r="H187" s="61">
        <f t="shared" si="27"/>
        <v>1922.19156144</v>
      </c>
      <c r="I187" s="10" t="s">
        <v>97</v>
      </c>
      <c r="J187" s="8">
        <v>203.132</v>
      </c>
      <c r="K187" s="8">
        <v>140.0648</v>
      </c>
      <c r="L187" s="8">
        <v>160.2372</v>
      </c>
      <c r="M187" s="14"/>
      <c r="N187" s="14"/>
    </row>
    <row r="188" spans="1:14" ht="24">
      <c r="A188" s="9"/>
      <c r="B188" s="10">
        <v>9</v>
      </c>
      <c r="C188" s="88">
        <v>20262</v>
      </c>
      <c r="D188" s="8">
        <v>94.96</v>
      </c>
      <c r="E188" s="8">
        <v>59.139</v>
      </c>
      <c r="F188" s="61">
        <f t="shared" si="23"/>
        <v>5.109609600000001</v>
      </c>
      <c r="G188" s="8">
        <f t="shared" si="26"/>
        <v>173.31066666666666</v>
      </c>
      <c r="H188" s="61">
        <f t="shared" si="27"/>
        <v>885.5498461824001</v>
      </c>
      <c r="I188" s="10" t="s">
        <v>98</v>
      </c>
      <c r="J188" s="8">
        <v>165.8115</v>
      </c>
      <c r="K188" s="8">
        <v>178.4497</v>
      </c>
      <c r="L188" s="8">
        <v>175.6708</v>
      </c>
      <c r="M188" s="14"/>
      <c r="N188" s="14"/>
    </row>
    <row r="189" spans="1:14" ht="24">
      <c r="A189" s="9"/>
      <c r="B189" s="10">
        <v>10</v>
      </c>
      <c r="C189" s="88">
        <v>20276</v>
      </c>
      <c r="D189" s="8">
        <v>95.96</v>
      </c>
      <c r="E189" s="8">
        <v>164.091</v>
      </c>
      <c r="F189" s="61">
        <f t="shared" si="23"/>
        <v>14.177462400000001</v>
      </c>
      <c r="G189" s="8">
        <f t="shared" si="26"/>
        <v>438.17564</v>
      </c>
      <c r="H189" s="61">
        <f t="shared" si="27"/>
        <v>6212.218660695937</v>
      </c>
      <c r="I189" s="10" t="s">
        <v>99</v>
      </c>
      <c r="J189" s="8">
        <v>358.49963</v>
      </c>
      <c r="K189" s="8">
        <v>602.59783</v>
      </c>
      <c r="L189" s="8">
        <v>353.42946</v>
      </c>
      <c r="M189" s="14"/>
      <c r="N189" s="14"/>
    </row>
    <row r="190" spans="1:14" ht="24">
      <c r="A190" s="9"/>
      <c r="B190" s="10">
        <v>11</v>
      </c>
      <c r="C190" s="88">
        <v>20287</v>
      </c>
      <c r="D190" s="8">
        <v>94.91</v>
      </c>
      <c r="E190" s="8">
        <v>57.9</v>
      </c>
      <c r="F190" s="61">
        <f t="shared" si="23"/>
        <v>5.00256</v>
      </c>
      <c r="G190" s="8">
        <f t="shared" si="26"/>
        <v>357.59061</v>
      </c>
      <c r="H190" s="61">
        <f t="shared" si="27"/>
        <v>1788.8684819616</v>
      </c>
      <c r="I190" s="10" t="s">
        <v>100</v>
      </c>
      <c r="J190" s="8">
        <v>331.50752</v>
      </c>
      <c r="K190" s="8">
        <v>422.09235</v>
      </c>
      <c r="L190" s="8">
        <v>319.17196</v>
      </c>
      <c r="M190" s="14"/>
      <c r="N190" s="14"/>
    </row>
    <row r="191" spans="1:14" ht="24">
      <c r="A191" s="9"/>
      <c r="B191" s="10">
        <v>12</v>
      </c>
      <c r="C191" s="88">
        <v>20296</v>
      </c>
      <c r="D191" s="8">
        <v>99.7</v>
      </c>
      <c r="E191" s="8">
        <v>710.462</v>
      </c>
      <c r="F191" s="61">
        <f t="shared" si="23"/>
        <v>61.3839168</v>
      </c>
      <c r="G191" s="8">
        <f t="shared" si="26"/>
        <v>450.71287333333333</v>
      </c>
      <c r="H191" s="61">
        <f t="shared" si="27"/>
        <v>27666.521517382273</v>
      </c>
      <c r="I191" s="10" t="s">
        <v>101</v>
      </c>
      <c r="J191" s="8">
        <v>461.98512</v>
      </c>
      <c r="K191" s="8">
        <v>448.09341</v>
      </c>
      <c r="L191" s="8">
        <v>442.06009</v>
      </c>
      <c r="M191" s="14"/>
      <c r="N191" s="14"/>
    </row>
    <row r="192" spans="1:14" ht="24">
      <c r="A192" s="9"/>
      <c r="B192" s="10">
        <v>13</v>
      </c>
      <c r="C192" s="88">
        <v>20308</v>
      </c>
      <c r="D192" s="8">
        <v>95.3</v>
      </c>
      <c r="E192" s="8">
        <v>80.857</v>
      </c>
      <c r="F192" s="61">
        <f t="shared" si="23"/>
        <v>6.9860448</v>
      </c>
      <c r="G192" s="8">
        <f t="shared" si="26"/>
        <v>432.1991866666667</v>
      </c>
      <c r="H192" s="61">
        <f t="shared" si="27"/>
        <v>3019.3628805768963</v>
      </c>
      <c r="I192" s="10" t="s">
        <v>102</v>
      </c>
      <c r="J192" s="8">
        <v>430.69128</v>
      </c>
      <c r="K192" s="8">
        <v>352.91927</v>
      </c>
      <c r="L192" s="8">
        <v>512.98701</v>
      </c>
      <c r="M192" s="14"/>
      <c r="N192" s="14"/>
    </row>
    <row r="193" spans="1:14" ht="24">
      <c r="A193" s="9"/>
      <c r="B193" s="10">
        <v>14</v>
      </c>
      <c r="C193" s="88">
        <v>20316</v>
      </c>
      <c r="D193" s="8">
        <v>96.03</v>
      </c>
      <c r="E193" s="8">
        <v>134.573</v>
      </c>
      <c r="F193" s="61">
        <f t="shared" si="23"/>
        <v>11.627107200000001</v>
      </c>
      <c r="G193" s="8">
        <f t="shared" si="26"/>
        <v>543.2715233333333</v>
      </c>
      <c r="H193" s="61">
        <f t="shared" si="27"/>
        <v>6316.676240503969</v>
      </c>
      <c r="I193" s="10" t="s">
        <v>103</v>
      </c>
      <c r="J193" s="8">
        <v>570.56726</v>
      </c>
      <c r="K193" s="8">
        <v>538.20598</v>
      </c>
      <c r="L193" s="8">
        <v>521.04133</v>
      </c>
      <c r="M193" s="14"/>
      <c r="N193" s="14"/>
    </row>
    <row r="194" spans="1:14" ht="24">
      <c r="A194" s="9"/>
      <c r="B194" s="10">
        <v>15</v>
      </c>
      <c r="C194" s="88">
        <v>20330</v>
      </c>
      <c r="D194" s="8">
        <v>98.08</v>
      </c>
      <c r="E194" s="8">
        <v>452.781</v>
      </c>
      <c r="F194" s="61">
        <f t="shared" si="23"/>
        <v>39.120278400000004</v>
      </c>
      <c r="G194" s="8">
        <f t="shared" si="26"/>
        <v>607.8211133333333</v>
      </c>
      <c r="H194" s="61">
        <f t="shared" si="27"/>
        <v>23778.131170997953</v>
      </c>
      <c r="I194" s="10" t="s">
        <v>104</v>
      </c>
      <c r="J194" s="8">
        <v>751.18752</v>
      </c>
      <c r="K194" s="8">
        <v>505.7214</v>
      </c>
      <c r="L194" s="8">
        <v>566.55442</v>
      </c>
      <c r="M194" s="14"/>
      <c r="N194" s="14"/>
    </row>
    <row r="195" spans="1:14" ht="24">
      <c r="A195" s="9"/>
      <c r="B195" s="10">
        <v>16</v>
      </c>
      <c r="C195" s="88">
        <v>20337</v>
      </c>
      <c r="D195" s="8">
        <v>99.55</v>
      </c>
      <c r="E195" s="8">
        <v>725.111</v>
      </c>
      <c r="F195" s="61">
        <f t="shared" si="23"/>
        <v>62.6495904</v>
      </c>
      <c r="G195" s="8">
        <f t="shared" si="26"/>
        <v>351.9887633333333</v>
      </c>
      <c r="H195" s="61">
        <f t="shared" si="27"/>
        <v>22051.95184823587</v>
      </c>
      <c r="I195" s="10" t="s">
        <v>105</v>
      </c>
      <c r="J195" s="8">
        <v>329.27415</v>
      </c>
      <c r="K195" s="8">
        <v>389.78162</v>
      </c>
      <c r="L195" s="8">
        <v>336.91052</v>
      </c>
      <c r="M195" s="14"/>
      <c r="N195" s="14"/>
    </row>
    <row r="196" spans="1:14" ht="24">
      <c r="A196" s="9"/>
      <c r="B196" s="10">
        <v>17</v>
      </c>
      <c r="C196" s="88">
        <v>20342</v>
      </c>
      <c r="D196" s="8">
        <v>100.65</v>
      </c>
      <c r="E196" s="8">
        <v>1031.767</v>
      </c>
      <c r="F196" s="61">
        <f t="shared" si="23"/>
        <v>89.1446688</v>
      </c>
      <c r="G196" s="8">
        <f t="shared" si="26"/>
        <v>469.8508233333334</v>
      </c>
      <c r="H196" s="61">
        <f t="shared" si="27"/>
        <v>41884.696031457315</v>
      </c>
      <c r="I196" s="10" t="s">
        <v>106</v>
      </c>
      <c r="J196" s="8">
        <v>709.42826</v>
      </c>
      <c r="K196" s="8">
        <v>418.53022</v>
      </c>
      <c r="L196" s="8">
        <v>281.59399</v>
      </c>
      <c r="M196" s="14"/>
      <c r="N196" s="14"/>
    </row>
    <row r="197" spans="1:14" ht="24">
      <c r="A197" s="9"/>
      <c r="B197" s="10">
        <v>18</v>
      </c>
      <c r="C197" s="88">
        <v>20350</v>
      </c>
      <c r="D197" s="8">
        <v>98.18</v>
      </c>
      <c r="E197" s="8">
        <v>492.871</v>
      </c>
      <c r="F197" s="61">
        <f t="shared" si="23"/>
        <v>42.5840544</v>
      </c>
      <c r="G197" s="8">
        <f t="shared" si="26"/>
        <v>313.50351</v>
      </c>
      <c r="H197" s="61">
        <f t="shared" si="27"/>
        <v>13350.250524430943</v>
      </c>
      <c r="I197" s="10" t="s">
        <v>107</v>
      </c>
      <c r="J197" s="8">
        <v>227.71858</v>
      </c>
      <c r="K197" s="8">
        <v>394.68691</v>
      </c>
      <c r="L197" s="8">
        <v>318.10504</v>
      </c>
      <c r="M197" s="14"/>
      <c r="N197" s="14"/>
    </row>
    <row r="198" spans="1:14" ht="24">
      <c r="A198" s="9"/>
      <c r="B198" s="10">
        <v>19</v>
      </c>
      <c r="C198" s="88">
        <v>20366</v>
      </c>
      <c r="D198" s="8">
        <v>97.04</v>
      </c>
      <c r="E198" s="8">
        <v>342.49</v>
      </c>
      <c r="F198" s="61">
        <f t="shared" si="23"/>
        <v>29.591136000000002</v>
      </c>
      <c r="G198" s="8">
        <f t="shared" si="26"/>
        <v>13.48278</v>
      </c>
      <c r="H198" s="61">
        <f t="shared" si="27"/>
        <v>398.97077663808005</v>
      </c>
      <c r="I198" s="10" t="s">
        <v>108</v>
      </c>
      <c r="J198" s="8">
        <v>8.7477</v>
      </c>
      <c r="K198" s="8">
        <v>18.06513</v>
      </c>
      <c r="L198" s="8">
        <v>13.63551</v>
      </c>
      <c r="M198" s="14"/>
      <c r="N198" s="14"/>
    </row>
    <row r="199" spans="1:14" ht="24">
      <c r="A199" s="9"/>
      <c r="B199" s="10">
        <v>20</v>
      </c>
      <c r="C199" s="88">
        <v>20374</v>
      </c>
      <c r="D199" s="8">
        <v>95.86</v>
      </c>
      <c r="E199" s="8">
        <v>139.151</v>
      </c>
      <c r="F199" s="61">
        <f t="shared" si="23"/>
        <v>12.022646400000001</v>
      </c>
      <c r="G199" s="8">
        <f t="shared" si="26"/>
        <v>17.28148333333333</v>
      </c>
      <c r="H199" s="61">
        <f t="shared" si="27"/>
        <v>207.76916338415998</v>
      </c>
      <c r="I199" s="10" t="s">
        <v>109</v>
      </c>
      <c r="J199" s="8">
        <v>8.11376</v>
      </c>
      <c r="K199" s="8">
        <v>22.31741</v>
      </c>
      <c r="L199" s="8">
        <v>21.41328</v>
      </c>
      <c r="M199" s="14"/>
      <c r="N199" s="14"/>
    </row>
    <row r="200" spans="1:14" ht="24">
      <c r="A200" s="9"/>
      <c r="B200" s="10">
        <v>21</v>
      </c>
      <c r="C200" s="88">
        <v>20386</v>
      </c>
      <c r="D200" s="8">
        <v>95.13</v>
      </c>
      <c r="E200" s="8">
        <v>85.63</v>
      </c>
      <c r="F200" s="61">
        <f t="shared" si="23"/>
        <v>7.398432</v>
      </c>
      <c r="G200" s="8">
        <f t="shared" si="26"/>
        <v>43.42352333333334</v>
      </c>
      <c r="H200" s="61">
        <f t="shared" si="27"/>
        <v>321.2659845820801</v>
      </c>
      <c r="I200" s="10" t="s">
        <v>110</v>
      </c>
      <c r="J200" s="8">
        <v>58.48231</v>
      </c>
      <c r="K200" s="8">
        <v>26.5374</v>
      </c>
      <c r="L200" s="8">
        <v>45.25086</v>
      </c>
      <c r="M200" s="14"/>
      <c r="N200" s="14"/>
    </row>
    <row r="201" spans="1:14" ht="24">
      <c r="A201" s="9"/>
      <c r="B201" s="10">
        <v>22</v>
      </c>
      <c r="C201" s="88">
        <v>41222</v>
      </c>
      <c r="D201" s="8">
        <v>95.18</v>
      </c>
      <c r="E201" s="8">
        <v>93.325</v>
      </c>
      <c r="F201" s="61">
        <f t="shared" si="23"/>
        <v>8.06328</v>
      </c>
      <c r="G201" s="8">
        <f t="shared" si="26"/>
        <v>80.75538333333333</v>
      </c>
      <c r="H201" s="61">
        <f t="shared" si="27"/>
        <v>651.153267324</v>
      </c>
      <c r="I201" s="10" t="s">
        <v>111</v>
      </c>
      <c r="J201" s="8">
        <v>72.9927</v>
      </c>
      <c r="K201" s="8">
        <v>83.70814</v>
      </c>
      <c r="L201" s="8">
        <v>85.56531</v>
      </c>
      <c r="M201" s="14"/>
      <c r="N201" s="14"/>
    </row>
    <row r="202" spans="1:14" ht="24">
      <c r="A202" s="9"/>
      <c r="B202" s="10">
        <v>23</v>
      </c>
      <c r="C202" s="88">
        <v>20409</v>
      </c>
      <c r="D202" s="8">
        <v>95.14</v>
      </c>
      <c r="E202" s="8">
        <v>84.904</v>
      </c>
      <c r="F202" s="61">
        <f t="shared" si="23"/>
        <v>7.3357056</v>
      </c>
      <c r="G202" s="8">
        <f t="shared" si="26"/>
        <v>90.01457666666666</v>
      </c>
      <c r="H202" s="61">
        <f t="shared" si="27"/>
        <v>660.320434135296</v>
      </c>
      <c r="I202" s="10" t="s">
        <v>112</v>
      </c>
      <c r="J202" s="8">
        <v>99.05199</v>
      </c>
      <c r="K202" s="8">
        <v>98.81754</v>
      </c>
      <c r="L202" s="8">
        <v>72.1742</v>
      </c>
      <c r="M202" s="14"/>
      <c r="N202" s="14"/>
    </row>
    <row r="203" spans="1:14" ht="24">
      <c r="A203" s="9"/>
      <c r="B203" s="10">
        <v>24</v>
      </c>
      <c r="C203" s="88">
        <v>20420</v>
      </c>
      <c r="D203" s="8">
        <v>94.88</v>
      </c>
      <c r="E203" s="8">
        <v>62.326</v>
      </c>
      <c r="F203" s="61">
        <f t="shared" si="23"/>
        <v>5.384966400000001</v>
      </c>
      <c r="G203" s="8">
        <f t="shared" si="26"/>
        <v>99.13253999999999</v>
      </c>
      <c r="H203" s="61">
        <f t="shared" si="27"/>
        <v>533.825397046656</v>
      </c>
      <c r="I203" s="10" t="s">
        <v>120</v>
      </c>
      <c r="J203" s="8">
        <v>103.66398</v>
      </c>
      <c r="K203" s="8">
        <v>101.9867</v>
      </c>
      <c r="L203" s="8">
        <v>91.74694</v>
      </c>
      <c r="M203" s="14"/>
      <c r="N203" s="14"/>
    </row>
    <row r="204" spans="1:14" ht="24">
      <c r="A204" s="9"/>
      <c r="B204" s="10">
        <v>25</v>
      </c>
      <c r="C204" s="88">
        <v>20430</v>
      </c>
      <c r="D204" s="8">
        <v>94.9</v>
      </c>
      <c r="E204" s="8">
        <v>51.312</v>
      </c>
      <c r="F204" s="61">
        <f t="shared" si="23"/>
        <v>4.4333568</v>
      </c>
      <c r="G204" s="8">
        <f t="shared" si="26"/>
        <v>23.177473333333335</v>
      </c>
      <c r="H204" s="61">
        <f t="shared" si="27"/>
        <v>102.75400900915201</v>
      </c>
      <c r="I204" s="10" t="s">
        <v>121</v>
      </c>
      <c r="J204" s="8">
        <v>17.39262</v>
      </c>
      <c r="K204" s="8">
        <v>26.30174</v>
      </c>
      <c r="L204" s="8">
        <v>25.83806</v>
      </c>
      <c r="M204" s="14"/>
      <c r="N204" s="14"/>
    </row>
    <row r="205" spans="1:14" ht="24">
      <c r="A205" s="9"/>
      <c r="B205" s="10">
        <v>26</v>
      </c>
      <c r="C205" s="88">
        <v>20437</v>
      </c>
      <c r="D205" s="8">
        <v>94.73</v>
      </c>
      <c r="E205" s="8">
        <v>41.517</v>
      </c>
      <c r="F205" s="61">
        <f t="shared" si="23"/>
        <v>3.5870688000000004</v>
      </c>
      <c r="G205" s="8">
        <f t="shared" si="26"/>
        <v>71.91369</v>
      </c>
      <c r="H205" s="61">
        <f t="shared" si="27"/>
        <v>257.959353691872</v>
      </c>
      <c r="I205" s="10" t="s">
        <v>122</v>
      </c>
      <c r="J205" s="8">
        <v>64.47806</v>
      </c>
      <c r="K205" s="8">
        <v>76.95551</v>
      </c>
      <c r="L205" s="8">
        <v>74.3075</v>
      </c>
      <c r="M205" s="14"/>
      <c r="N205" s="14"/>
    </row>
    <row r="206" spans="1:14" ht="24">
      <c r="A206" s="9"/>
      <c r="B206" s="10">
        <v>27</v>
      </c>
      <c r="C206" s="88">
        <v>20450</v>
      </c>
      <c r="D206" s="8">
        <v>94.46</v>
      </c>
      <c r="E206" s="8">
        <v>28.289</v>
      </c>
      <c r="F206" s="61">
        <f aca="true" t="shared" si="28" ref="F206:F287">E206*0.0864</f>
        <v>2.4441696000000004</v>
      </c>
      <c r="G206" s="8">
        <f t="shared" si="26"/>
        <v>45.798563333333334</v>
      </c>
      <c r="H206" s="61">
        <f t="shared" si="27"/>
        <v>111.93945622300802</v>
      </c>
      <c r="I206" s="10" t="s">
        <v>123</v>
      </c>
      <c r="J206" s="8">
        <v>41.13012</v>
      </c>
      <c r="K206" s="8">
        <v>47.04569</v>
      </c>
      <c r="L206" s="8">
        <v>49.21988</v>
      </c>
      <c r="M206" s="14"/>
      <c r="N206" s="14"/>
    </row>
    <row r="207" spans="1:14" ht="24">
      <c r="A207" s="9"/>
      <c r="B207" s="10">
        <v>28</v>
      </c>
      <c r="C207" s="88">
        <v>20463</v>
      </c>
      <c r="D207" s="8">
        <v>94.36</v>
      </c>
      <c r="E207" s="8">
        <v>3.581</v>
      </c>
      <c r="F207" s="61">
        <f t="shared" si="28"/>
        <v>0.3093984</v>
      </c>
      <c r="G207" s="8">
        <f aca="true" t="shared" si="29" ref="G207:G224">+AVERAGE(J207:L207)</f>
        <v>326.6956866666667</v>
      </c>
      <c r="H207" s="61">
        <f aca="true" t="shared" si="30" ref="H207:H224">G207*F207</f>
        <v>101.07912274156801</v>
      </c>
      <c r="I207" s="10" t="s">
        <v>79</v>
      </c>
      <c r="J207" s="8">
        <v>332.05157</v>
      </c>
      <c r="K207" s="8">
        <v>292.7936</v>
      </c>
      <c r="L207" s="8">
        <v>355.24189</v>
      </c>
      <c r="M207" s="14"/>
      <c r="N207" s="14"/>
    </row>
    <row r="208" spans="1:14" ht="24">
      <c r="A208" s="9"/>
      <c r="B208" s="10">
        <v>29</v>
      </c>
      <c r="C208" s="88">
        <v>20476</v>
      </c>
      <c r="D208" s="8">
        <v>94.28</v>
      </c>
      <c r="E208" s="8">
        <v>3.813</v>
      </c>
      <c r="F208" s="61">
        <f t="shared" si="28"/>
        <v>0.32944320000000005</v>
      </c>
      <c r="G208" s="8">
        <f t="shared" si="29"/>
        <v>273.5982133333334</v>
      </c>
      <c r="H208" s="61">
        <f t="shared" si="30"/>
        <v>90.13507091481603</v>
      </c>
      <c r="I208" s="10" t="s">
        <v>80</v>
      </c>
      <c r="J208" s="8">
        <v>343.26354</v>
      </c>
      <c r="K208" s="8">
        <v>300.94467</v>
      </c>
      <c r="L208" s="8">
        <v>176.58643</v>
      </c>
      <c r="M208" s="14"/>
      <c r="N208" s="14"/>
    </row>
    <row r="209" spans="1:14" ht="24">
      <c r="A209" s="9"/>
      <c r="B209" s="10">
        <v>30</v>
      </c>
      <c r="C209" s="88">
        <v>20484</v>
      </c>
      <c r="D209" s="8">
        <v>94.26</v>
      </c>
      <c r="E209" s="8">
        <v>2.373</v>
      </c>
      <c r="F209" s="61">
        <f t="shared" si="28"/>
        <v>0.20502720000000002</v>
      </c>
      <c r="G209" s="8">
        <f t="shared" si="29"/>
        <v>276.39451</v>
      </c>
      <c r="H209" s="61">
        <f t="shared" si="30"/>
        <v>56.66839248067201</v>
      </c>
      <c r="I209" s="10" t="s">
        <v>81</v>
      </c>
      <c r="J209" s="8">
        <v>250.6605</v>
      </c>
      <c r="K209" s="8">
        <v>250.65418</v>
      </c>
      <c r="L209" s="8">
        <v>327.86885</v>
      </c>
      <c r="M209" s="14"/>
      <c r="N209" s="14"/>
    </row>
    <row r="210" spans="1:14" ht="24">
      <c r="A210" s="9"/>
      <c r="B210" s="10">
        <v>31</v>
      </c>
      <c r="C210" s="88">
        <v>20490</v>
      </c>
      <c r="D210" s="8">
        <v>94.72</v>
      </c>
      <c r="E210" s="8">
        <v>27.871</v>
      </c>
      <c r="F210" s="61">
        <f t="shared" si="28"/>
        <v>2.4080544</v>
      </c>
      <c r="G210" s="8">
        <f t="shared" si="29"/>
        <v>30.507319999999996</v>
      </c>
      <c r="H210" s="8">
        <f t="shared" si="30"/>
        <v>73.46328615820799</v>
      </c>
      <c r="I210" s="10" t="s">
        <v>82</v>
      </c>
      <c r="J210" s="8">
        <v>41.57559</v>
      </c>
      <c r="K210" s="8">
        <v>22.74599</v>
      </c>
      <c r="L210" s="8">
        <v>27.20038</v>
      </c>
      <c r="M210" s="14"/>
      <c r="N210" s="14"/>
    </row>
    <row r="211" spans="1:14" ht="24">
      <c r="A211" s="9"/>
      <c r="B211" s="10">
        <v>32</v>
      </c>
      <c r="C211" s="88">
        <v>20497</v>
      </c>
      <c r="D211" s="8">
        <v>94.36</v>
      </c>
      <c r="E211" s="8">
        <v>3.843</v>
      </c>
      <c r="F211" s="61">
        <f t="shared" si="28"/>
        <v>0.33203520000000003</v>
      </c>
      <c r="G211" s="8">
        <f t="shared" si="29"/>
        <v>7.238676666666667</v>
      </c>
      <c r="H211" s="8">
        <f t="shared" si="30"/>
        <v>2.403495454752</v>
      </c>
      <c r="I211" s="10" t="s">
        <v>83</v>
      </c>
      <c r="J211" s="8">
        <v>9.703</v>
      </c>
      <c r="K211" s="8">
        <v>3.60664</v>
      </c>
      <c r="L211" s="8">
        <v>8.40639</v>
      </c>
      <c r="M211" s="14"/>
      <c r="N211" s="14"/>
    </row>
    <row r="212" spans="1:14" ht="24">
      <c r="A212" s="9"/>
      <c r="B212" s="10">
        <v>33</v>
      </c>
      <c r="C212" s="88">
        <v>20512</v>
      </c>
      <c r="D212" s="8">
        <v>93.96</v>
      </c>
      <c r="E212" s="8">
        <v>2.177</v>
      </c>
      <c r="F212" s="61">
        <f t="shared" si="28"/>
        <v>0.1880928</v>
      </c>
      <c r="G212" s="8">
        <f t="shared" si="29"/>
        <v>38.82928666666667</v>
      </c>
      <c r="H212" s="8">
        <f t="shared" si="30"/>
        <v>7.303509251136001</v>
      </c>
      <c r="I212" s="10" t="s">
        <v>84</v>
      </c>
      <c r="J212" s="8">
        <v>30.49626</v>
      </c>
      <c r="K212" s="8">
        <v>45.37548</v>
      </c>
      <c r="L212" s="8">
        <v>40.61612</v>
      </c>
      <c r="M212" s="14"/>
      <c r="N212" s="14"/>
    </row>
    <row r="213" spans="1:14" ht="24">
      <c r="A213" s="9"/>
      <c r="B213" s="10">
        <v>34</v>
      </c>
      <c r="C213" s="88">
        <v>20520</v>
      </c>
      <c r="D213" s="8">
        <v>94.04</v>
      </c>
      <c r="E213" s="8">
        <v>2.058</v>
      </c>
      <c r="F213" s="61">
        <f>E213*0.0864</f>
        <v>0.1778112</v>
      </c>
      <c r="G213" s="8">
        <f t="shared" si="29"/>
        <v>10.880243333333333</v>
      </c>
      <c r="H213" s="8">
        <f t="shared" si="30"/>
        <v>1.9346291233919999</v>
      </c>
      <c r="I213" s="10" t="s">
        <v>85</v>
      </c>
      <c r="J213" s="8">
        <v>8.52273</v>
      </c>
      <c r="K213" s="8">
        <v>16.65234</v>
      </c>
      <c r="L213" s="8">
        <v>7.46566</v>
      </c>
      <c r="M213" s="14"/>
      <c r="N213" s="14"/>
    </row>
    <row r="214" spans="1:14" ht="24">
      <c r="A214" s="9"/>
      <c r="B214" s="10">
        <v>35</v>
      </c>
      <c r="C214" s="88">
        <v>20526</v>
      </c>
      <c r="D214" s="8">
        <v>94.2</v>
      </c>
      <c r="E214" s="8">
        <v>2.334</v>
      </c>
      <c r="F214" s="61">
        <f t="shared" si="28"/>
        <v>0.20165760000000002</v>
      </c>
      <c r="G214" s="8">
        <f t="shared" si="29"/>
        <v>13.073443333333335</v>
      </c>
      <c r="H214" s="8">
        <f t="shared" si="30"/>
        <v>2.636359206336001</v>
      </c>
      <c r="I214" s="10" t="s">
        <v>86</v>
      </c>
      <c r="J214" s="8">
        <v>2.49742</v>
      </c>
      <c r="K214" s="8">
        <v>23.00878</v>
      </c>
      <c r="L214" s="8">
        <v>13.71413</v>
      </c>
      <c r="M214" s="14"/>
      <c r="N214" s="14"/>
    </row>
    <row r="215" spans="1:14" ht="24.75" thickBot="1">
      <c r="A215" s="87"/>
      <c r="B215" s="70">
        <v>36</v>
      </c>
      <c r="C215" s="89">
        <v>20543</v>
      </c>
      <c r="D215" s="71">
        <v>93.98</v>
      </c>
      <c r="E215" s="71">
        <v>1.957</v>
      </c>
      <c r="F215" s="72">
        <f t="shared" si="28"/>
        <v>0.1690848</v>
      </c>
      <c r="G215" s="71">
        <f t="shared" si="29"/>
        <v>4.618523333333333</v>
      </c>
      <c r="H215" s="71">
        <f t="shared" si="30"/>
        <v>0.780922094112</v>
      </c>
      <c r="I215" s="70" t="s">
        <v>87</v>
      </c>
      <c r="J215" s="71">
        <v>10.24703</v>
      </c>
      <c r="K215" s="71">
        <v>1.88879</v>
      </c>
      <c r="L215" s="71">
        <v>1.71975</v>
      </c>
      <c r="M215" s="92"/>
      <c r="N215" s="14"/>
    </row>
    <row r="216" spans="1:14" ht="24">
      <c r="A216" s="9"/>
      <c r="B216" s="10">
        <v>1</v>
      </c>
      <c r="C216" s="88">
        <v>20548</v>
      </c>
      <c r="D216" s="8">
        <v>94.28</v>
      </c>
      <c r="E216" s="8">
        <v>3.396</v>
      </c>
      <c r="F216" s="61">
        <f t="shared" si="28"/>
        <v>0.2934144</v>
      </c>
      <c r="G216" s="8">
        <f t="shared" si="29"/>
        <v>32.56937</v>
      </c>
      <c r="H216" s="8">
        <f t="shared" si="30"/>
        <v>9.556322156928001</v>
      </c>
      <c r="I216" s="86" t="s">
        <v>114</v>
      </c>
      <c r="J216" s="8">
        <v>17.08793</v>
      </c>
      <c r="K216" s="8">
        <v>45.13291</v>
      </c>
      <c r="L216" s="8">
        <v>35.48727</v>
      </c>
      <c r="M216" s="14"/>
      <c r="N216" s="14"/>
    </row>
    <row r="217" spans="1:14" ht="24">
      <c r="A217" s="9"/>
      <c r="B217" s="10">
        <v>2</v>
      </c>
      <c r="C217" s="88">
        <v>20555</v>
      </c>
      <c r="D217" s="8">
        <v>94.3</v>
      </c>
      <c r="E217" s="8">
        <v>3.475</v>
      </c>
      <c r="F217" s="61">
        <f t="shared" si="28"/>
        <v>0.30024</v>
      </c>
      <c r="G217" s="8">
        <f t="shared" si="29"/>
        <v>26.34502</v>
      </c>
      <c r="H217" s="8">
        <f t="shared" si="30"/>
        <v>7.909828804800001</v>
      </c>
      <c r="I217" s="10" t="s">
        <v>124</v>
      </c>
      <c r="J217" s="8">
        <v>21.15853</v>
      </c>
      <c r="K217" s="8">
        <v>50.44136</v>
      </c>
      <c r="L217" s="8">
        <v>7.43517</v>
      </c>
      <c r="M217" s="14"/>
      <c r="N217" s="14"/>
    </row>
    <row r="218" spans="1:14" ht="24">
      <c r="A218" s="9"/>
      <c r="B218" s="10">
        <v>3</v>
      </c>
      <c r="C218" s="88">
        <v>20571</v>
      </c>
      <c r="D218" s="8">
        <v>94.46</v>
      </c>
      <c r="E218" s="8">
        <v>4.91</v>
      </c>
      <c r="F218" s="61">
        <f t="shared" si="28"/>
        <v>0.42422400000000005</v>
      </c>
      <c r="G218" s="8">
        <f t="shared" si="29"/>
        <v>51.32869333333334</v>
      </c>
      <c r="H218" s="8">
        <f t="shared" si="30"/>
        <v>21.774863600640007</v>
      </c>
      <c r="I218" s="10" t="s">
        <v>116</v>
      </c>
      <c r="J218" s="8">
        <v>44.67104</v>
      </c>
      <c r="K218" s="8">
        <v>70.04656</v>
      </c>
      <c r="L218" s="8">
        <v>39.26848</v>
      </c>
      <c r="M218" s="14"/>
      <c r="N218" s="14"/>
    </row>
    <row r="219" spans="1:14" ht="24">
      <c r="A219" s="9"/>
      <c r="B219" s="10">
        <v>4</v>
      </c>
      <c r="C219" s="88">
        <v>20582</v>
      </c>
      <c r="D219" s="8">
        <v>94.4</v>
      </c>
      <c r="E219" s="8">
        <v>7.453</v>
      </c>
      <c r="F219" s="61">
        <f t="shared" si="28"/>
        <v>0.6439392</v>
      </c>
      <c r="G219" s="8">
        <f t="shared" si="29"/>
        <v>35.648226666666666</v>
      </c>
      <c r="H219" s="8">
        <f t="shared" si="30"/>
        <v>22.955290561152</v>
      </c>
      <c r="I219" s="10" t="s">
        <v>117</v>
      </c>
      <c r="J219" s="8">
        <v>23.96196</v>
      </c>
      <c r="K219" s="8">
        <v>45.86626</v>
      </c>
      <c r="L219" s="8">
        <v>37.11646</v>
      </c>
      <c r="M219" s="14"/>
      <c r="N219" s="14"/>
    </row>
    <row r="220" spans="1:14" ht="24">
      <c r="A220" s="9"/>
      <c r="B220" s="10">
        <v>5</v>
      </c>
      <c r="C220" s="88">
        <v>20589</v>
      </c>
      <c r="D220" s="8">
        <v>94.44</v>
      </c>
      <c r="E220" s="8">
        <v>8.901</v>
      </c>
      <c r="F220" s="61">
        <f t="shared" si="28"/>
        <v>0.7690464</v>
      </c>
      <c r="G220" s="8">
        <f t="shared" si="29"/>
        <v>60.9744</v>
      </c>
      <c r="H220" s="8">
        <f t="shared" si="30"/>
        <v>46.89214281216</v>
      </c>
      <c r="I220" s="10" t="s">
        <v>125</v>
      </c>
      <c r="J220" s="8">
        <v>50.9636</v>
      </c>
      <c r="K220" s="8">
        <v>72.49918</v>
      </c>
      <c r="L220" s="8">
        <v>59.46042</v>
      </c>
      <c r="M220" s="14"/>
      <c r="N220" s="14"/>
    </row>
    <row r="221" spans="1:14" ht="24">
      <c r="A221" s="9"/>
      <c r="B221" s="10">
        <v>6</v>
      </c>
      <c r="C221" s="88">
        <v>20605</v>
      </c>
      <c r="D221" s="8">
        <v>94.38</v>
      </c>
      <c r="E221" s="8">
        <v>9.606</v>
      </c>
      <c r="F221" s="61">
        <f t="shared" si="28"/>
        <v>0.8299584</v>
      </c>
      <c r="G221" s="8">
        <f t="shared" si="29"/>
        <v>91.88645666666666</v>
      </c>
      <c r="H221" s="8">
        <f t="shared" si="30"/>
        <v>76.26193655673599</v>
      </c>
      <c r="I221" s="10" t="s">
        <v>119</v>
      </c>
      <c r="J221" s="8">
        <v>117.24429</v>
      </c>
      <c r="K221" s="8">
        <v>78.09821</v>
      </c>
      <c r="L221" s="8">
        <v>80.31687</v>
      </c>
      <c r="M221" s="14"/>
      <c r="N221" s="14"/>
    </row>
    <row r="222" spans="1:14" ht="24">
      <c r="A222" s="9"/>
      <c r="B222" s="10">
        <v>7</v>
      </c>
      <c r="C222" s="88">
        <v>20610</v>
      </c>
      <c r="D222" s="8">
        <v>94.36</v>
      </c>
      <c r="E222" s="8">
        <v>7.909</v>
      </c>
      <c r="F222" s="61">
        <f t="shared" si="28"/>
        <v>0.6833376</v>
      </c>
      <c r="G222" s="8">
        <f t="shared" si="29"/>
        <v>56.04307333333333</v>
      </c>
      <c r="H222" s="8">
        <f t="shared" si="30"/>
        <v>38.296339228224</v>
      </c>
      <c r="I222" s="10" t="s">
        <v>96</v>
      </c>
      <c r="J222" s="8">
        <v>62.32006</v>
      </c>
      <c r="K222" s="8">
        <v>54.08752</v>
      </c>
      <c r="L222" s="8">
        <v>51.72164</v>
      </c>
      <c r="M222" s="14"/>
      <c r="N222" s="14"/>
    </row>
    <row r="223" spans="1:14" ht="24">
      <c r="A223" s="9"/>
      <c r="B223" s="10">
        <v>8</v>
      </c>
      <c r="C223" s="88">
        <v>20618</v>
      </c>
      <c r="D223" s="8">
        <v>94.43</v>
      </c>
      <c r="E223" s="8">
        <v>8.751</v>
      </c>
      <c r="F223" s="61">
        <f t="shared" si="28"/>
        <v>0.7560864</v>
      </c>
      <c r="G223" s="8">
        <f t="shared" si="29"/>
        <v>135.65031000000002</v>
      </c>
      <c r="H223" s="8">
        <f t="shared" si="30"/>
        <v>102.56335454678403</v>
      </c>
      <c r="I223" s="10" t="s">
        <v>97</v>
      </c>
      <c r="J223" s="8">
        <v>140.83045</v>
      </c>
      <c r="K223" s="8">
        <v>132.55529</v>
      </c>
      <c r="L223" s="8">
        <v>133.56519</v>
      </c>
      <c r="M223" s="14"/>
      <c r="N223" s="14"/>
    </row>
    <row r="224" spans="1:14" ht="24">
      <c r="A224" s="9"/>
      <c r="B224" s="10">
        <v>9</v>
      </c>
      <c r="C224" s="88">
        <v>20625</v>
      </c>
      <c r="D224" s="8">
        <v>94.38</v>
      </c>
      <c r="E224" s="8">
        <v>8.519</v>
      </c>
      <c r="F224" s="61">
        <f t="shared" si="28"/>
        <v>0.7360416000000001</v>
      </c>
      <c r="G224" s="8">
        <f t="shared" si="29"/>
        <v>65.86469666666666</v>
      </c>
      <c r="H224" s="8">
        <f t="shared" si="30"/>
        <v>48.479156718048</v>
      </c>
      <c r="I224" s="10" t="s">
        <v>98</v>
      </c>
      <c r="J224" s="8">
        <v>56.22784</v>
      </c>
      <c r="K224" s="8">
        <v>73.61799</v>
      </c>
      <c r="L224" s="8">
        <v>67.74826</v>
      </c>
      <c r="M224" s="14"/>
      <c r="N224" s="14"/>
    </row>
    <row r="225" spans="1:14" ht="24">
      <c r="A225" s="9"/>
      <c r="B225" s="10">
        <v>10</v>
      </c>
      <c r="C225" s="88">
        <v>20645</v>
      </c>
      <c r="D225" s="8">
        <v>94.48</v>
      </c>
      <c r="E225" s="8">
        <v>13.476</v>
      </c>
      <c r="F225" s="61">
        <f t="shared" si="28"/>
        <v>1.1643264000000002</v>
      </c>
      <c r="G225" s="8">
        <f aca="true" t="shared" si="31" ref="G225:G254">+AVERAGE(J225:L225)</f>
        <v>66.896</v>
      </c>
      <c r="H225" s="8">
        <f aca="true" t="shared" si="32" ref="H225:H254">G225*F225</f>
        <v>77.88877885440002</v>
      </c>
      <c r="I225" s="10" t="s">
        <v>99</v>
      </c>
      <c r="J225" s="8">
        <v>58.656</v>
      </c>
      <c r="K225" s="8">
        <v>65.378</v>
      </c>
      <c r="L225" s="8">
        <v>76.654</v>
      </c>
      <c r="M225" s="14"/>
      <c r="N225" s="14"/>
    </row>
    <row r="226" spans="1:14" ht="24">
      <c r="A226" s="9"/>
      <c r="B226" s="10">
        <v>11</v>
      </c>
      <c r="C226" s="88">
        <v>20652</v>
      </c>
      <c r="D226" s="8">
        <v>94.47</v>
      </c>
      <c r="E226" s="8">
        <v>13.252</v>
      </c>
      <c r="F226" s="61">
        <f t="shared" si="28"/>
        <v>1.1449728000000001</v>
      </c>
      <c r="G226" s="8">
        <f t="shared" si="31"/>
        <v>74.04866666666668</v>
      </c>
      <c r="H226" s="8">
        <f t="shared" si="32"/>
        <v>84.78370920960002</v>
      </c>
      <c r="I226" s="10" t="s">
        <v>100</v>
      </c>
      <c r="J226" s="8">
        <v>71.497</v>
      </c>
      <c r="K226" s="8">
        <v>72.368</v>
      </c>
      <c r="L226" s="8">
        <v>78.281</v>
      </c>
      <c r="M226" s="14"/>
      <c r="N226" s="14"/>
    </row>
    <row r="227" spans="1:14" ht="24">
      <c r="A227" s="9"/>
      <c r="B227" s="10">
        <v>12</v>
      </c>
      <c r="C227" s="88">
        <v>20662</v>
      </c>
      <c r="D227" s="8">
        <v>94.5</v>
      </c>
      <c r="E227" s="8">
        <v>13.567</v>
      </c>
      <c r="F227" s="61">
        <f t="shared" si="28"/>
        <v>1.1721888</v>
      </c>
      <c r="G227" s="8">
        <f t="shared" si="31"/>
        <v>40.323</v>
      </c>
      <c r="H227" s="8">
        <f t="shared" si="32"/>
        <v>47.2661689824</v>
      </c>
      <c r="I227" s="10" t="s">
        <v>101</v>
      </c>
      <c r="J227" s="8">
        <v>32.31</v>
      </c>
      <c r="K227" s="8">
        <v>51.432</v>
      </c>
      <c r="L227" s="8">
        <v>37.227</v>
      </c>
      <c r="M227" s="14"/>
      <c r="N227" s="14"/>
    </row>
    <row r="228" spans="1:14" ht="24">
      <c r="A228" s="9"/>
      <c r="B228" s="10">
        <v>13</v>
      </c>
      <c r="C228" s="88">
        <v>20672</v>
      </c>
      <c r="D228" s="8">
        <v>95.83</v>
      </c>
      <c r="E228" s="8">
        <v>137.83</v>
      </c>
      <c r="F228" s="61">
        <f t="shared" si="28"/>
        <v>11.908512000000002</v>
      </c>
      <c r="G228" s="8">
        <f t="shared" si="31"/>
        <v>172.32076666666669</v>
      </c>
      <c r="H228" s="8">
        <f t="shared" si="32"/>
        <v>2052.0839176992004</v>
      </c>
      <c r="I228" s="10" t="s">
        <v>102</v>
      </c>
      <c r="J228" s="8">
        <v>203.42148</v>
      </c>
      <c r="K228" s="8">
        <v>183.17115</v>
      </c>
      <c r="L228" s="8">
        <v>130.36967</v>
      </c>
      <c r="M228" s="14"/>
      <c r="N228" s="14"/>
    </row>
    <row r="229" spans="1:14" ht="24">
      <c r="A229" s="9"/>
      <c r="B229" s="10">
        <v>14</v>
      </c>
      <c r="C229" s="88">
        <v>20679</v>
      </c>
      <c r="D229" s="8">
        <v>98.82</v>
      </c>
      <c r="E229" s="8">
        <v>518.375</v>
      </c>
      <c r="F229" s="61">
        <f t="shared" si="28"/>
        <v>44.787600000000005</v>
      </c>
      <c r="G229" s="8">
        <f t="shared" si="31"/>
        <v>578.7576733333334</v>
      </c>
      <c r="H229" s="8">
        <f t="shared" si="32"/>
        <v>25921.167170184006</v>
      </c>
      <c r="I229" s="10" t="s">
        <v>103</v>
      </c>
      <c r="J229" s="8">
        <v>371.08893</v>
      </c>
      <c r="K229" s="8">
        <v>585.18672</v>
      </c>
      <c r="L229" s="8">
        <v>779.99737</v>
      </c>
      <c r="M229" s="14"/>
      <c r="N229" s="14"/>
    </row>
    <row r="230" spans="1:14" ht="24">
      <c r="A230" s="9"/>
      <c r="B230" s="10">
        <v>15</v>
      </c>
      <c r="C230" s="88">
        <v>20694</v>
      </c>
      <c r="D230" s="8">
        <v>95.88</v>
      </c>
      <c r="E230" s="8">
        <v>145.038</v>
      </c>
      <c r="F230" s="61">
        <f t="shared" si="28"/>
        <v>12.5312832</v>
      </c>
      <c r="G230" s="8">
        <f t="shared" si="31"/>
        <v>82.661</v>
      </c>
      <c r="H230" s="8">
        <f t="shared" si="32"/>
        <v>1035.8484005952</v>
      </c>
      <c r="I230" s="10" t="s">
        <v>104</v>
      </c>
      <c r="J230" s="8">
        <v>72.21182</v>
      </c>
      <c r="K230" s="8">
        <v>122.63685</v>
      </c>
      <c r="L230" s="8">
        <v>53.13433</v>
      </c>
      <c r="M230" s="14"/>
      <c r="N230" s="14"/>
    </row>
    <row r="231" spans="1:14" ht="24">
      <c r="A231" s="9"/>
      <c r="B231" s="10">
        <v>16</v>
      </c>
      <c r="C231" s="88">
        <v>20699</v>
      </c>
      <c r="D231" s="8">
        <v>100.31</v>
      </c>
      <c r="E231" s="8">
        <v>137.039</v>
      </c>
      <c r="F231" s="61">
        <f t="shared" si="28"/>
        <v>11.8401696</v>
      </c>
      <c r="G231" s="8">
        <f t="shared" si="31"/>
        <v>1036.9633133333334</v>
      </c>
      <c r="H231" s="8">
        <f t="shared" si="32"/>
        <v>12277.821498844609</v>
      </c>
      <c r="I231" s="10" t="s">
        <v>105</v>
      </c>
      <c r="J231" s="8">
        <v>1211.70421</v>
      </c>
      <c r="K231" s="8">
        <v>885.5273</v>
      </c>
      <c r="L231" s="8">
        <v>1013.65843</v>
      </c>
      <c r="M231" s="14"/>
      <c r="N231" s="14"/>
    </row>
    <row r="232" spans="1:14" ht="24">
      <c r="A232" s="9"/>
      <c r="B232" s="10">
        <v>17</v>
      </c>
      <c r="C232" s="88">
        <v>20708</v>
      </c>
      <c r="D232" s="8">
        <v>96.78</v>
      </c>
      <c r="E232" s="8">
        <v>269.872</v>
      </c>
      <c r="F232" s="61">
        <f t="shared" si="28"/>
        <v>23.3169408</v>
      </c>
      <c r="G232" s="8">
        <f t="shared" si="31"/>
        <v>197.35892333333334</v>
      </c>
      <c r="H232" s="8">
        <f t="shared" si="32"/>
        <v>4601.806331715073</v>
      </c>
      <c r="I232" s="10" t="s">
        <v>106</v>
      </c>
      <c r="J232" s="8">
        <v>186.8309</v>
      </c>
      <c r="K232" s="8">
        <v>197.40643</v>
      </c>
      <c r="L232" s="8">
        <v>207.83944</v>
      </c>
      <c r="M232" s="14"/>
      <c r="N232" s="14"/>
    </row>
    <row r="233" spans="1:14" ht="24">
      <c r="A233" s="9"/>
      <c r="B233" s="10">
        <v>18</v>
      </c>
      <c r="C233" s="88">
        <v>20716</v>
      </c>
      <c r="D233" s="8">
        <v>97.59</v>
      </c>
      <c r="E233" s="8">
        <v>353.237</v>
      </c>
      <c r="F233" s="61">
        <f t="shared" si="28"/>
        <v>30.519676800000003</v>
      </c>
      <c r="G233" s="8">
        <f t="shared" si="31"/>
        <v>137.36005</v>
      </c>
      <c r="H233" s="8">
        <f t="shared" si="32"/>
        <v>4192.184331231841</v>
      </c>
      <c r="I233" s="10" t="s">
        <v>107</v>
      </c>
      <c r="J233" s="8">
        <v>149.22703</v>
      </c>
      <c r="K233" s="8">
        <v>128.0401</v>
      </c>
      <c r="L233" s="8">
        <v>134.81302</v>
      </c>
      <c r="M233" s="14"/>
      <c r="N233" s="14"/>
    </row>
    <row r="234" spans="1:14" ht="24">
      <c r="A234" s="9"/>
      <c r="B234" s="10">
        <v>19</v>
      </c>
      <c r="C234" s="88">
        <v>20730</v>
      </c>
      <c r="D234" s="8">
        <v>96.13</v>
      </c>
      <c r="E234" s="8">
        <v>190.875</v>
      </c>
      <c r="F234" s="61">
        <f t="shared" si="28"/>
        <v>16.491600000000002</v>
      </c>
      <c r="G234" s="8">
        <f t="shared" si="31"/>
        <v>55.91795666666667</v>
      </c>
      <c r="H234" s="8">
        <f t="shared" si="32"/>
        <v>922.1765741640002</v>
      </c>
      <c r="I234" s="10" t="s">
        <v>108</v>
      </c>
      <c r="J234" s="8">
        <v>48.18384</v>
      </c>
      <c r="K234" s="8">
        <v>53.95474</v>
      </c>
      <c r="L234" s="8">
        <v>65.61529</v>
      </c>
      <c r="M234" s="14"/>
      <c r="N234" s="14"/>
    </row>
    <row r="235" spans="1:14" ht="24">
      <c r="A235" s="9"/>
      <c r="B235" s="10">
        <v>20</v>
      </c>
      <c r="C235" s="88">
        <v>20737</v>
      </c>
      <c r="D235" s="8">
        <v>95.88</v>
      </c>
      <c r="E235" s="8">
        <v>157.198</v>
      </c>
      <c r="F235" s="61">
        <f t="shared" si="28"/>
        <v>13.581907200000002</v>
      </c>
      <c r="G235" s="8">
        <f t="shared" si="31"/>
        <v>69.31433666666668</v>
      </c>
      <c r="H235" s="8">
        <f t="shared" si="32"/>
        <v>941.4208882362243</v>
      </c>
      <c r="I235" s="10" t="s">
        <v>109</v>
      </c>
      <c r="J235" s="8">
        <v>56.47554</v>
      </c>
      <c r="K235" s="8">
        <v>63.28729</v>
      </c>
      <c r="L235" s="8">
        <v>88.18018</v>
      </c>
      <c r="M235" s="14"/>
      <c r="N235" s="14"/>
    </row>
    <row r="236" spans="1:14" ht="24">
      <c r="A236" s="9"/>
      <c r="B236" s="10">
        <v>21</v>
      </c>
      <c r="C236" s="88">
        <v>20756</v>
      </c>
      <c r="D236" s="8">
        <v>95.98</v>
      </c>
      <c r="E236" s="8">
        <v>170.917</v>
      </c>
      <c r="F236" s="61">
        <f t="shared" si="28"/>
        <v>14.767228800000002</v>
      </c>
      <c r="G236" s="8">
        <f t="shared" si="31"/>
        <v>89.83855333333332</v>
      </c>
      <c r="H236" s="8">
        <f t="shared" si="32"/>
        <v>1326.666472134336</v>
      </c>
      <c r="I236" s="10" t="s">
        <v>110</v>
      </c>
      <c r="J236" s="8">
        <v>88.55443</v>
      </c>
      <c r="K236" s="8">
        <v>91.18887</v>
      </c>
      <c r="L236" s="8">
        <v>89.77236</v>
      </c>
      <c r="M236" s="14"/>
      <c r="N236" s="14"/>
    </row>
    <row r="237" spans="1:14" ht="24">
      <c r="A237" s="9"/>
      <c r="B237" s="10">
        <v>22</v>
      </c>
      <c r="C237" s="88">
        <v>20765</v>
      </c>
      <c r="D237" s="8">
        <v>94.89</v>
      </c>
      <c r="E237" s="8">
        <v>53.93</v>
      </c>
      <c r="F237" s="61">
        <f t="shared" si="28"/>
        <v>4.659552000000001</v>
      </c>
      <c r="G237" s="8">
        <f t="shared" si="31"/>
        <v>39.04718333333333</v>
      </c>
      <c r="H237" s="8">
        <f t="shared" si="32"/>
        <v>181.9423811952</v>
      </c>
      <c r="I237" s="10" t="s">
        <v>111</v>
      </c>
      <c r="J237" s="8">
        <v>31.53361</v>
      </c>
      <c r="K237" s="8">
        <v>45.36569</v>
      </c>
      <c r="L237" s="8">
        <v>40.24225</v>
      </c>
      <c r="M237" s="14"/>
      <c r="N237" s="14"/>
    </row>
    <row r="238" spans="1:14" ht="24">
      <c r="A238" s="9"/>
      <c r="B238" s="10">
        <v>23</v>
      </c>
      <c r="C238" s="88">
        <v>20773</v>
      </c>
      <c r="D238" s="8">
        <v>94.78</v>
      </c>
      <c r="E238" s="8">
        <v>40.156</v>
      </c>
      <c r="F238" s="61">
        <f t="shared" si="28"/>
        <v>3.4694784000000003</v>
      </c>
      <c r="G238" s="8">
        <f t="shared" si="31"/>
        <v>52.12568666666667</v>
      </c>
      <c r="H238" s="8">
        <f t="shared" si="32"/>
        <v>180.84894397516803</v>
      </c>
      <c r="I238" s="10" t="s">
        <v>112</v>
      </c>
      <c r="J238" s="8">
        <v>59.2207</v>
      </c>
      <c r="K238" s="8">
        <v>39.97079</v>
      </c>
      <c r="L238" s="8">
        <v>57.18557</v>
      </c>
      <c r="M238" s="14"/>
      <c r="N238" s="14"/>
    </row>
    <row r="239" spans="1:14" ht="24">
      <c r="A239" s="9"/>
      <c r="B239" s="10">
        <v>24</v>
      </c>
      <c r="C239" s="88">
        <v>20784</v>
      </c>
      <c r="D239" s="8">
        <v>94.74</v>
      </c>
      <c r="E239" s="8">
        <v>37.097</v>
      </c>
      <c r="F239" s="61">
        <f t="shared" si="28"/>
        <v>3.2051808000000004</v>
      </c>
      <c r="G239" s="8">
        <f t="shared" si="31"/>
        <v>33.49877</v>
      </c>
      <c r="H239" s="8">
        <f t="shared" si="32"/>
        <v>107.36961442761601</v>
      </c>
      <c r="I239" s="10" t="s">
        <v>120</v>
      </c>
      <c r="J239" s="8">
        <v>31.02587</v>
      </c>
      <c r="K239" s="8">
        <v>46.81404</v>
      </c>
      <c r="L239" s="8">
        <v>22.6564</v>
      </c>
      <c r="M239" s="14"/>
      <c r="N239" s="14"/>
    </row>
    <row r="240" spans="1:15" ht="24">
      <c r="A240" s="9"/>
      <c r="B240" s="10">
        <v>25</v>
      </c>
      <c r="C240" s="88">
        <v>20829</v>
      </c>
      <c r="D240" s="8">
        <v>94.3</v>
      </c>
      <c r="E240" s="8">
        <v>7.115</v>
      </c>
      <c r="F240" s="61">
        <f t="shared" si="28"/>
        <v>0.6147360000000001</v>
      </c>
      <c r="G240" s="8">
        <f t="shared" si="31"/>
        <v>18.107393333333334</v>
      </c>
      <c r="H240" s="8">
        <f t="shared" si="32"/>
        <v>11.131266548160001</v>
      </c>
      <c r="I240" s="10" t="s">
        <v>121</v>
      </c>
      <c r="J240" s="8">
        <v>21.40802</v>
      </c>
      <c r="K240" s="8">
        <v>21.083</v>
      </c>
      <c r="L240" s="8">
        <v>11.83116</v>
      </c>
      <c r="M240" s="113" t="s">
        <v>127</v>
      </c>
      <c r="N240" s="114"/>
      <c r="O240" s="115"/>
    </row>
    <row r="241" spans="1:17" ht="24">
      <c r="A241" s="119"/>
      <c r="B241" s="121">
        <v>26</v>
      </c>
      <c r="C241" s="122">
        <v>20834</v>
      </c>
      <c r="D241" s="123">
        <v>94.24</v>
      </c>
      <c r="E241" s="123">
        <v>6.038</v>
      </c>
      <c r="F241" s="124">
        <f t="shared" si="28"/>
        <v>0.5216832</v>
      </c>
      <c r="G241" s="123">
        <f t="shared" si="31"/>
        <v>13.459773333333333</v>
      </c>
      <c r="H241" s="123">
        <f t="shared" si="32"/>
        <v>7.021737623808</v>
      </c>
      <c r="I241" s="121" t="s">
        <v>122</v>
      </c>
      <c r="J241" s="123">
        <v>3.50619</v>
      </c>
      <c r="K241" s="123">
        <v>19.15638</v>
      </c>
      <c r="L241" s="123">
        <v>17.71675</v>
      </c>
      <c r="M241" s="118"/>
      <c r="N241" s="118"/>
      <c r="O241" s="119"/>
      <c r="P241" s="119"/>
      <c r="Q241" s="119"/>
    </row>
    <row r="242" spans="1:16" ht="24">
      <c r="A242" s="9"/>
      <c r="B242" s="10">
        <v>1</v>
      </c>
      <c r="C242" s="88">
        <v>20946</v>
      </c>
      <c r="D242" s="8">
        <v>95.29</v>
      </c>
      <c r="E242" s="8">
        <v>91.913</v>
      </c>
      <c r="F242" s="61">
        <f t="shared" si="28"/>
        <v>7.9412832</v>
      </c>
      <c r="G242" s="8">
        <f t="shared" si="31"/>
        <v>221.08665228697456</v>
      </c>
      <c r="H242" s="8">
        <f t="shared" si="32"/>
        <v>1755.7117175507926</v>
      </c>
      <c r="I242" s="86" t="s">
        <v>114</v>
      </c>
      <c r="J242" s="8">
        <f>การคำนวณตะกอน!F6</f>
        <v>193.99983239750281</v>
      </c>
      <c r="K242" s="8">
        <f>การคำนวณตะกอน!F7</f>
        <v>245.14766075437538</v>
      </c>
      <c r="L242" s="8">
        <f>การคำนวณตะกอน!F8</f>
        <v>224.11246370904558</v>
      </c>
      <c r="M242" s="117" t="s">
        <v>128</v>
      </c>
      <c r="N242" s="118"/>
      <c r="O242" s="119"/>
      <c r="P242" s="120"/>
    </row>
    <row r="243" spans="1:16" ht="24">
      <c r="A243" s="9"/>
      <c r="B243" s="10">
        <v>2</v>
      </c>
      <c r="C243" s="88">
        <v>20955</v>
      </c>
      <c r="D243" s="8">
        <v>94.5</v>
      </c>
      <c r="E243" s="8">
        <v>22.929</v>
      </c>
      <c r="F243" s="61">
        <f t="shared" si="28"/>
        <v>1.9810656</v>
      </c>
      <c r="G243" s="8">
        <f t="shared" si="31"/>
        <v>273.68759509452474</v>
      </c>
      <c r="H243" s="8">
        <f t="shared" si="32"/>
        <v>542.1930797884917</v>
      </c>
      <c r="I243" s="10" t="s">
        <v>124</v>
      </c>
      <c r="J243" s="8">
        <f>การคำนวณตะกอน!F9</f>
        <v>277.148567621634</v>
      </c>
      <c r="K243" s="8">
        <f>การคำนวณตะกอน!F10</f>
        <v>268.8406852040854</v>
      </c>
      <c r="L243" s="8">
        <f>การคำนวณตะกอน!F11</f>
        <v>275.0735324578548</v>
      </c>
      <c r="M243" s="113" t="s">
        <v>129</v>
      </c>
      <c r="N243" s="114"/>
      <c r="O243" s="116"/>
      <c r="P243" s="115"/>
    </row>
    <row r="244" spans="1:16" ht="24">
      <c r="A244" s="9"/>
      <c r="B244" s="10">
        <v>3</v>
      </c>
      <c r="C244" s="88">
        <v>20961</v>
      </c>
      <c r="D244" s="8">
        <v>94.56</v>
      </c>
      <c r="E244" s="8">
        <v>26.251</v>
      </c>
      <c r="F244" s="61">
        <f t="shared" si="28"/>
        <v>2.2680864</v>
      </c>
      <c r="G244" s="8">
        <f t="shared" si="31"/>
        <v>262.68775134396395</v>
      </c>
      <c r="H244" s="8">
        <f t="shared" si="32"/>
        <v>595.7985162698263</v>
      </c>
      <c r="I244" s="10" t="s">
        <v>116</v>
      </c>
      <c r="J244" s="8">
        <f>การคำนวณตะกอน!F12</f>
        <v>257.88542001935343</v>
      </c>
      <c r="K244" s="8">
        <f>การคำนวณตะกอน!F13</f>
        <v>268.69373507261304</v>
      </c>
      <c r="L244" s="8">
        <f>การคำนวณตะกอน!F14</f>
        <v>261.48409893992545</v>
      </c>
      <c r="M244" s="113" t="s">
        <v>130</v>
      </c>
      <c r="N244" s="114"/>
      <c r="O244" s="116"/>
      <c r="P244" s="115"/>
    </row>
    <row r="245" spans="1:14" ht="24">
      <c r="A245" s="9"/>
      <c r="B245" s="10">
        <v>4</v>
      </c>
      <c r="C245" s="88">
        <v>20974</v>
      </c>
      <c r="D245" s="8">
        <v>94.6</v>
      </c>
      <c r="E245" s="8">
        <v>31.265</v>
      </c>
      <c r="F245" s="61">
        <f t="shared" si="28"/>
        <v>2.701296</v>
      </c>
      <c r="G245" s="8">
        <f t="shared" si="31"/>
        <v>105.69082913211086</v>
      </c>
      <c r="H245" s="8">
        <f t="shared" si="32"/>
        <v>285.50221397125455</v>
      </c>
      <c r="I245" s="10" t="s">
        <v>117</v>
      </c>
      <c r="J245" s="8">
        <f>การคำนวณตะกอน!F15</f>
        <v>115.83011583013464</v>
      </c>
      <c r="K245" s="8">
        <f>การคำนวณตะกอน!F16</f>
        <v>96.27727856222783</v>
      </c>
      <c r="L245" s="8">
        <f>การคำนวณตะกอน!F17</f>
        <v>104.96509300397008</v>
      </c>
      <c r="M245" s="14"/>
      <c r="N245" s="14"/>
    </row>
    <row r="246" spans="1:14" ht="24">
      <c r="A246" s="9"/>
      <c r="B246" s="10">
        <v>5</v>
      </c>
      <c r="C246" s="88">
        <v>20988</v>
      </c>
      <c r="D246" s="8">
        <v>95.12</v>
      </c>
      <c r="E246" s="8">
        <v>79.917</v>
      </c>
      <c r="F246" s="61">
        <f t="shared" si="28"/>
        <v>6.904828800000001</v>
      </c>
      <c r="G246" s="8">
        <f t="shared" si="31"/>
        <v>302.16767983237645</v>
      </c>
      <c r="H246" s="8">
        <f t="shared" si="32"/>
        <v>2086.4160981357722</v>
      </c>
      <c r="I246" s="10" t="s">
        <v>125</v>
      </c>
      <c r="J246" s="8">
        <f>การคำนวณตะกอน!F18</f>
        <v>322.0701454234327</v>
      </c>
      <c r="K246" s="8">
        <f>การคำนวณตะกอน!F19</f>
        <v>302.74910103241285</v>
      </c>
      <c r="L246" s="8">
        <f>การคำนวณตะกอน!F20</f>
        <v>281.68379304128365</v>
      </c>
      <c r="M246" s="14"/>
      <c r="N246" s="14"/>
    </row>
    <row r="247" spans="1:14" ht="24">
      <c r="A247" s="9"/>
      <c r="B247" s="10">
        <v>6</v>
      </c>
      <c r="C247" s="88">
        <v>20997</v>
      </c>
      <c r="D247" s="8">
        <v>94.56</v>
      </c>
      <c r="E247" s="8">
        <v>26.341</v>
      </c>
      <c r="F247" s="61">
        <f t="shared" si="28"/>
        <v>2.2758624000000003</v>
      </c>
      <c r="G247" s="8">
        <f t="shared" si="31"/>
        <v>107.57728370111597</v>
      </c>
      <c r="H247" s="8">
        <f t="shared" si="32"/>
        <v>244.8310950695027</v>
      </c>
      <c r="I247" s="10" t="s">
        <v>119</v>
      </c>
      <c r="J247" s="8">
        <f>การคำนวณตะกอน!F21</f>
        <v>98.76280996127215</v>
      </c>
      <c r="K247" s="8">
        <f>การคำนวณตะกอน!F22</f>
        <v>104.08986424947265</v>
      </c>
      <c r="L247" s="8">
        <f>การคำนวณตะกอน!F23</f>
        <v>119.87917689260313</v>
      </c>
      <c r="M247" s="14"/>
      <c r="N247" s="14"/>
    </row>
    <row r="248" spans="1:14" ht="24">
      <c r="A248" s="9"/>
      <c r="B248" s="10">
        <v>7</v>
      </c>
      <c r="C248" s="88">
        <v>21004</v>
      </c>
      <c r="D248" s="8">
        <v>95.06</v>
      </c>
      <c r="E248" s="8">
        <v>74.094</v>
      </c>
      <c r="F248" s="61">
        <f t="shared" si="28"/>
        <v>6.4017216</v>
      </c>
      <c r="G248" s="8">
        <f t="shared" si="31"/>
        <v>196.9221531305868</v>
      </c>
      <c r="H248" s="8">
        <f t="shared" si="32"/>
        <v>1260.640801214585</v>
      </c>
      <c r="I248" s="10" t="s">
        <v>96</v>
      </c>
      <c r="J248" s="8">
        <f>การคำนวณตะกอน!F24</f>
        <v>192.6748057713262</v>
      </c>
      <c r="K248" s="8">
        <f>การคำนวณตะกอน!F25</f>
        <v>196.7875757897667</v>
      </c>
      <c r="L248" s="8">
        <f>การคำนวณตะกอน!F26</f>
        <v>201.3040778306674</v>
      </c>
      <c r="M248" s="14"/>
      <c r="N248" s="14"/>
    </row>
    <row r="249" spans="1:14" ht="24">
      <c r="A249" s="9"/>
      <c r="B249" s="10">
        <v>8</v>
      </c>
      <c r="C249" s="88">
        <v>21012</v>
      </c>
      <c r="D249" s="8">
        <v>96.91</v>
      </c>
      <c r="E249" s="8">
        <v>266.902</v>
      </c>
      <c r="F249" s="61">
        <f t="shared" si="28"/>
        <v>23.0603328</v>
      </c>
      <c r="G249" s="8">
        <f t="shared" si="31"/>
        <v>662.596524372277</v>
      </c>
      <c r="H249" s="8">
        <f t="shared" si="32"/>
        <v>15279.69636414802</v>
      </c>
      <c r="I249" s="10" t="s">
        <v>97</v>
      </c>
      <c r="J249" s="8">
        <f>การคำนวณตะกอน!F27</f>
        <v>666.8315607222286</v>
      </c>
      <c r="K249" s="8">
        <f>การคำนวณตะกอน!F28</f>
        <v>666.4554706371041</v>
      </c>
      <c r="L249" s="8">
        <f>การคำนวณตะกอน!F29</f>
        <v>654.5025417574986</v>
      </c>
      <c r="M249" s="14"/>
      <c r="N249" s="14"/>
    </row>
    <row r="250" spans="1:14" ht="24">
      <c r="A250" s="9"/>
      <c r="B250" s="10">
        <v>9</v>
      </c>
      <c r="C250" s="88">
        <v>21012</v>
      </c>
      <c r="D250" s="8">
        <v>97.08</v>
      </c>
      <c r="E250" s="8">
        <v>293.138</v>
      </c>
      <c r="F250" s="61">
        <f t="shared" si="28"/>
        <v>25.3271232</v>
      </c>
      <c r="G250" s="8">
        <f t="shared" si="31"/>
        <v>569.2508362633884</v>
      </c>
      <c r="H250" s="8">
        <f t="shared" si="32"/>
        <v>14417.486061745863</v>
      </c>
      <c r="I250" s="10" t="s">
        <v>98</v>
      </c>
      <c r="J250" s="8">
        <f>การคำนวณตะกอน!F30</f>
        <v>560.4493808246949</v>
      </c>
      <c r="K250" s="8">
        <f>การคำนวณตะกอน!F31</f>
        <v>559.3591981026535</v>
      </c>
      <c r="L250" s="8">
        <f>การคำนวณตะกอน!F32</f>
        <v>587.9439298628164</v>
      </c>
      <c r="M250" s="14"/>
      <c r="N250" s="14"/>
    </row>
    <row r="251" spans="1:14" ht="24">
      <c r="A251" s="9"/>
      <c r="B251" s="10">
        <v>10</v>
      </c>
      <c r="C251" s="88">
        <v>21026</v>
      </c>
      <c r="D251" s="8">
        <v>97.18</v>
      </c>
      <c r="E251" s="8">
        <v>304.402</v>
      </c>
      <c r="F251" s="61">
        <f t="shared" si="28"/>
        <v>26.3003328</v>
      </c>
      <c r="G251" s="8">
        <f t="shared" si="31"/>
        <v>1026.8373108544722</v>
      </c>
      <c r="H251" s="8">
        <f t="shared" si="32"/>
        <v>27006.16300692967</v>
      </c>
      <c r="I251" s="10" t="s">
        <v>99</v>
      </c>
      <c r="J251" s="8">
        <f>การคำนวณตะกอน!F33</f>
        <v>934.9068012176739</v>
      </c>
      <c r="K251" s="8">
        <f>การคำนวณตะกอน!F34</f>
        <v>1003.3365109628035</v>
      </c>
      <c r="L251" s="8">
        <f>การคำนวณตะกอน!F35</f>
        <v>1142.2686203829396</v>
      </c>
      <c r="M251" s="14"/>
      <c r="N251" s="14"/>
    </row>
    <row r="252" spans="1:14" ht="24">
      <c r="A252" s="9"/>
      <c r="B252" s="10">
        <v>11</v>
      </c>
      <c r="C252" s="88">
        <v>21036</v>
      </c>
      <c r="D252" s="8">
        <v>93.38</v>
      </c>
      <c r="E252" s="8">
        <v>100.114</v>
      </c>
      <c r="F252" s="61">
        <f t="shared" si="28"/>
        <v>8.649849600000001</v>
      </c>
      <c r="G252" s="8">
        <f t="shared" si="31"/>
        <v>44.76665030765262</v>
      </c>
      <c r="H252" s="8">
        <f t="shared" si="32"/>
        <v>387.22479225698896</v>
      </c>
      <c r="I252" s="10" t="s">
        <v>100</v>
      </c>
      <c r="J252" s="8">
        <f>การคำนวณตะกอน!F36</f>
        <v>39.387608315916246</v>
      </c>
      <c r="K252" s="8">
        <f>การคำนวณตะกอน!F37</f>
        <v>52.39476644368282</v>
      </c>
      <c r="L252" s="8">
        <f>การคำนวณตะกอน!F38</f>
        <v>42.51757616335878</v>
      </c>
      <c r="M252" s="14"/>
      <c r="N252" s="14"/>
    </row>
    <row r="253" spans="1:14" ht="24">
      <c r="A253" s="9"/>
      <c r="B253" s="10">
        <v>12</v>
      </c>
      <c r="C253" s="88">
        <v>21054</v>
      </c>
      <c r="D253" s="8">
        <v>99.44</v>
      </c>
      <c r="E253" s="8">
        <v>644.148</v>
      </c>
      <c r="F253" s="61">
        <f t="shared" si="28"/>
        <v>55.6543872</v>
      </c>
      <c r="G253" s="8">
        <f t="shared" si="31"/>
        <v>1229.2057043951945</v>
      </c>
      <c r="H253" s="8">
        <f t="shared" si="32"/>
        <v>68410.6902208589</v>
      </c>
      <c r="I253" s="10" t="s">
        <v>101</v>
      </c>
      <c r="J253" s="8">
        <f>การคำนวณตะกอน!F39</f>
        <v>1060.8781380937207</v>
      </c>
      <c r="K253" s="8">
        <f>การคำนวณตะกอน!F40</f>
        <v>1303.7499999999961</v>
      </c>
      <c r="L253" s="8">
        <f>การคำนวณตะกอน!F41</f>
        <v>1322.9889750918665</v>
      </c>
      <c r="M253" s="14"/>
      <c r="N253" s="14"/>
    </row>
    <row r="254" spans="1:14" ht="24">
      <c r="A254" s="9"/>
      <c r="B254" s="10">
        <v>13</v>
      </c>
      <c r="C254" s="88">
        <v>21055</v>
      </c>
      <c r="D254" s="8">
        <v>97.68</v>
      </c>
      <c r="E254" s="8">
        <v>368.551</v>
      </c>
      <c r="F254" s="61">
        <f t="shared" si="28"/>
        <v>31.8428064</v>
      </c>
      <c r="G254" s="8">
        <f t="shared" si="31"/>
        <v>289.1390349987266</v>
      </c>
      <c r="H254" s="8">
        <f t="shared" si="32"/>
        <v>9206.998314147275</v>
      </c>
      <c r="I254" s="10" t="s">
        <v>102</v>
      </c>
      <c r="J254" s="8">
        <f>การคำนวณตะกอน!F42</f>
        <v>316.6069295101521</v>
      </c>
      <c r="K254" s="8">
        <f>การคำนวณตะกอน!F43</f>
        <v>243.893805309732</v>
      </c>
      <c r="L254" s="8">
        <f>การคำนวณตะกอน!F44</f>
        <v>306.9163701762957</v>
      </c>
      <c r="M254" s="14"/>
      <c r="N254" s="14"/>
    </row>
    <row r="255" spans="1:14" ht="24">
      <c r="A255" s="9"/>
      <c r="B255" s="10">
        <v>14</v>
      </c>
      <c r="C255" s="88">
        <v>21066</v>
      </c>
      <c r="D255" s="8">
        <v>100.72</v>
      </c>
      <c r="E255" s="8">
        <v>815.734</v>
      </c>
      <c r="F255" s="61">
        <f t="shared" si="28"/>
        <v>70.4794176</v>
      </c>
      <c r="G255" s="8">
        <f aca="true" t="shared" si="33" ref="G255:G262">+AVERAGE(J255:L255)</f>
        <v>611.1880298844371</v>
      </c>
      <c r="H255" s="8">
        <f aca="true" t="shared" si="34" ref="H255:H262">G255*F255</f>
        <v>43076.176390346525</v>
      </c>
      <c r="I255" s="10" t="s">
        <v>103</v>
      </c>
      <c r="J255" s="8">
        <f>การคำนวณตะกอน!F45</f>
        <v>506.1585114746643</v>
      </c>
      <c r="K255" s="8">
        <f>การคำนวณตะกอน!F46</f>
        <v>615.4521159906118</v>
      </c>
      <c r="L255" s="8">
        <f>การคำนวณตะกอน!F47</f>
        <v>711.9534621880352</v>
      </c>
      <c r="M255" s="14"/>
      <c r="N255" s="14"/>
    </row>
    <row r="256" spans="1:14" ht="24">
      <c r="A256" s="9"/>
      <c r="B256" s="10">
        <v>15</v>
      </c>
      <c r="C256" s="88">
        <v>21068</v>
      </c>
      <c r="D256" s="8">
        <v>108.7</v>
      </c>
      <c r="E256" s="8">
        <v>1229.498</v>
      </c>
      <c r="F256" s="61">
        <f t="shared" si="28"/>
        <v>106.2286272</v>
      </c>
      <c r="G256" s="8">
        <f t="shared" si="33"/>
        <v>467.41419302153116</v>
      </c>
      <c r="H256" s="8">
        <f t="shared" si="34"/>
        <v>49652.76805847308</v>
      </c>
      <c r="I256" s="10" t="s">
        <v>104</v>
      </c>
      <c r="J256" s="8">
        <f>การคำนวณตะกอน!F48</f>
        <v>496.69148056242216</v>
      </c>
      <c r="K256" s="8">
        <f>การคำนวณตะกอน!F49</f>
        <v>449.50781303779576</v>
      </c>
      <c r="L256" s="8">
        <f>การคำนวณตะกอน!F50</f>
        <v>456.0432854643754</v>
      </c>
      <c r="M256" s="14"/>
      <c r="N256" s="14"/>
    </row>
    <row r="257" spans="1:14" ht="24">
      <c r="A257" s="9"/>
      <c r="B257" s="10">
        <v>16</v>
      </c>
      <c r="C257" s="88">
        <v>21068</v>
      </c>
      <c r="D257" s="8">
        <v>107.1</v>
      </c>
      <c r="E257" s="8">
        <v>1186.11</v>
      </c>
      <c r="F257" s="61">
        <f t="shared" si="28"/>
        <v>102.47990399999999</v>
      </c>
      <c r="G257" s="8">
        <f t="shared" si="33"/>
        <v>473.58561912408254</v>
      </c>
      <c r="H257" s="8">
        <f t="shared" si="34"/>
        <v>48533.00878361654</v>
      </c>
      <c r="I257" s="10" t="s">
        <v>105</v>
      </c>
      <c r="J257" s="8">
        <f>การคำนวณตะกอน!F51</f>
        <v>484.3315140781448</v>
      </c>
      <c r="K257" s="8">
        <f>การคำนวณตะกอน!F52</f>
        <v>448.58407818895</v>
      </c>
      <c r="L257" s="8">
        <f>การคำนวณตะกอน!F53</f>
        <v>487.84126510515284</v>
      </c>
      <c r="M257" s="14"/>
      <c r="N257" s="14"/>
    </row>
    <row r="258" spans="1:14" ht="24">
      <c r="A258" s="9"/>
      <c r="B258" s="10">
        <v>17</v>
      </c>
      <c r="C258" s="88">
        <v>21101</v>
      </c>
      <c r="D258" s="8">
        <v>95.68</v>
      </c>
      <c r="E258" s="8">
        <v>133.509</v>
      </c>
      <c r="F258" s="61">
        <f t="shared" si="28"/>
        <v>11.535177599999999</v>
      </c>
      <c r="G258" s="8">
        <f t="shared" si="33"/>
        <v>35.73114383807803</v>
      </c>
      <c r="H258" s="8">
        <f t="shared" si="34"/>
        <v>412.16509002337574</v>
      </c>
      <c r="I258" s="10" t="s">
        <v>106</v>
      </c>
      <c r="J258" s="8">
        <f>การคำนวณตะกอน!F54</f>
        <v>41.018128547893504</v>
      </c>
      <c r="K258" s="8">
        <f>การคำนวณตะกอน!F55</f>
        <v>12.498437695288564</v>
      </c>
      <c r="L258" s="8">
        <f>การคำนวณตะกอน!F56</f>
        <v>53.676865271052044</v>
      </c>
      <c r="M258" s="14"/>
      <c r="N258" s="14"/>
    </row>
    <row r="259" spans="1:14" ht="24">
      <c r="A259" s="9"/>
      <c r="B259" s="10">
        <v>18</v>
      </c>
      <c r="C259" s="88">
        <v>21110</v>
      </c>
      <c r="D259" s="8">
        <v>94.97</v>
      </c>
      <c r="E259" s="8">
        <v>65.971</v>
      </c>
      <c r="F259" s="61">
        <f t="shared" si="28"/>
        <v>5.699894400000001</v>
      </c>
      <c r="G259" s="8">
        <f t="shared" si="33"/>
        <v>3.7782842551632876</v>
      </c>
      <c r="H259" s="8">
        <f t="shared" si="34"/>
        <v>21.535821267613397</v>
      </c>
      <c r="I259" s="10" t="s">
        <v>107</v>
      </c>
      <c r="J259" s="8">
        <f>การคำนวณตะกอน!F57</f>
        <v>2.0985624847179434</v>
      </c>
      <c r="K259" s="8">
        <f>การคำนวณตะกอน!F58</f>
        <v>7.23364679135634</v>
      </c>
      <c r="L259" s="8">
        <f>การคำนวณตะกอน!F59</f>
        <v>2.0026434894155782</v>
      </c>
      <c r="M259" s="14"/>
      <c r="N259" s="14"/>
    </row>
    <row r="260" spans="1:14" ht="24">
      <c r="A260" s="9"/>
      <c r="B260" s="10">
        <v>19</v>
      </c>
      <c r="C260" s="88">
        <v>21114</v>
      </c>
      <c r="D260" s="8">
        <v>94.85</v>
      </c>
      <c r="E260" s="8">
        <v>54.536</v>
      </c>
      <c r="F260" s="61">
        <f t="shared" si="28"/>
        <v>4.711910400000001</v>
      </c>
      <c r="G260" s="8">
        <f t="shared" si="33"/>
        <v>10.923489446702805</v>
      </c>
      <c r="H260" s="8">
        <f t="shared" si="34"/>
        <v>51.4705035282092</v>
      </c>
      <c r="I260" s="10" t="s">
        <v>108</v>
      </c>
      <c r="J260" s="8">
        <f>การคำนวณตะกอน!F60</f>
        <v>22.7548543689329</v>
      </c>
      <c r="K260" s="8">
        <f>การคำนวณตะกอน!F61</f>
        <v>2.220166512509554</v>
      </c>
      <c r="L260" s="8">
        <f>การคำนวณตะกอน!F62</f>
        <v>7.795447458665959</v>
      </c>
      <c r="M260" s="14"/>
      <c r="N260" s="14"/>
    </row>
    <row r="261" spans="1:14" ht="24">
      <c r="A261" s="9"/>
      <c r="B261" s="10">
        <v>20</v>
      </c>
      <c r="C261" s="88">
        <v>21131</v>
      </c>
      <c r="D261" s="8">
        <v>95.06</v>
      </c>
      <c r="E261" s="8">
        <v>71.078</v>
      </c>
      <c r="F261" s="61">
        <f t="shared" si="28"/>
        <v>6.1411392000000005</v>
      </c>
      <c r="G261" s="8">
        <f t="shared" si="33"/>
        <v>439.6608984974239</v>
      </c>
      <c r="H261" s="8">
        <f t="shared" si="34"/>
        <v>2700.018778469751</v>
      </c>
      <c r="I261" s="10" t="s">
        <v>109</v>
      </c>
      <c r="J261" s="8">
        <f>การคำนวณตะกอน!F63</f>
        <v>444.1169441568014</v>
      </c>
      <c r="K261" s="8">
        <f>การคำนวณตะกอน!F64</f>
        <v>383.2567326318826</v>
      </c>
      <c r="L261" s="8">
        <f>การคำนวณตะกอน!F65</f>
        <v>491.60901870358765</v>
      </c>
      <c r="M261" s="14"/>
      <c r="N261" s="14"/>
    </row>
    <row r="262" spans="1:14" ht="24">
      <c r="A262" s="9"/>
      <c r="B262" s="10">
        <v>21</v>
      </c>
      <c r="C262" s="88">
        <v>21134</v>
      </c>
      <c r="D262" s="8">
        <v>95.43</v>
      </c>
      <c r="E262" s="8">
        <v>98.284</v>
      </c>
      <c r="F262" s="61">
        <f t="shared" si="28"/>
        <v>8.4917376</v>
      </c>
      <c r="G262" s="8">
        <f t="shared" si="33"/>
        <v>255.54555112014648</v>
      </c>
      <c r="H262" s="8">
        <f t="shared" si="34"/>
        <v>2170.02576495967</v>
      </c>
      <c r="I262" s="10" t="s">
        <v>110</v>
      </c>
      <c r="J262" s="8">
        <f>การคำนวณตะกอน!F66</f>
        <v>303.4716342082646</v>
      </c>
      <c r="K262" s="8">
        <f>การคำนวณตะกอน!F67</f>
        <v>237.8270121416742</v>
      </c>
      <c r="L262" s="8">
        <f>การคำนวณตะกอน!F68</f>
        <v>225.33800701050066</v>
      </c>
      <c r="M262" s="14"/>
      <c r="N262" s="14"/>
    </row>
    <row r="263" spans="1:14" ht="24">
      <c r="A263" s="9"/>
      <c r="B263" s="10">
        <v>22</v>
      </c>
      <c r="C263" s="88">
        <v>21142</v>
      </c>
      <c r="D263" s="8">
        <v>94.71</v>
      </c>
      <c r="E263" s="8">
        <v>35.974</v>
      </c>
      <c r="F263" s="61">
        <f t="shared" si="28"/>
        <v>3.1081536</v>
      </c>
      <c r="G263" s="8">
        <f aca="true" t="shared" si="35" ref="G263:G268">+AVERAGE(J263:L263)</f>
        <v>133.6269900003372</v>
      </c>
      <c r="H263" s="8">
        <f aca="true" t="shared" si="36" ref="H263:H268">G263*F263</f>
        <v>415.3332100267121</v>
      </c>
      <c r="I263" s="10" t="s">
        <v>111</v>
      </c>
      <c r="J263" s="8">
        <f>การคำนวณตะกอน!F69</f>
        <v>126.5243902439</v>
      </c>
      <c r="K263" s="8">
        <f>การคำนวณตะกอน!F70</f>
        <v>115.98311801282696</v>
      </c>
      <c r="L263" s="8">
        <f>การคำนวณตะกอน!F71</f>
        <v>158.37346174428467</v>
      </c>
      <c r="M263" s="14"/>
      <c r="N263" s="14"/>
    </row>
    <row r="264" spans="1:14" ht="24">
      <c r="A264" s="9"/>
      <c r="B264" s="10">
        <v>23</v>
      </c>
      <c r="C264" s="88">
        <v>21157</v>
      </c>
      <c r="D264" s="8">
        <v>94.45</v>
      </c>
      <c r="E264" s="8">
        <v>21.49</v>
      </c>
      <c r="F264" s="61">
        <f t="shared" si="28"/>
        <v>1.856736</v>
      </c>
      <c r="G264" s="8">
        <f t="shared" si="35"/>
        <v>27.03862896585999</v>
      </c>
      <c r="H264" s="8">
        <f t="shared" si="36"/>
        <v>50.20359579155501</v>
      </c>
      <c r="I264" s="10" t="s">
        <v>112</v>
      </c>
      <c r="J264" s="8">
        <f>การคำนวณตะกอน!F72</f>
        <v>36.673458047793275</v>
      </c>
      <c r="K264" s="8">
        <f>การคำนวณตะกอน!F73</f>
        <v>24.815706882703314</v>
      </c>
      <c r="L264" s="8">
        <f>การคำนวณตะกอน!F74</f>
        <v>19.62672196708339</v>
      </c>
      <c r="M264" s="14"/>
      <c r="N264" s="14"/>
    </row>
    <row r="265" spans="1:14" ht="24">
      <c r="A265" s="9"/>
      <c r="B265" s="10">
        <v>24</v>
      </c>
      <c r="C265" s="88">
        <v>21163</v>
      </c>
      <c r="D265" s="8">
        <v>94.36</v>
      </c>
      <c r="E265" s="8">
        <v>15.284</v>
      </c>
      <c r="F265" s="61">
        <f t="shared" si="28"/>
        <v>1.3205376000000002</v>
      </c>
      <c r="G265" s="8">
        <f t="shared" si="35"/>
        <v>42.40643159041785</v>
      </c>
      <c r="H265" s="8">
        <f t="shared" si="36"/>
        <v>55.99928739697458</v>
      </c>
      <c r="I265" s="10" t="s">
        <v>120</v>
      </c>
      <c r="J265" s="8">
        <f>การคำนวณตะกอน!F75</f>
        <v>47.10409341202222</v>
      </c>
      <c r="K265" s="8">
        <f>การคำนวณตะกอน!F76</f>
        <v>31.373460376477215</v>
      </c>
      <c r="L265" s="8">
        <f>การคำนวณตะกอน!F77</f>
        <v>48.74174098275412</v>
      </c>
      <c r="M265" s="14"/>
      <c r="N265" s="14"/>
    </row>
    <row r="266" spans="1:14" ht="24">
      <c r="A266" s="9"/>
      <c r="B266" s="10">
        <v>25</v>
      </c>
      <c r="C266" s="88">
        <v>21170</v>
      </c>
      <c r="D266" s="8">
        <v>94.26</v>
      </c>
      <c r="E266" s="8">
        <v>12.338</v>
      </c>
      <c r="F266" s="61">
        <f t="shared" si="28"/>
        <v>1.0660032</v>
      </c>
      <c r="G266" s="8">
        <f t="shared" si="35"/>
        <v>26.486102182693134</v>
      </c>
      <c r="H266" s="8">
        <f t="shared" si="36"/>
        <v>28.234269682277862</v>
      </c>
      <c r="I266" s="10" t="s">
        <v>121</v>
      </c>
      <c r="J266" s="8">
        <f>การคำนวณตะกอน!F78</f>
        <v>27.872714603293733</v>
      </c>
      <c r="K266" s="8">
        <f>การคำนวณตะกอน!F79</f>
        <v>24.47381302009264</v>
      </c>
      <c r="L266" s="8">
        <f>การคำนวณตะกอน!F80</f>
        <v>27.111778924693038</v>
      </c>
      <c r="M266" s="14"/>
      <c r="N266" s="14"/>
    </row>
    <row r="267" spans="1:14" ht="24">
      <c r="A267" s="9"/>
      <c r="B267" s="10">
        <v>26</v>
      </c>
      <c r="C267" s="88">
        <v>21199</v>
      </c>
      <c r="D267" s="8">
        <v>94.88</v>
      </c>
      <c r="E267" s="8">
        <v>43.346</v>
      </c>
      <c r="F267" s="61">
        <f t="shared" si="28"/>
        <v>3.7450943999999997</v>
      </c>
      <c r="G267" s="8">
        <f t="shared" si="35"/>
        <v>93.76126</v>
      </c>
      <c r="H267" s="8">
        <f t="shared" si="36"/>
        <v>351.14476976294395</v>
      </c>
      <c r="I267" s="10" t="s">
        <v>122</v>
      </c>
      <c r="J267" s="8">
        <v>99.9474</v>
      </c>
      <c r="K267" s="8">
        <v>102.65302</v>
      </c>
      <c r="L267" s="8">
        <v>78.68336</v>
      </c>
      <c r="M267" s="14"/>
      <c r="N267" s="14"/>
    </row>
    <row r="268" spans="1:24" ht="24.75" thickBot="1">
      <c r="A268" s="200"/>
      <c r="B268" s="201">
        <v>27</v>
      </c>
      <c r="C268" s="202">
        <v>21205</v>
      </c>
      <c r="D268" s="203">
        <v>94.53</v>
      </c>
      <c r="E268" s="203">
        <v>9.434</v>
      </c>
      <c r="F268" s="204">
        <f t="shared" si="28"/>
        <v>0.8150976</v>
      </c>
      <c r="G268" s="203">
        <f t="shared" si="35"/>
        <v>81.07272333333333</v>
      </c>
      <c r="H268" s="203">
        <f t="shared" si="36"/>
        <v>66.082182214464</v>
      </c>
      <c r="I268" s="201" t="s">
        <v>123</v>
      </c>
      <c r="J268" s="203">
        <v>59.36026</v>
      </c>
      <c r="K268" s="203">
        <v>110.30299</v>
      </c>
      <c r="L268" s="203">
        <v>73.55492</v>
      </c>
      <c r="M268" s="205"/>
      <c r="N268" s="205"/>
      <c r="O268" s="200"/>
      <c r="P268" s="200"/>
      <c r="Q268" s="200"/>
      <c r="R268" s="200"/>
      <c r="S268" s="200"/>
      <c r="T268" s="200"/>
      <c r="U268" s="200"/>
      <c r="V268" s="200"/>
      <c r="W268" s="200"/>
      <c r="X268" s="200"/>
    </row>
    <row r="269" spans="1:24" s="169" customFormat="1" ht="24">
      <c r="A269" s="9"/>
      <c r="B269" s="10">
        <v>1</v>
      </c>
      <c r="C269" s="88">
        <v>21296</v>
      </c>
      <c r="D269" s="8">
        <v>94.1</v>
      </c>
      <c r="E269" s="8">
        <v>2.225</v>
      </c>
      <c r="F269" s="61">
        <f t="shared" si="28"/>
        <v>0.19224000000000002</v>
      </c>
      <c r="G269" s="8">
        <f aca="true" t="shared" si="37" ref="G269:G315">+AVERAGE(J269:L269)</f>
        <v>7.486123333333333</v>
      </c>
      <c r="H269" s="8">
        <f aca="true" t="shared" si="38" ref="H269:H315">G269*F269</f>
        <v>1.4391323496</v>
      </c>
      <c r="I269" s="199" t="s">
        <v>88</v>
      </c>
      <c r="J269" s="8">
        <v>10.9851</v>
      </c>
      <c r="K269" s="8">
        <v>5.91882</v>
      </c>
      <c r="L269" s="8">
        <v>5.55445</v>
      </c>
      <c r="M269" s="14" t="s">
        <v>128</v>
      </c>
      <c r="N269" s="14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14" ht="24">
      <c r="A270" s="9"/>
      <c r="B270" s="10">
        <v>2</v>
      </c>
      <c r="C270" s="88">
        <v>21313</v>
      </c>
      <c r="D270" s="8">
        <v>94.19</v>
      </c>
      <c r="E270" s="8">
        <v>8.583</v>
      </c>
      <c r="F270" s="61">
        <f t="shared" si="28"/>
        <v>0.7415712000000001</v>
      </c>
      <c r="G270" s="8">
        <f t="shared" si="37"/>
        <v>37.16567</v>
      </c>
      <c r="H270" s="8">
        <f t="shared" si="38"/>
        <v>27.560990500704</v>
      </c>
      <c r="I270" s="199" t="s">
        <v>89</v>
      </c>
      <c r="J270" s="8">
        <v>35.71046</v>
      </c>
      <c r="K270" s="8">
        <v>31.93644</v>
      </c>
      <c r="L270" s="8">
        <v>43.85011</v>
      </c>
      <c r="M270" s="14"/>
      <c r="N270" s="14"/>
    </row>
    <row r="271" spans="1:14" ht="24">
      <c r="A271" s="9"/>
      <c r="B271" s="10">
        <v>3</v>
      </c>
      <c r="C271" s="88">
        <v>21319</v>
      </c>
      <c r="D271" s="8">
        <v>94.14</v>
      </c>
      <c r="E271" s="8">
        <v>4.466</v>
      </c>
      <c r="F271" s="61">
        <f t="shared" si="28"/>
        <v>0.38586240000000005</v>
      </c>
      <c r="G271" s="8">
        <f t="shared" si="37"/>
        <v>47.14373333333333</v>
      </c>
      <c r="H271" s="8">
        <f t="shared" si="38"/>
        <v>18.19099408896</v>
      </c>
      <c r="I271" s="199" t="s">
        <v>90</v>
      </c>
      <c r="J271" s="8">
        <v>35.48459</v>
      </c>
      <c r="K271" s="8">
        <v>41.29067</v>
      </c>
      <c r="L271" s="8">
        <v>64.65594</v>
      </c>
      <c r="M271" s="14"/>
      <c r="N271" s="14"/>
    </row>
    <row r="272" spans="1:14" ht="24">
      <c r="A272" s="9"/>
      <c r="B272" s="10">
        <v>4</v>
      </c>
      <c r="C272" s="88">
        <v>21326</v>
      </c>
      <c r="D272" s="8">
        <v>94.08</v>
      </c>
      <c r="E272" s="8">
        <v>2.094</v>
      </c>
      <c r="F272" s="61">
        <f t="shared" si="28"/>
        <v>0.1809216</v>
      </c>
      <c r="G272" s="8">
        <f t="shared" si="37"/>
        <v>87.80772333333334</v>
      </c>
      <c r="H272" s="8">
        <f t="shared" si="38"/>
        <v>15.886313797824</v>
      </c>
      <c r="I272" s="199" t="s">
        <v>93</v>
      </c>
      <c r="J272" s="8">
        <v>91.17666</v>
      </c>
      <c r="K272" s="8">
        <v>80.25213</v>
      </c>
      <c r="L272" s="8">
        <v>91.99438</v>
      </c>
      <c r="M272" s="14"/>
      <c r="N272" s="14"/>
    </row>
    <row r="273" spans="1:16" ht="24">
      <c r="A273" s="9"/>
      <c r="B273" s="10">
        <v>5</v>
      </c>
      <c r="C273" s="88">
        <v>21352</v>
      </c>
      <c r="D273" s="8">
        <v>94.09</v>
      </c>
      <c r="E273" s="8">
        <v>8.583</v>
      </c>
      <c r="F273" s="61">
        <f t="shared" si="28"/>
        <v>0.7415712000000001</v>
      </c>
      <c r="G273" s="8">
        <f t="shared" si="37"/>
        <v>16.09892333333333</v>
      </c>
      <c r="H273" s="8">
        <f t="shared" si="38"/>
        <v>11.938497895008</v>
      </c>
      <c r="I273" s="199" t="s">
        <v>94</v>
      </c>
      <c r="J273" s="8">
        <v>12.19548</v>
      </c>
      <c r="K273" s="8">
        <v>18.74935</v>
      </c>
      <c r="L273" s="8">
        <v>17.35194</v>
      </c>
      <c r="M273" s="14"/>
      <c r="N273" s="14"/>
      <c r="O273" s="9"/>
      <c r="P273" s="9"/>
    </row>
    <row r="274" spans="1:16" ht="24">
      <c r="A274" s="9"/>
      <c r="B274" s="10">
        <v>6</v>
      </c>
      <c r="C274" s="88">
        <v>21402</v>
      </c>
      <c r="D274" s="8">
        <v>95.71</v>
      </c>
      <c r="E274" s="8">
        <v>138.906</v>
      </c>
      <c r="F274" s="61">
        <f t="shared" si="28"/>
        <v>12.001478400000002</v>
      </c>
      <c r="G274" s="8">
        <f t="shared" si="37"/>
        <v>245.6616733333333</v>
      </c>
      <c r="H274" s="8">
        <f t="shared" si="38"/>
        <v>2948.303266217856</v>
      </c>
      <c r="I274" s="199" t="s">
        <v>95</v>
      </c>
      <c r="J274" s="8">
        <v>264.731</v>
      </c>
      <c r="K274" s="8">
        <v>252.24029</v>
      </c>
      <c r="L274" s="8">
        <v>220.01373</v>
      </c>
      <c r="M274" s="14" t="s">
        <v>155</v>
      </c>
      <c r="N274" s="14"/>
      <c r="O274" s="9"/>
      <c r="P274" s="9"/>
    </row>
    <row r="275" spans="1:14" ht="24">
      <c r="A275" s="9"/>
      <c r="B275" s="10">
        <v>7</v>
      </c>
      <c r="C275" s="88">
        <v>21411</v>
      </c>
      <c r="D275" s="8">
        <v>95.09</v>
      </c>
      <c r="E275" s="8">
        <v>75.543</v>
      </c>
      <c r="F275" s="61">
        <f t="shared" si="28"/>
        <v>6.526915200000001</v>
      </c>
      <c r="G275" s="8">
        <f t="shared" si="37"/>
        <v>77.85764333333333</v>
      </c>
      <c r="H275" s="8">
        <f t="shared" si="38"/>
        <v>508.17023570851205</v>
      </c>
      <c r="I275" s="199" t="s">
        <v>96</v>
      </c>
      <c r="J275" s="8">
        <v>63.41644</v>
      </c>
      <c r="K275" s="8">
        <v>79.01065</v>
      </c>
      <c r="L275" s="8">
        <v>91.14584</v>
      </c>
      <c r="M275" s="14"/>
      <c r="N275" s="14"/>
    </row>
    <row r="276" spans="1:14" ht="24">
      <c r="A276" s="9"/>
      <c r="B276" s="10">
        <v>8</v>
      </c>
      <c r="C276" s="88">
        <v>21418</v>
      </c>
      <c r="D276" s="8">
        <v>95.28</v>
      </c>
      <c r="E276" s="8">
        <v>97.543</v>
      </c>
      <c r="F276" s="61">
        <f t="shared" si="28"/>
        <v>8.427715200000002</v>
      </c>
      <c r="G276" s="8">
        <f t="shared" si="37"/>
        <v>81.26790999999999</v>
      </c>
      <c r="H276" s="8">
        <f t="shared" si="38"/>
        <v>684.902800379232</v>
      </c>
      <c r="I276" s="199" t="s">
        <v>97</v>
      </c>
      <c r="J276" s="8">
        <v>81.09982</v>
      </c>
      <c r="K276" s="8">
        <v>82.31992</v>
      </c>
      <c r="L276" s="8">
        <v>80.38399</v>
      </c>
      <c r="M276" s="14"/>
      <c r="N276" s="14"/>
    </row>
    <row r="277" spans="1:14" ht="24">
      <c r="A277" s="9"/>
      <c r="B277" s="10">
        <v>9</v>
      </c>
      <c r="C277" s="88">
        <v>21435</v>
      </c>
      <c r="D277" s="8">
        <v>96.56</v>
      </c>
      <c r="E277" s="8">
        <v>235.371</v>
      </c>
      <c r="F277" s="61">
        <f t="shared" si="28"/>
        <v>20.336054400000002</v>
      </c>
      <c r="G277" s="8">
        <f t="shared" si="37"/>
        <v>133.66757</v>
      </c>
      <c r="H277" s="8">
        <f t="shared" si="38"/>
        <v>2718.2709750358085</v>
      </c>
      <c r="I277" s="199" t="s">
        <v>98</v>
      </c>
      <c r="J277" s="8">
        <v>116.82893</v>
      </c>
      <c r="K277" s="8">
        <v>136.46672</v>
      </c>
      <c r="L277" s="8">
        <v>147.70706</v>
      </c>
      <c r="M277" s="14"/>
      <c r="N277" s="14"/>
    </row>
    <row r="278" spans="1:14" ht="24">
      <c r="A278" s="9"/>
      <c r="B278" s="10">
        <v>10</v>
      </c>
      <c r="C278" s="88">
        <v>21444</v>
      </c>
      <c r="D278" s="8">
        <v>97.03</v>
      </c>
      <c r="E278" s="8">
        <v>295.329</v>
      </c>
      <c r="F278" s="61">
        <f t="shared" si="28"/>
        <v>25.5164256</v>
      </c>
      <c r="G278" s="8">
        <f t="shared" si="37"/>
        <v>178.36658333333335</v>
      </c>
      <c r="H278" s="8">
        <f t="shared" si="38"/>
        <v>4551.277653151201</v>
      </c>
      <c r="I278" s="199" t="s">
        <v>99</v>
      </c>
      <c r="J278" s="8">
        <v>184.59207</v>
      </c>
      <c r="K278" s="8">
        <v>177.63248</v>
      </c>
      <c r="L278" s="8">
        <v>172.8752</v>
      </c>
      <c r="M278" s="14"/>
      <c r="N278" s="14"/>
    </row>
    <row r="279" spans="1:14" ht="24">
      <c r="A279" s="9"/>
      <c r="B279" s="10">
        <v>11</v>
      </c>
      <c r="C279" s="88">
        <v>21449</v>
      </c>
      <c r="D279" s="8">
        <v>97.68</v>
      </c>
      <c r="E279" s="8">
        <v>355.237</v>
      </c>
      <c r="F279" s="61">
        <f t="shared" si="28"/>
        <v>30.692476800000005</v>
      </c>
      <c r="G279" s="8">
        <f t="shared" si="37"/>
        <v>399.5732533333333</v>
      </c>
      <c r="H279" s="8">
        <f t="shared" si="38"/>
        <v>12263.892807833858</v>
      </c>
      <c r="I279" s="199" t="s">
        <v>100</v>
      </c>
      <c r="J279" s="8">
        <v>416.7346</v>
      </c>
      <c r="K279" s="8">
        <v>399.30239</v>
      </c>
      <c r="L279" s="8">
        <v>382.68277</v>
      </c>
      <c r="M279" s="14"/>
      <c r="N279" s="14"/>
    </row>
    <row r="280" spans="1:14" ht="24">
      <c r="A280" s="9"/>
      <c r="B280" s="10">
        <v>12</v>
      </c>
      <c r="C280" s="88">
        <v>21452</v>
      </c>
      <c r="D280" s="8">
        <v>95.38</v>
      </c>
      <c r="E280" s="8">
        <v>103.484</v>
      </c>
      <c r="F280" s="61">
        <f t="shared" si="28"/>
        <v>8.9410176</v>
      </c>
      <c r="G280" s="8">
        <f t="shared" si="37"/>
        <v>389.49660766666665</v>
      </c>
      <c r="H280" s="8">
        <f t="shared" si="38"/>
        <v>3482.4960242879615</v>
      </c>
      <c r="I280" s="199" t="s">
        <v>101</v>
      </c>
      <c r="J280" s="8">
        <v>383.511443</v>
      </c>
      <c r="K280" s="8">
        <v>375.31519</v>
      </c>
      <c r="L280" s="8">
        <v>409.66319</v>
      </c>
      <c r="M280" s="14"/>
      <c r="N280" s="14"/>
    </row>
    <row r="281" spans="1:14" ht="24">
      <c r="A281" s="9"/>
      <c r="B281" s="10">
        <v>13</v>
      </c>
      <c r="C281" s="88">
        <v>21466</v>
      </c>
      <c r="D281" s="8">
        <v>95.08</v>
      </c>
      <c r="E281" s="8">
        <v>76.796</v>
      </c>
      <c r="F281" s="61">
        <f t="shared" si="28"/>
        <v>6.635174400000001</v>
      </c>
      <c r="G281" s="8">
        <f t="shared" si="37"/>
        <v>47.565673333333336</v>
      </c>
      <c r="H281" s="8">
        <f t="shared" si="38"/>
        <v>315.6065380200961</v>
      </c>
      <c r="I281" s="199" t="s">
        <v>102</v>
      </c>
      <c r="J281" s="8">
        <v>62.89124</v>
      </c>
      <c r="K281" s="8">
        <v>52.76495</v>
      </c>
      <c r="L281" s="8">
        <v>27.04083</v>
      </c>
      <c r="M281" s="14"/>
      <c r="N281" s="14"/>
    </row>
    <row r="282" spans="1:14" ht="24">
      <c r="A282" s="9"/>
      <c r="B282" s="10">
        <v>12</v>
      </c>
      <c r="C282" s="88">
        <v>21471</v>
      </c>
      <c r="D282" s="8">
        <v>97</v>
      </c>
      <c r="E282" s="8">
        <v>287.893</v>
      </c>
      <c r="F282" s="61">
        <f t="shared" si="28"/>
        <v>24.873955199999997</v>
      </c>
      <c r="G282" s="8">
        <f t="shared" si="37"/>
        <v>44.06026666666666</v>
      </c>
      <c r="H282" s="8">
        <f t="shared" si="38"/>
        <v>1095.9530991667195</v>
      </c>
      <c r="I282" s="199" t="s">
        <v>103</v>
      </c>
      <c r="J282" s="8">
        <v>42.72356</v>
      </c>
      <c r="K282" s="8">
        <v>52.79011</v>
      </c>
      <c r="L282" s="8">
        <v>36.66713</v>
      </c>
      <c r="M282" s="14"/>
      <c r="N282" s="14"/>
    </row>
    <row r="283" spans="1:14" ht="24">
      <c r="A283" s="9"/>
      <c r="B283" s="10">
        <v>15</v>
      </c>
      <c r="C283" s="88">
        <v>21484</v>
      </c>
      <c r="D283" s="8">
        <v>94.92</v>
      </c>
      <c r="E283" s="8">
        <v>61.025</v>
      </c>
      <c r="F283" s="61">
        <f t="shared" si="28"/>
        <v>5.27256</v>
      </c>
      <c r="G283" s="8">
        <f t="shared" si="37"/>
        <v>39.04914</v>
      </c>
      <c r="H283" s="8">
        <f t="shared" si="38"/>
        <v>205.88893359840003</v>
      </c>
      <c r="I283" s="199" t="s">
        <v>104</v>
      </c>
      <c r="J283" s="8">
        <v>49.18457</v>
      </c>
      <c r="K283" s="8">
        <v>28.31178</v>
      </c>
      <c r="L283" s="8">
        <v>39.65107</v>
      </c>
      <c r="M283" s="14"/>
      <c r="N283" s="14"/>
    </row>
    <row r="284" spans="1:14" ht="24">
      <c r="A284" s="9"/>
      <c r="B284" s="10">
        <v>16</v>
      </c>
      <c r="C284" s="88">
        <v>21492</v>
      </c>
      <c r="D284" s="8">
        <v>94.56</v>
      </c>
      <c r="E284" s="8">
        <v>24.229</v>
      </c>
      <c r="F284" s="61">
        <f t="shared" si="28"/>
        <v>2.0933856</v>
      </c>
      <c r="G284" s="8">
        <f t="shared" si="37"/>
        <v>24.65264666666667</v>
      </c>
      <c r="H284" s="8">
        <f t="shared" si="38"/>
        <v>51.607495533888006</v>
      </c>
      <c r="I284" s="199" t="s">
        <v>105</v>
      </c>
      <c r="J284" s="8">
        <v>29.85609</v>
      </c>
      <c r="K284" s="8">
        <v>20.98449</v>
      </c>
      <c r="L284" s="8">
        <v>23.11736</v>
      </c>
      <c r="M284" s="14"/>
      <c r="N284" s="14"/>
    </row>
    <row r="285" spans="1:14" ht="24">
      <c r="A285" s="9"/>
      <c r="B285" s="10">
        <v>17</v>
      </c>
      <c r="C285" s="88">
        <v>21501</v>
      </c>
      <c r="D285" s="8">
        <v>94.55</v>
      </c>
      <c r="E285" s="8">
        <v>21.468</v>
      </c>
      <c r="F285" s="61">
        <f t="shared" si="28"/>
        <v>1.8548352000000001</v>
      </c>
      <c r="G285" s="8">
        <f t="shared" si="37"/>
        <v>35.22466666666667</v>
      </c>
      <c r="H285" s="8">
        <f t="shared" si="38"/>
        <v>65.33595164160002</v>
      </c>
      <c r="I285" s="199" t="s">
        <v>106</v>
      </c>
      <c r="J285" s="8">
        <v>31.55171</v>
      </c>
      <c r="K285" s="8">
        <v>33.36682</v>
      </c>
      <c r="L285" s="8">
        <v>40.75547</v>
      </c>
      <c r="M285" s="14"/>
      <c r="N285" s="14"/>
    </row>
    <row r="286" spans="1:14" ht="24">
      <c r="A286" s="9"/>
      <c r="B286" s="10">
        <v>18</v>
      </c>
      <c r="C286" s="88">
        <v>21514</v>
      </c>
      <c r="D286" s="8">
        <v>94.5</v>
      </c>
      <c r="E286" s="8">
        <v>19.784</v>
      </c>
      <c r="F286" s="61">
        <f t="shared" si="28"/>
        <v>1.7093376</v>
      </c>
      <c r="G286" s="8">
        <f t="shared" si="37"/>
        <v>36.25861666666666</v>
      </c>
      <c r="H286" s="8">
        <f t="shared" si="38"/>
        <v>61.97821679231999</v>
      </c>
      <c r="I286" s="199" t="s">
        <v>107</v>
      </c>
      <c r="J286" s="8">
        <v>29.54761</v>
      </c>
      <c r="K286" s="8">
        <v>31.35392</v>
      </c>
      <c r="L286" s="8">
        <v>47.87432</v>
      </c>
      <c r="M286" s="14"/>
      <c r="N286" s="14"/>
    </row>
    <row r="287" spans="1:14" ht="24">
      <c r="A287" s="9"/>
      <c r="B287" s="10">
        <v>19</v>
      </c>
      <c r="C287" s="88">
        <v>21527</v>
      </c>
      <c r="D287" s="8">
        <v>94.61</v>
      </c>
      <c r="E287" s="8">
        <v>26.074</v>
      </c>
      <c r="F287" s="61">
        <f t="shared" si="28"/>
        <v>2.2527936000000004</v>
      </c>
      <c r="G287" s="8">
        <f t="shared" si="37"/>
        <v>20.445776666666664</v>
      </c>
      <c r="H287" s="8">
        <f t="shared" si="38"/>
        <v>46.060114821696004</v>
      </c>
      <c r="I287" s="199" t="s">
        <v>108</v>
      </c>
      <c r="J287" s="8">
        <v>23.29902</v>
      </c>
      <c r="K287" s="8">
        <v>27.03888</v>
      </c>
      <c r="L287" s="8">
        <v>10.99943</v>
      </c>
      <c r="M287" s="14"/>
      <c r="N287" s="14"/>
    </row>
    <row r="288" spans="1:14" ht="24">
      <c r="A288" s="9"/>
      <c r="B288" s="10">
        <v>20</v>
      </c>
      <c r="C288" s="88">
        <v>21537</v>
      </c>
      <c r="D288" s="8">
        <v>94.38</v>
      </c>
      <c r="E288" s="8">
        <v>10.132</v>
      </c>
      <c r="F288" s="61">
        <f>E288*0.0864</f>
        <v>0.8754048</v>
      </c>
      <c r="G288" s="8">
        <f t="shared" si="37"/>
        <v>18.540113333333334</v>
      </c>
      <c r="H288" s="8">
        <f t="shared" si="38"/>
        <v>16.230104204544002</v>
      </c>
      <c r="I288" s="199" t="s">
        <v>109</v>
      </c>
      <c r="J288" s="8">
        <v>25.46246</v>
      </c>
      <c r="K288" s="8">
        <v>13.38156</v>
      </c>
      <c r="L288" s="8">
        <v>16.77632</v>
      </c>
      <c r="M288" s="14"/>
      <c r="N288" s="14"/>
    </row>
    <row r="289" spans="2:14" s="206" customFormat="1" ht="24">
      <c r="B289" s="207">
        <v>21</v>
      </c>
      <c r="C289" s="208">
        <v>21540</v>
      </c>
      <c r="D289" s="209">
        <v>94.25</v>
      </c>
      <c r="E289" s="209">
        <v>2.931</v>
      </c>
      <c r="F289" s="210">
        <f>E289*0.0864</f>
        <v>0.25323840000000003</v>
      </c>
      <c r="G289" s="209">
        <f t="shared" si="37"/>
        <v>24.16747666666667</v>
      </c>
      <c r="H289" s="209">
        <f t="shared" si="38"/>
        <v>6.120133123104002</v>
      </c>
      <c r="I289" s="211" t="s">
        <v>110</v>
      </c>
      <c r="J289" s="209">
        <v>11.94931</v>
      </c>
      <c r="K289" s="209">
        <v>34.80123</v>
      </c>
      <c r="L289" s="209">
        <v>25.75189</v>
      </c>
      <c r="M289" s="212"/>
      <c r="N289" s="212"/>
    </row>
    <row r="290" spans="1:17" ht="27.75">
      <c r="A290" s="9"/>
      <c r="B290" s="213">
        <v>1</v>
      </c>
      <c r="C290" s="214">
        <v>21700</v>
      </c>
      <c r="D290" s="215">
        <v>94.26</v>
      </c>
      <c r="E290" s="215">
        <v>5.025</v>
      </c>
      <c r="F290" s="216">
        <f aca="true" t="shared" si="39" ref="F290:F315">E290*0.0864</f>
        <v>0.43416000000000005</v>
      </c>
      <c r="G290" s="215">
        <f t="shared" si="37"/>
        <v>553.8905133333334</v>
      </c>
      <c r="H290" s="215">
        <f t="shared" si="38"/>
        <v>240.47710526880005</v>
      </c>
      <c r="I290" s="217" t="s">
        <v>88</v>
      </c>
      <c r="J290" s="215">
        <v>576.4088</v>
      </c>
      <c r="K290" s="215">
        <v>535.26242</v>
      </c>
      <c r="L290" s="215">
        <v>550.00032</v>
      </c>
      <c r="M290" s="218" t="s">
        <v>156</v>
      </c>
      <c r="N290" s="218"/>
      <c r="O290" s="219"/>
      <c r="P290" s="219"/>
      <c r="Q290" s="220"/>
    </row>
    <row r="291" spans="1:17" ht="27.75">
      <c r="A291" s="9"/>
      <c r="B291" s="213">
        <v>2</v>
      </c>
      <c r="C291" s="214">
        <v>21707</v>
      </c>
      <c r="D291" s="215">
        <v>94.61</v>
      </c>
      <c r="E291" s="215">
        <v>22.947</v>
      </c>
      <c r="F291" s="216">
        <f t="shared" si="39"/>
        <v>1.9826208</v>
      </c>
      <c r="G291" s="215">
        <f t="shared" si="37"/>
        <v>91.73038666666666</v>
      </c>
      <c r="H291" s="215">
        <f t="shared" si="38"/>
        <v>181.866572597376</v>
      </c>
      <c r="I291" s="217" t="s">
        <v>89</v>
      </c>
      <c r="J291" s="215">
        <v>80.87355</v>
      </c>
      <c r="K291" s="215">
        <v>81.23154</v>
      </c>
      <c r="L291" s="215">
        <v>113.08607</v>
      </c>
      <c r="M291" s="218"/>
      <c r="N291" s="218"/>
      <c r="O291" s="220"/>
      <c r="P291" s="220"/>
      <c r="Q291" s="220"/>
    </row>
    <row r="292" spans="1:17" ht="27.75">
      <c r="A292" s="9"/>
      <c r="B292" s="213">
        <v>3</v>
      </c>
      <c r="C292" s="214">
        <v>21717</v>
      </c>
      <c r="D292" s="215">
        <v>94.31</v>
      </c>
      <c r="E292" s="215">
        <v>8.936</v>
      </c>
      <c r="F292" s="216">
        <f t="shared" si="39"/>
        <v>0.7720704</v>
      </c>
      <c r="G292" s="215">
        <f t="shared" si="37"/>
        <v>140.85874666666666</v>
      </c>
      <c r="H292" s="215">
        <f t="shared" si="38"/>
        <v>108.752868882432</v>
      </c>
      <c r="I292" s="217" t="s">
        <v>90</v>
      </c>
      <c r="J292" s="215">
        <v>135.34617</v>
      </c>
      <c r="K292" s="215">
        <v>136.20854</v>
      </c>
      <c r="L292" s="215">
        <v>151.02153</v>
      </c>
      <c r="M292" s="218"/>
      <c r="N292" s="218"/>
      <c r="O292" s="220"/>
      <c r="P292" s="220"/>
      <c r="Q292" s="220"/>
    </row>
    <row r="293" spans="1:17" ht="27.75">
      <c r="A293" s="9"/>
      <c r="B293" s="213">
        <v>4</v>
      </c>
      <c r="C293" s="214">
        <v>21724</v>
      </c>
      <c r="D293" s="215">
        <v>94.69</v>
      </c>
      <c r="E293" s="215">
        <v>30.029</v>
      </c>
      <c r="F293" s="216">
        <f t="shared" si="39"/>
        <v>2.5945056</v>
      </c>
      <c r="G293" s="215">
        <f t="shared" si="37"/>
        <v>72.8568</v>
      </c>
      <c r="H293" s="215">
        <f t="shared" si="38"/>
        <v>189.02737559808003</v>
      </c>
      <c r="I293" s="217" t="s">
        <v>93</v>
      </c>
      <c r="J293" s="215">
        <v>63.68335</v>
      </c>
      <c r="K293" s="215">
        <v>78.75738</v>
      </c>
      <c r="L293" s="215">
        <v>76.12967</v>
      </c>
      <c r="M293" s="218"/>
      <c r="N293" s="218"/>
      <c r="O293" s="220"/>
      <c r="P293" s="220"/>
      <c r="Q293" s="220"/>
    </row>
    <row r="294" spans="1:17" ht="27.75">
      <c r="A294" s="9"/>
      <c r="B294" s="213">
        <v>5</v>
      </c>
      <c r="C294" s="214">
        <v>21734</v>
      </c>
      <c r="D294" s="215">
        <v>95.95</v>
      </c>
      <c r="E294" s="215">
        <v>162.552</v>
      </c>
      <c r="F294" s="216">
        <f t="shared" si="39"/>
        <v>14.0444928</v>
      </c>
      <c r="G294" s="215">
        <f t="shared" si="37"/>
        <v>526.0440066666666</v>
      </c>
      <c r="H294" s="215">
        <f t="shared" si="38"/>
        <v>7388.021264113152</v>
      </c>
      <c r="I294" s="217" t="s">
        <v>94</v>
      </c>
      <c r="J294" s="215">
        <v>537.74951</v>
      </c>
      <c r="K294" s="215">
        <v>520.55172</v>
      </c>
      <c r="L294" s="215">
        <v>519.83079</v>
      </c>
      <c r="M294" s="218"/>
      <c r="N294" s="218"/>
      <c r="O294" s="220"/>
      <c r="P294" s="220"/>
      <c r="Q294" s="220"/>
    </row>
    <row r="295" spans="1:17" ht="27.75">
      <c r="A295" s="9"/>
      <c r="B295" s="213">
        <v>6</v>
      </c>
      <c r="C295" s="214">
        <v>21740</v>
      </c>
      <c r="D295" s="215">
        <v>97</v>
      </c>
      <c r="E295" s="215">
        <v>266.161</v>
      </c>
      <c r="F295" s="216">
        <f t="shared" si="39"/>
        <v>22.996310400000002</v>
      </c>
      <c r="G295" s="215">
        <f t="shared" si="37"/>
        <v>114.01001666666666</v>
      </c>
      <c r="H295" s="215">
        <f t="shared" si="38"/>
        <v>2621.80973197584</v>
      </c>
      <c r="I295" s="217" t="s">
        <v>95</v>
      </c>
      <c r="J295" s="215">
        <v>120.30075</v>
      </c>
      <c r="K295" s="215">
        <v>101.35026</v>
      </c>
      <c r="L295" s="215">
        <v>120.37904</v>
      </c>
      <c r="M295" s="218"/>
      <c r="N295" s="218"/>
      <c r="O295" s="220"/>
      <c r="P295" s="220"/>
      <c r="Q295" s="220"/>
    </row>
    <row r="296" spans="1:17" ht="27.75">
      <c r="A296" s="9"/>
      <c r="B296" s="213">
        <v>7</v>
      </c>
      <c r="C296" s="214">
        <v>21740</v>
      </c>
      <c r="D296" s="215">
        <v>97.04</v>
      </c>
      <c r="E296" s="215">
        <v>272.217</v>
      </c>
      <c r="F296" s="216">
        <f t="shared" si="39"/>
        <v>23.5195488</v>
      </c>
      <c r="G296" s="215">
        <f t="shared" si="37"/>
        <v>162.40010000000004</v>
      </c>
      <c r="H296" s="215">
        <f t="shared" si="38"/>
        <v>3819.577077074881</v>
      </c>
      <c r="I296" s="217" t="s">
        <v>96</v>
      </c>
      <c r="J296" s="215">
        <v>171.13443</v>
      </c>
      <c r="K296" s="215">
        <v>148.63406</v>
      </c>
      <c r="L296" s="215">
        <v>167.43181</v>
      </c>
      <c r="M296" s="218"/>
      <c r="N296" s="218"/>
      <c r="O296" s="220"/>
      <c r="P296" s="220"/>
      <c r="Q296" s="220"/>
    </row>
    <row r="297" spans="1:17" ht="27.75">
      <c r="A297" s="9"/>
      <c r="B297" s="213">
        <v>8</v>
      </c>
      <c r="C297" s="214">
        <v>21780</v>
      </c>
      <c r="D297" s="215">
        <v>101.3</v>
      </c>
      <c r="E297" s="215">
        <v>925.135</v>
      </c>
      <c r="F297" s="216">
        <f t="shared" si="39"/>
        <v>79.931664</v>
      </c>
      <c r="G297" s="215">
        <f t="shared" si="37"/>
        <v>580.9877366666666</v>
      </c>
      <c r="H297" s="215">
        <f t="shared" si="38"/>
        <v>46439.31655536047</v>
      </c>
      <c r="I297" s="217" t="s">
        <v>97</v>
      </c>
      <c r="J297" s="215">
        <v>567.95198</v>
      </c>
      <c r="K297" s="215">
        <v>649.47661</v>
      </c>
      <c r="L297" s="215">
        <v>525.53462</v>
      </c>
      <c r="M297" s="218"/>
      <c r="N297" s="218"/>
      <c r="O297" s="220"/>
      <c r="P297" s="220"/>
      <c r="Q297" s="220"/>
    </row>
    <row r="298" spans="1:17" ht="27.75">
      <c r="A298" s="9"/>
      <c r="B298" s="213">
        <v>9</v>
      </c>
      <c r="C298" s="214">
        <v>21781</v>
      </c>
      <c r="D298" s="215">
        <v>98.32</v>
      </c>
      <c r="E298" s="215">
        <v>395.852</v>
      </c>
      <c r="F298" s="216">
        <f t="shared" si="39"/>
        <v>34.2016128</v>
      </c>
      <c r="G298" s="215">
        <f t="shared" si="37"/>
        <v>319.1576</v>
      </c>
      <c r="H298" s="215">
        <f t="shared" si="38"/>
        <v>10915.70465737728</v>
      </c>
      <c r="I298" s="217" t="s">
        <v>98</v>
      </c>
      <c r="J298" s="215">
        <v>301.81843</v>
      </c>
      <c r="K298" s="215">
        <v>327.95615</v>
      </c>
      <c r="L298" s="215">
        <v>327.69822</v>
      </c>
      <c r="M298" s="218"/>
      <c r="N298" s="218"/>
      <c r="O298" s="220"/>
      <c r="P298" s="220"/>
      <c r="Q298" s="220"/>
    </row>
    <row r="299" spans="1:17" ht="27.75">
      <c r="A299" s="9"/>
      <c r="B299" s="213">
        <v>10</v>
      </c>
      <c r="C299" s="214">
        <v>21791</v>
      </c>
      <c r="D299" s="215">
        <v>99.15</v>
      </c>
      <c r="E299" s="215">
        <v>520.346</v>
      </c>
      <c r="F299" s="216">
        <f t="shared" si="39"/>
        <v>44.9578944</v>
      </c>
      <c r="G299" s="215">
        <f t="shared" si="37"/>
        <v>583.15881</v>
      </c>
      <c r="H299" s="215">
        <f t="shared" si="38"/>
        <v>26217.592198409664</v>
      </c>
      <c r="I299" s="217" t="s">
        <v>99</v>
      </c>
      <c r="J299" s="215">
        <v>584.92404</v>
      </c>
      <c r="K299" s="215">
        <v>569.19824</v>
      </c>
      <c r="L299" s="215">
        <v>595.35415</v>
      </c>
      <c r="M299" s="218"/>
      <c r="N299" s="218"/>
      <c r="O299" s="220"/>
      <c r="P299" s="220"/>
      <c r="Q299" s="220"/>
    </row>
    <row r="300" spans="1:17" ht="27.75">
      <c r="A300" s="9"/>
      <c r="B300" s="213">
        <v>11</v>
      </c>
      <c r="C300" s="214">
        <v>21808</v>
      </c>
      <c r="D300" s="215">
        <v>101.06</v>
      </c>
      <c r="E300" s="215">
        <v>879.428</v>
      </c>
      <c r="F300" s="216">
        <f t="shared" si="39"/>
        <v>75.9825792</v>
      </c>
      <c r="G300" s="215">
        <f t="shared" si="37"/>
        <v>334.7378233333333</v>
      </c>
      <c r="H300" s="215">
        <f t="shared" si="38"/>
        <v>25434.24317266061</v>
      </c>
      <c r="I300" s="217" t="s">
        <v>100</v>
      </c>
      <c r="J300" s="215">
        <v>322.78544</v>
      </c>
      <c r="K300" s="215">
        <v>337.66397</v>
      </c>
      <c r="L300" s="215">
        <v>343.76406</v>
      </c>
      <c r="M300" s="218"/>
      <c r="N300" s="218"/>
      <c r="O300" s="220"/>
      <c r="P300" s="220"/>
      <c r="Q300" s="220"/>
    </row>
    <row r="301" spans="1:17" ht="27.75">
      <c r="A301" s="9"/>
      <c r="B301" s="213">
        <v>12</v>
      </c>
      <c r="C301" s="214">
        <v>21812</v>
      </c>
      <c r="D301" s="215">
        <v>99.5</v>
      </c>
      <c r="E301" s="215">
        <v>639.913</v>
      </c>
      <c r="F301" s="216">
        <f t="shared" si="39"/>
        <v>55.2884832</v>
      </c>
      <c r="G301" s="215">
        <f t="shared" si="37"/>
        <v>304.32147333333336</v>
      </c>
      <c r="H301" s="215">
        <f t="shared" si="38"/>
        <v>16825.47266578925</v>
      </c>
      <c r="I301" s="217" t="s">
        <v>101</v>
      </c>
      <c r="J301" s="215">
        <v>317.93586</v>
      </c>
      <c r="K301" s="215">
        <v>306.25954</v>
      </c>
      <c r="L301" s="215">
        <v>288.76902</v>
      </c>
      <c r="M301" s="218"/>
      <c r="N301" s="218"/>
      <c r="O301" s="220"/>
      <c r="P301" s="220"/>
      <c r="Q301" s="220"/>
    </row>
    <row r="302" spans="1:17" ht="27.75">
      <c r="A302" s="9"/>
      <c r="B302" s="213">
        <v>13</v>
      </c>
      <c r="C302" s="214">
        <v>21819</v>
      </c>
      <c r="D302" s="215">
        <v>97.66</v>
      </c>
      <c r="E302" s="215">
        <v>357.885</v>
      </c>
      <c r="F302" s="216">
        <f t="shared" si="39"/>
        <v>30.921264</v>
      </c>
      <c r="G302" s="215">
        <f t="shared" si="37"/>
        <v>676.7364966666668</v>
      </c>
      <c r="H302" s="215">
        <f t="shared" si="38"/>
        <v>20925.547871865125</v>
      </c>
      <c r="I302" s="217" t="s">
        <v>102</v>
      </c>
      <c r="J302" s="215">
        <v>680.81747</v>
      </c>
      <c r="K302" s="215">
        <v>683.19286</v>
      </c>
      <c r="L302" s="215">
        <v>666.19916</v>
      </c>
      <c r="M302" s="218"/>
      <c r="N302" s="218"/>
      <c r="O302" s="220"/>
      <c r="P302" s="220"/>
      <c r="Q302" s="220"/>
    </row>
    <row r="303" spans="1:17" ht="27.75">
      <c r="A303" s="9"/>
      <c r="B303" s="213">
        <v>12</v>
      </c>
      <c r="C303" s="214">
        <v>21830</v>
      </c>
      <c r="D303" s="215">
        <v>96.95</v>
      </c>
      <c r="E303" s="215">
        <v>261.744</v>
      </c>
      <c r="F303" s="216">
        <f t="shared" si="39"/>
        <v>22.614681600000004</v>
      </c>
      <c r="G303" s="215">
        <f t="shared" si="37"/>
        <v>239.2021533333333</v>
      </c>
      <c r="H303" s="215">
        <f t="shared" si="38"/>
        <v>5409.4805356677125</v>
      </c>
      <c r="I303" s="217" t="s">
        <v>103</v>
      </c>
      <c r="J303" s="215">
        <v>247.15438</v>
      </c>
      <c r="K303" s="215">
        <v>236.91689</v>
      </c>
      <c r="L303" s="215">
        <v>233.53519</v>
      </c>
      <c r="M303" s="218"/>
      <c r="N303" s="218"/>
      <c r="O303" s="220"/>
      <c r="P303" s="220"/>
      <c r="Q303" s="220"/>
    </row>
    <row r="304" spans="1:17" ht="27.75">
      <c r="A304" s="9"/>
      <c r="B304" s="213">
        <v>15</v>
      </c>
      <c r="C304" s="214">
        <v>21835</v>
      </c>
      <c r="D304" s="215">
        <v>95.74</v>
      </c>
      <c r="E304" s="215">
        <v>128.455</v>
      </c>
      <c r="F304" s="216">
        <f t="shared" si="39"/>
        <v>11.098512000000001</v>
      </c>
      <c r="G304" s="215">
        <f t="shared" si="37"/>
        <v>244.2368</v>
      </c>
      <c r="H304" s="215">
        <f t="shared" si="38"/>
        <v>2710.6650556416002</v>
      </c>
      <c r="I304" s="217" t="s">
        <v>104</v>
      </c>
      <c r="J304" s="215">
        <v>238.50085</v>
      </c>
      <c r="K304" s="215">
        <v>259.44829</v>
      </c>
      <c r="L304" s="215">
        <v>234.76126</v>
      </c>
      <c r="M304" s="218"/>
      <c r="N304" s="218"/>
      <c r="O304" s="220"/>
      <c r="P304" s="220"/>
      <c r="Q304" s="220"/>
    </row>
    <row r="305" spans="1:17" ht="27.75">
      <c r="A305" s="9"/>
      <c r="B305" s="213">
        <v>16</v>
      </c>
      <c r="C305" s="214">
        <v>21851</v>
      </c>
      <c r="D305" s="215">
        <v>95.98</v>
      </c>
      <c r="E305" s="259">
        <v>171.807</v>
      </c>
      <c r="F305" s="216">
        <f t="shared" si="39"/>
        <v>14.8441248</v>
      </c>
      <c r="G305" s="215">
        <f t="shared" si="37"/>
        <v>140.73309333333336</v>
      </c>
      <c r="H305" s="215">
        <f t="shared" si="38"/>
        <v>2089.0596009300484</v>
      </c>
      <c r="I305" s="217" t="s">
        <v>105</v>
      </c>
      <c r="J305" s="215">
        <v>130.06438</v>
      </c>
      <c r="K305" s="215">
        <v>130.80336</v>
      </c>
      <c r="L305" s="215">
        <v>161.33154</v>
      </c>
      <c r="M305" s="218"/>
      <c r="N305" s="218"/>
      <c r="O305" s="220"/>
      <c r="P305" s="220"/>
      <c r="Q305" s="220"/>
    </row>
    <row r="306" spans="1:17" ht="27.75">
      <c r="A306" s="9"/>
      <c r="B306" s="213">
        <v>17</v>
      </c>
      <c r="C306" s="214">
        <v>21855</v>
      </c>
      <c r="D306" s="215">
        <v>95.36</v>
      </c>
      <c r="E306" s="215">
        <v>106.93</v>
      </c>
      <c r="F306" s="216">
        <f t="shared" si="39"/>
        <v>9.238752000000002</v>
      </c>
      <c r="G306" s="215">
        <f t="shared" si="37"/>
        <v>156.18528666666666</v>
      </c>
      <c r="H306" s="215">
        <f t="shared" si="38"/>
        <v>1442.9571295622402</v>
      </c>
      <c r="I306" s="217" t="s">
        <v>106</v>
      </c>
      <c r="J306" s="215">
        <v>154.6375</v>
      </c>
      <c r="K306" s="215">
        <v>154.50674</v>
      </c>
      <c r="L306" s="215">
        <v>159.41162</v>
      </c>
      <c r="M306" s="218"/>
      <c r="N306" s="218"/>
      <c r="O306" s="220"/>
      <c r="P306" s="220"/>
      <c r="Q306" s="220"/>
    </row>
    <row r="307" spans="1:17" ht="27.75">
      <c r="A307" s="9"/>
      <c r="B307" s="213">
        <v>18</v>
      </c>
      <c r="C307" s="214">
        <v>21864</v>
      </c>
      <c r="D307" s="215">
        <v>95.42</v>
      </c>
      <c r="E307" s="215">
        <v>115.345</v>
      </c>
      <c r="F307" s="216">
        <f t="shared" si="39"/>
        <v>9.965808</v>
      </c>
      <c r="G307" s="215">
        <f t="shared" si="37"/>
        <v>160.38494333333333</v>
      </c>
      <c r="H307" s="215">
        <f t="shared" si="38"/>
        <v>1598.36555135088</v>
      </c>
      <c r="I307" s="217" t="s">
        <v>107</v>
      </c>
      <c r="J307" s="215">
        <v>169.08003</v>
      </c>
      <c r="K307" s="215">
        <v>157.34463</v>
      </c>
      <c r="L307" s="215">
        <v>154.73017</v>
      </c>
      <c r="M307" s="218"/>
      <c r="N307" s="218"/>
      <c r="O307" s="220"/>
      <c r="P307" s="220"/>
      <c r="Q307" s="220"/>
    </row>
    <row r="308" spans="1:17" ht="27.75">
      <c r="A308" s="9"/>
      <c r="B308" s="213">
        <v>19</v>
      </c>
      <c r="C308" s="214">
        <v>21870</v>
      </c>
      <c r="D308" s="215">
        <v>95.08</v>
      </c>
      <c r="E308" s="215">
        <v>82.851</v>
      </c>
      <c r="F308" s="216">
        <f t="shared" si="39"/>
        <v>7.1583264</v>
      </c>
      <c r="G308" s="215">
        <f t="shared" si="37"/>
        <v>146.46538999999999</v>
      </c>
      <c r="H308" s="215">
        <f t="shared" si="38"/>
        <v>1048.447067923296</v>
      </c>
      <c r="I308" s="217" t="s">
        <v>108</v>
      </c>
      <c r="J308" s="215">
        <v>150.21459</v>
      </c>
      <c r="K308" s="215">
        <v>155.48206</v>
      </c>
      <c r="L308" s="215">
        <v>133.69952</v>
      </c>
      <c r="M308" s="218"/>
      <c r="N308" s="218"/>
      <c r="O308" s="220"/>
      <c r="P308" s="220"/>
      <c r="Q308" s="220"/>
    </row>
    <row r="309" spans="1:17" ht="27.75">
      <c r="A309" s="9"/>
      <c r="B309" s="213">
        <v>20</v>
      </c>
      <c r="C309" s="214">
        <v>21890</v>
      </c>
      <c r="D309" s="215">
        <v>94.49</v>
      </c>
      <c r="E309" s="215">
        <v>18.738</v>
      </c>
      <c r="F309" s="216">
        <f t="shared" si="39"/>
        <v>1.6189632</v>
      </c>
      <c r="G309" s="215">
        <f t="shared" si="37"/>
        <v>1.35935</v>
      </c>
      <c r="H309" s="215">
        <f t="shared" si="38"/>
        <v>2.20073762592</v>
      </c>
      <c r="I309" s="217" t="s">
        <v>109</v>
      </c>
      <c r="J309" s="215">
        <v>0</v>
      </c>
      <c r="K309" s="215">
        <v>0</v>
      </c>
      <c r="L309" s="215">
        <v>4.07805</v>
      </c>
      <c r="M309" s="218"/>
      <c r="N309" s="218"/>
      <c r="O309" s="220"/>
      <c r="P309" s="220"/>
      <c r="Q309" s="220"/>
    </row>
    <row r="310" spans="1:17" ht="27.75">
      <c r="A310" s="9"/>
      <c r="B310" s="213">
        <v>21</v>
      </c>
      <c r="C310" s="214">
        <v>21904</v>
      </c>
      <c r="D310" s="215">
        <v>94.3</v>
      </c>
      <c r="E310" s="215">
        <v>12.494</v>
      </c>
      <c r="F310" s="216">
        <f t="shared" si="39"/>
        <v>1.0794816</v>
      </c>
      <c r="G310" s="215">
        <f t="shared" si="37"/>
        <v>0.21939666666666668</v>
      </c>
      <c r="H310" s="215">
        <f t="shared" si="38"/>
        <v>0.23683466476800002</v>
      </c>
      <c r="I310" s="217" t="s">
        <v>110</v>
      </c>
      <c r="J310" s="215">
        <v>0.33167</v>
      </c>
      <c r="K310" s="215">
        <v>0</v>
      </c>
      <c r="L310" s="215">
        <v>0.32652</v>
      </c>
      <c r="M310" s="218"/>
      <c r="N310" s="218"/>
      <c r="O310" s="220"/>
      <c r="P310" s="220"/>
      <c r="Q310" s="220"/>
    </row>
    <row r="311" spans="1:17" ht="27.75">
      <c r="A311" s="9"/>
      <c r="B311" s="213">
        <v>22</v>
      </c>
      <c r="C311" s="214">
        <v>21910</v>
      </c>
      <c r="D311" s="215">
        <v>94.21</v>
      </c>
      <c r="E311" s="215">
        <v>6.885</v>
      </c>
      <c r="F311" s="216">
        <f t="shared" si="39"/>
        <v>0.5948640000000001</v>
      </c>
      <c r="G311" s="215">
        <f t="shared" si="37"/>
        <v>0.6543866666666667</v>
      </c>
      <c r="H311" s="215">
        <f t="shared" si="38"/>
        <v>0.38927107008000006</v>
      </c>
      <c r="I311" s="217" t="s">
        <v>111</v>
      </c>
      <c r="J311" s="215">
        <v>1.96316</v>
      </c>
      <c r="K311" s="215">
        <v>0</v>
      </c>
      <c r="L311" s="215">
        <v>0</v>
      </c>
      <c r="M311" s="218"/>
      <c r="N311" s="218"/>
      <c r="O311" s="220"/>
      <c r="P311" s="220"/>
      <c r="Q311" s="220"/>
    </row>
    <row r="312" spans="1:17" ht="27.75">
      <c r="A312" s="9"/>
      <c r="B312" s="213">
        <v>23</v>
      </c>
      <c r="C312" s="214">
        <v>21920</v>
      </c>
      <c r="D312" s="215">
        <v>94.15</v>
      </c>
      <c r="E312" s="215">
        <v>5.213</v>
      </c>
      <c r="F312" s="216">
        <f t="shared" si="39"/>
        <v>0.4504032</v>
      </c>
      <c r="G312" s="215">
        <f t="shared" si="37"/>
        <v>15.828476666666667</v>
      </c>
      <c r="H312" s="215">
        <f t="shared" si="38"/>
        <v>7.129196541792</v>
      </c>
      <c r="I312" s="217" t="s">
        <v>112</v>
      </c>
      <c r="J312" s="215">
        <v>11.39141</v>
      </c>
      <c r="K312" s="215">
        <v>18.12032</v>
      </c>
      <c r="L312" s="215">
        <v>17.9737</v>
      </c>
      <c r="M312" s="218"/>
      <c r="N312" s="218"/>
      <c r="O312" s="220"/>
      <c r="P312" s="220"/>
      <c r="Q312" s="220"/>
    </row>
    <row r="313" spans="1:17" ht="27.75">
      <c r="A313" s="9"/>
      <c r="B313" s="213">
        <v>24</v>
      </c>
      <c r="C313" s="214">
        <v>21927</v>
      </c>
      <c r="D313" s="215">
        <v>94.39</v>
      </c>
      <c r="E313" s="215">
        <v>18.501</v>
      </c>
      <c r="F313" s="216">
        <f t="shared" si="39"/>
        <v>1.5984864</v>
      </c>
      <c r="G313" s="215">
        <f t="shared" si="37"/>
        <v>50.805620000000005</v>
      </c>
      <c r="H313" s="215">
        <f t="shared" si="38"/>
        <v>81.21209261356802</v>
      </c>
      <c r="I313" s="217" t="s">
        <v>120</v>
      </c>
      <c r="J313" s="215">
        <v>62.1345</v>
      </c>
      <c r="K313" s="215">
        <v>36.94104</v>
      </c>
      <c r="L313" s="215">
        <v>53.34132</v>
      </c>
      <c r="M313" s="218"/>
      <c r="N313" s="218"/>
      <c r="O313" s="220"/>
      <c r="P313" s="220"/>
      <c r="Q313" s="220"/>
    </row>
    <row r="314" spans="1:17" ht="27.75">
      <c r="A314" s="9"/>
      <c r="B314" s="213">
        <v>25</v>
      </c>
      <c r="C314" s="214">
        <v>21934</v>
      </c>
      <c r="D314" s="215">
        <v>94.42</v>
      </c>
      <c r="E314" s="215">
        <v>19.597</v>
      </c>
      <c r="F314" s="216">
        <f t="shared" si="39"/>
        <v>1.6931808000000002</v>
      </c>
      <c r="G314" s="215">
        <f t="shared" si="37"/>
        <v>35.50582666666667</v>
      </c>
      <c r="H314" s="215">
        <f t="shared" si="38"/>
        <v>60.11778400012801</v>
      </c>
      <c r="I314" s="217" t="s">
        <v>121</v>
      </c>
      <c r="J314" s="215">
        <v>37.6629</v>
      </c>
      <c r="K314" s="215">
        <v>42.12542</v>
      </c>
      <c r="L314" s="215">
        <v>26.72916</v>
      </c>
      <c r="M314" s="218"/>
      <c r="N314" s="218"/>
      <c r="O314" s="220"/>
      <c r="P314" s="220"/>
      <c r="Q314" s="220"/>
    </row>
    <row r="315" spans="2:17" s="200" customFormat="1" ht="28.5" thickBot="1">
      <c r="B315" s="265">
        <v>26</v>
      </c>
      <c r="C315" s="266">
        <v>21954</v>
      </c>
      <c r="D315" s="267">
        <v>94.02</v>
      </c>
      <c r="E315" s="267">
        <v>2.882</v>
      </c>
      <c r="F315" s="268">
        <f t="shared" si="39"/>
        <v>0.24900480000000003</v>
      </c>
      <c r="G315" s="267">
        <f t="shared" si="37"/>
        <v>39.64665333333333</v>
      </c>
      <c r="H315" s="267">
        <f t="shared" si="38"/>
        <v>9.872206983936001</v>
      </c>
      <c r="I315" s="269" t="s">
        <v>122</v>
      </c>
      <c r="J315" s="267">
        <v>43.36658</v>
      </c>
      <c r="K315" s="267">
        <v>48.41674</v>
      </c>
      <c r="L315" s="267">
        <v>27.15664</v>
      </c>
      <c r="M315" s="270"/>
      <c r="N315" s="270"/>
      <c r="O315" s="271"/>
      <c r="P315" s="271"/>
      <c r="Q315" s="271"/>
    </row>
    <row r="316" spans="1:17" ht="27.75">
      <c r="A316" s="9"/>
      <c r="B316" s="213"/>
      <c r="C316" s="214"/>
      <c r="D316" s="215"/>
      <c r="E316" s="215"/>
      <c r="F316" s="216"/>
      <c r="G316" s="215"/>
      <c r="H316" s="215"/>
      <c r="I316" s="217"/>
      <c r="J316" s="215"/>
      <c r="K316" s="215"/>
      <c r="L316" s="215"/>
      <c r="M316" s="218"/>
      <c r="N316" s="218"/>
      <c r="O316" s="220"/>
      <c r="P316" s="220"/>
      <c r="Q316" s="220"/>
    </row>
    <row r="317" spans="1:17" ht="27.75">
      <c r="A317" s="9"/>
      <c r="B317" s="213"/>
      <c r="C317" s="214"/>
      <c r="D317" s="215"/>
      <c r="E317" s="215"/>
      <c r="F317" s="216"/>
      <c r="G317" s="215"/>
      <c r="H317" s="215"/>
      <c r="I317" s="217"/>
      <c r="J317" s="215"/>
      <c r="K317" s="215"/>
      <c r="L317" s="215"/>
      <c r="M317" s="218"/>
      <c r="N317" s="218"/>
      <c r="O317" s="220"/>
      <c r="P317" s="220"/>
      <c r="Q317" s="220"/>
    </row>
    <row r="318" spans="1:17" ht="27.75">
      <c r="A318" s="9"/>
      <c r="B318" s="213"/>
      <c r="C318" s="214"/>
      <c r="D318" s="215"/>
      <c r="E318" s="215"/>
      <c r="F318" s="216"/>
      <c r="G318" s="215"/>
      <c r="H318" s="215"/>
      <c r="I318" s="217"/>
      <c r="J318" s="215"/>
      <c r="K318" s="215"/>
      <c r="L318" s="215"/>
      <c r="M318" s="218"/>
      <c r="N318" s="218"/>
      <c r="O318" s="220"/>
      <c r="P318" s="220"/>
      <c r="Q318" s="220"/>
    </row>
    <row r="319" spans="1:17" ht="27.75">
      <c r="A319" s="9"/>
      <c r="B319" s="213"/>
      <c r="C319" s="214"/>
      <c r="D319" s="215"/>
      <c r="E319" s="215"/>
      <c r="F319" s="216"/>
      <c r="G319" s="215"/>
      <c r="H319" s="215"/>
      <c r="I319" s="217"/>
      <c r="J319" s="215"/>
      <c r="K319" s="215"/>
      <c r="L319" s="215"/>
      <c r="M319" s="218"/>
      <c r="N319" s="218"/>
      <c r="O319" s="220"/>
      <c r="P319" s="220"/>
      <c r="Q319" s="220"/>
    </row>
    <row r="320" spans="1:17" ht="27.75">
      <c r="A320" s="9"/>
      <c r="B320" s="213"/>
      <c r="C320" s="214"/>
      <c r="D320" s="215"/>
      <c r="E320" s="215"/>
      <c r="F320" s="216"/>
      <c r="G320" s="215"/>
      <c r="H320" s="215"/>
      <c r="I320" s="217"/>
      <c r="J320" s="215"/>
      <c r="K320" s="215"/>
      <c r="L320" s="215"/>
      <c r="M320" s="218"/>
      <c r="N320" s="218"/>
      <c r="O320" s="220"/>
      <c r="P320" s="220"/>
      <c r="Q320" s="220"/>
    </row>
    <row r="321" spans="1:17" ht="27.75">
      <c r="A321" s="9"/>
      <c r="B321" s="213"/>
      <c r="C321" s="214"/>
      <c r="D321" s="215"/>
      <c r="E321" s="215"/>
      <c r="F321" s="216"/>
      <c r="G321" s="215"/>
      <c r="H321" s="215"/>
      <c r="I321" s="217"/>
      <c r="J321" s="215"/>
      <c r="K321" s="215"/>
      <c r="L321" s="215"/>
      <c r="M321" s="218"/>
      <c r="N321" s="218"/>
      <c r="O321" s="220"/>
      <c r="P321" s="220"/>
      <c r="Q321" s="220"/>
    </row>
    <row r="322" spans="1:17" ht="27.75">
      <c r="A322" s="9"/>
      <c r="B322" s="213"/>
      <c r="C322" s="214"/>
      <c r="D322" s="215"/>
      <c r="E322" s="215"/>
      <c r="F322" s="216"/>
      <c r="G322" s="215"/>
      <c r="H322" s="215"/>
      <c r="I322" s="217"/>
      <c r="J322" s="215"/>
      <c r="K322" s="215"/>
      <c r="L322" s="215"/>
      <c r="M322" s="218"/>
      <c r="N322" s="218"/>
      <c r="O322" s="220"/>
      <c r="P322" s="220"/>
      <c r="Q322" s="220"/>
    </row>
    <row r="323" spans="1:17" ht="27.75">
      <c r="A323" s="9"/>
      <c r="B323" s="213"/>
      <c r="C323" s="214"/>
      <c r="D323" s="215"/>
      <c r="E323" s="215"/>
      <c r="F323" s="216"/>
      <c r="G323" s="215"/>
      <c r="H323" s="215"/>
      <c r="I323" s="217"/>
      <c r="J323" s="215"/>
      <c r="K323" s="215"/>
      <c r="L323" s="215"/>
      <c r="M323" s="218"/>
      <c r="N323" s="218"/>
      <c r="O323" s="220"/>
      <c r="P323" s="220"/>
      <c r="Q323" s="220"/>
    </row>
    <row r="324" spans="1:17" ht="27.75">
      <c r="A324" s="9"/>
      <c r="B324" s="213"/>
      <c r="C324" s="214"/>
      <c r="D324" s="215"/>
      <c r="E324" s="215"/>
      <c r="F324" s="216"/>
      <c r="G324" s="215"/>
      <c r="H324" s="215"/>
      <c r="I324" s="217"/>
      <c r="J324" s="215"/>
      <c r="K324" s="215"/>
      <c r="L324" s="215"/>
      <c r="M324" s="218"/>
      <c r="N324" s="218"/>
      <c r="O324" s="220"/>
      <c r="P324" s="220"/>
      <c r="Q324" s="220"/>
    </row>
    <row r="325" spans="1:17" ht="27.75">
      <c r="A325" s="9"/>
      <c r="B325" s="213"/>
      <c r="C325" s="214"/>
      <c r="D325" s="215"/>
      <c r="E325" s="215"/>
      <c r="F325" s="216"/>
      <c r="G325" s="215"/>
      <c r="H325" s="215"/>
      <c r="I325" s="217"/>
      <c r="J325" s="215"/>
      <c r="K325" s="215"/>
      <c r="L325" s="215"/>
      <c r="M325" s="218"/>
      <c r="N325" s="218"/>
      <c r="O325" s="220"/>
      <c r="P325" s="220"/>
      <c r="Q325" s="220"/>
    </row>
    <row r="326" spans="1:17" ht="27.75">
      <c r="A326" s="9"/>
      <c r="B326" s="213"/>
      <c r="C326" s="214"/>
      <c r="D326" s="215"/>
      <c r="E326" s="215"/>
      <c r="F326" s="216"/>
      <c r="G326" s="215"/>
      <c r="H326" s="215"/>
      <c r="I326" s="217"/>
      <c r="J326" s="215"/>
      <c r="K326" s="215"/>
      <c r="L326" s="215"/>
      <c r="M326" s="218"/>
      <c r="N326" s="218"/>
      <c r="O326" s="220"/>
      <c r="P326" s="220"/>
      <c r="Q326" s="220"/>
    </row>
    <row r="327" spans="1:17" ht="27.75">
      <c r="A327" s="9"/>
      <c r="B327" s="213"/>
      <c r="C327" s="214"/>
      <c r="D327" s="215"/>
      <c r="E327" s="215"/>
      <c r="F327" s="216"/>
      <c r="G327" s="215"/>
      <c r="H327" s="215"/>
      <c r="I327" s="217"/>
      <c r="J327" s="215"/>
      <c r="K327" s="215"/>
      <c r="L327" s="215"/>
      <c r="M327" s="218"/>
      <c r="N327" s="218"/>
      <c r="O327" s="220"/>
      <c r="P327" s="220"/>
      <c r="Q327" s="220"/>
    </row>
    <row r="328" spans="1:17" ht="27.75">
      <c r="A328" s="9"/>
      <c r="B328" s="213"/>
      <c r="C328" s="214"/>
      <c r="D328" s="215"/>
      <c r="E328" s="215"/>
      <c r="F328" s="216"/>
      <c r="G328" s="215"/>
      <c r="H328" s="215"/>
      <c r="I328" s="217"/>
      <c r="J328" s="215"/>
      <c r="K328" s="215"/>
      <c r="L328" s="215"/>
      <c r="M328" s="218"/>
      <c r="N328" s="218"/>
      <c r="O328" s="220"/>
      <c r="P328" s="220"/>
      <c r="Q328" s="220"/>
    </row>
    <row r="329" spans="1:17" ht="27.75">
      <c r="A329" s="9"/>
      <c r="B329" s="213"/>
      <c r="C329" s="214"/>
      <c r="D329" s="215"/>
      <c r="E329" s="215"/>
      <c r="F329" s="216"/>
      <c r="G329" s="215"/>
      <c r="H329" s="215"/>
      <c r="I329" s="217"/>
      <c r="J329" s="215"/>
      <c r="K329" s="215"/>
      <c r="L329" s="215"/>
      <c r="M329" s="218"/>
      <c r="N329" s="218"/>
      <c r="O329" s="220"/>
      <c r="P329" s="220"/>
      <c r="Q329" s="220"/>
    </row>
    <row r="330" spans="1:17" ht="27.75">
      <c r="A330" s="9"/>
      <c r="B330" s="213"/>
      <c r="C330" s="214"/>
      <c r="D330" s="215"/>
      <c r="E330" s="215"/>
      <c r="F330" s="216"/>
      <c r="G330" s="215"/>
      <c r="H330" s="215"/>
      <c r="I330" s="217"/>
      <c r="J330" s="215"/>
      <c r="K330" s="215"/>
      <c r="L330" s="215"/>
      <c r="M330" s="218"/>
      <c r="N330" s="218"/>
      <c r="O330" s="220"/>
      <c r="P330" s="220"/>
      <c r="Q330" s="220"/>
    </row>
    <row r="331" spans="1:17" ht="27.75">
      <c r="A331" s="9"/>
      <c r="B331" s="213"/>
      <c r="C331" s="214"/>
      <c r="D331" s="215"/>
      <c r="E331" s="215"/>
      <c r="F331" s="216"/>
      <c r="G331" s="215"/>
      <c r="H331" s="215"/>
      <c r="I331" s="217"/>
      <c r="J331" s="215"/>
      <c r="K331" s="215"/>
      <c r="L331" s="215"/>
      <c r="M331" s="218"/>
      <c r="N331" s="218"/>
      <c r="O331" s="220"/>
      <c r="P331" s="220"/>
      <c r="Q331" s="220"/>
    </row>
    <row r="332" spans="1:17" ht="27.75">
      <c r="A332" s="9"/>
      <c r="B332" s="213"/>
      <c r="C332" s="214"/>
      <c r="D332" s="215"/>
      <c r="E332" s="215"/>
      <c r="F332" s="216"/>
      <c r="G332" s="215"/>
      <c r="H332" s="215"/>
      <c r="I332" s="217"/>
      <c r="J332" s="215"/>
      <c r="K332" s="215"/>
      <c r="L332" s="215"/>
      <c r="M332" s="218"/>
      <c r="N332" s="218"/>
      <c r="O332" s="220"/>
      <c r="P332" s="220"/>
      <c r="Q332" s="220"/>
    </row>
    <row r="333" spans="1:17" ht="27.75">
      <c r="A333" s="9"/>
      <c r="B333" s="213"/>
      <c r="C333" s="214"/>
      <c r="D333" s="215"/>
      <c r="E333" s="215"/>
      <c r="F333" s="216"/>
      <c r="G333" s="215"/>
      <c r="H333" s="215"/>
      <c r="I333" s="217"/>
      <c r="J333" s="215"/>
      <c r="K333" s="215"/>
      <c r="L333" s="215"/>
      <c r="M333" s="218"/>
      <c r="N333" s="218"/>
      <c r="O333" s="220"/>
      <c r="P333" s="220"/>
      <c r="Q333" s="220"/>
    </row>
    <row r="334" spans="1:17" ht="27.75">
      <c r="A334" s="9"/>
      <c r="B334" s="213"/>
      <c r="C334" s="214"/>
      <c r="D334" s="215"/>
      <c r="E334" s="215"/>
      <c r="F334" s="216"/>
      <c r="G334" s="215"/>
      <c r="H334" s="215"/>
      <c r="I334" s="217"/>
      <c r="J334" s="215"/>
      <c r="K334" s="215"/>
      <c r="L334" s="215"/>
      <c r="M334" s="218"/>
      <c r="N334" s="218"/>
      <c r="O334" s="220"/>
      <c r="P334" s="220"/>
      <c r="Q334" s="220"/>
    </row>
    <row r="335" spans="1:17" ht="27.75">
      <c r="A335" s="9"/>
      <c r="B335" s="213"/>
      <c r="C335" s="214"/>
      <c r="D335" s="215"/>
      <c r="E335" s="215"/>
      <c r="F335" s="216"/>
      <c r="G335" s="215"/>
      <c r="H335" s="215"/>
      <c r="I335" s="217"/>
      <c r="J335" s="215"/>
      <c r="K335" s="215"/>
      <c r="L335" s="215"/>
      <c r="M335" s="218"/>
      <c r="N335" s="218"/>
      <c r="O335" s="220"/>
      <c r="P335" s="220"/>
      <c r="Q335" s="220"/>
    </row>
    <row r="336" spans="1:17" ht="27.75">
      <c r="A336" s="9"/>
      <c r="B336" s="213"/>
      <c r="C336" s="214"/>
      <c r="D336" s="215"/>
      <c r="E336" s="215"/>
      <c r="F336" s="216"/>
      <c r="G336" s="215"/>
      <c r="H336" s="215"/>
      <c r="I336" s="217"/>
      <c r="J336" s="215"/>
      <c r="K336" s="215"/>
      <c r="L336" s="215"/>
      <c r="M336" s="218"/>
      <c r="N336" s="218"/>
      <c r="O336" s="220"/>
      <c r="P336" s="220"/>
      <c r="Q336" s="220"/>
    </row>
    <row r="337" spans="1:17" ht="27.75">
      <c r="A337" s="9"/>
      <c r="B337" s="213"/>
      <c r="C337" s="214"/>
      <c r="D337" s="215"/>
      <c r="E337" s="215"/>
      <c r="F337" s="216"/>
      <c r="G337" s="215"/>
      <c r="H337" s="215"/>
      <c r="I337" s="217"/>
      <c r="J337" s="215"/>
      <c r="K337" s="215"/>
      <c r="L337" s="215"/>
      <c r="M337" s="218"/>
      <c r="N337" s="218"/>
      <c r="O337" s="220"/>
      <c r="P337" s="220"/>
      <c r="Q337" s="220"/>
    </row>
    <row r="338" spans="1:17" ht="27.75">
      <c r="A338" s="9"/>
      <c r="B338" s="213"/>
      <c r="C338" s="214"/>
      <c r="D338" s="215"/>
      <c r="E338" s="215"/>
      <c r="F338" s="216"/>
      <c r="G338" s="215"/>
      <c r="H338" s="215"/>
      <c r="I338" s="217"/>
      <c r="J338" s="215"/>
      <c r="K338" s="215"/>
      <c r="L338" s="215"/>
      <c r="M338" s="218"/>
      <c r="N338" s="218"/>
      <c r="O338" s="220"/>
      <c r="P338" s="220"/>
      <c r="Q338" s="220"/>
    </row>
    <row r="339" spans="1:14" ht="24">
      <c r="A339" s="9"/>
      <c r="B339" s="10"/>
      <c r="C339" s="88"/>
      <c r="D339" s="8"/>
      <c r="E339" s="8"/>
      <c r="F339" s="61"/>
      <c r="G339" s="8"/>
      <c r="H339" s="8"/>
      <c r="I339" s="199"/>
      <c r="J339" s="8"/>
      <c r="K339" s="8"/>
      <c r="L339" s="8"/>
      <c r="M339" s="14"/>
      <c r="N339" s="14"/>
    </row>
    <row r="340" spans="1:14" ht="24">
      <c r="A340" s="9"/>
      <c r="B340" s="10"/>
      <c r="C340" s="88"/>
      <c r="D340" s="8"/>
      <c r="E340" s="8"/>
      <c r="F340" s="61"/>
      <c r="G340" s="8"/>
      <c r="H340" s="8"/>
      <c r="I340" s="199"/>
      <c r="J340" s="8"/>
      <c r="K340" s="8"/>
      <c r="L340" s="8"/>
      <c r="M340" s="14"/>
      <c r="N340" s="14"/>
    </row>
    <row r="341" spans="1:14" ht="24">
      <c r="A341" s="9"/>
      <c r="B341" s="10"/>
      <c r="C341" s="88"/>
      <c r="D341" s="8"/>
      <c r="E341" s="8"/>
      <c r="F341" s="61"/>
      <c r="G341" s="8"/>
      <c r="H341" s="8"/>
      <c r="I341" s="199"/>
      <c r="J341" s="8"/>
      <c r="K341" s="8"/>
      <c r="L341" s="8"/>
      <c r="M341" s="14"/>
      <c r="N341" s="14"/>
    </row>
    <row r="342" spans="1:14" ht="24">
      <c r="A342" s="9"/>
      <c r="B342" s="10"/>
      <c r="C342" s="88"/>
      <c r="D342" s="8"/>
      <c r="E342" s="8"/>
      <c r="F342" s="61"/>
      <c r="G342" s="8"/>
      <c r="H342" s="8"/>
      <c r="I342" s="199"/>
      <c r="J342" s="8"/>
      <c r="K342" s="8"/>
      <c r="L342" s="8"/>
      <c r="M342" s="14"/>
      <c r="N342" s="14"/>
    </row>
    <row r="343" spans="1:14" ht="24">
      <c r="A343" s="9"/>
      <c r="B343" s="10"/>
      <c r="C343" s="88"/>
      <c r="D343" s="8"/>
      <c r="E343" s="8"/>
      <c r="F343" s="61"/>
      <c r="G343" s="8"/>
      <c r="H343" s="8"/>
      <c r="I343" s="199"/>
      <c r="J343" s="8"/>
      <c r="K343" s="8"/>
      <c r="L343" s="8"/>
      <c r="M343" s="14"/>
      <c r="N343" s="14"/>
    </row>
    <row r="344" spans="1:14" ht="24">
      <c r="A344" s="9"/>
      <c r="B344" s="10"/>
      <c r="C344" s="88"/>
      <c r="D344" s="8"/>
      <c r="E344" s="8"/>
      <c r="F344" s="61"/>
      <c r="G344" s="8"/>
      <c r="H344" s="8"/>
      <c r="I344" s="199"/>
      <c r="J344" s="8"/>
      <c r="K344" s="8"/>
      <c r="L344" s="8"/>
      <c r="M344" s="14"/>
      <c r="N344" s="14"/>
    </row>
    <row r="345" spans="1:14" ht="24">
      <c r="A345" s="9"/>
      <c r="B345" s="10"/>
      <c r="C345" s="88"/>
      <c r="D345" s="8"/>
      <c r="E345" s="8"/>
      <c r="F345" s="61"/>
      <c r="G345" s="8"/>
      <c r="H345" s="8"/>
      <c r="I345" s="199"/>
      <c r="J345" s="8"/>
      <c r="K345" s="8"/>
      <c r="L345" s="8"/>
      <c r="M345" s="14"/>
      <c r="N345" s="14"/>
    </row>
    <row r="346" spans="1:14" ht="24">
      <c r="A346" s="9"/>
      <c r="B346" s="10"/>
      <c r="C346" s="88"/>
      <c r="D346" s="8"/>
      <c r="E346" s="8"/>
      <c r="F346" s="61"/>
      <c r="G346" s="8"/>
      <c r="H346" s="8"/>
      <c r="I346" s="199"/>
      <c r="J346" s="8"/>
      <c r="K346" s="8"/>
      <c r="L346" s="8"/>
      <c r="M346" s="14"/>
      <c r="N346" s="14"/>
    </row>
    <row r="347" spans="1:14" ht="24">
      <c r="A347" s="9"/>
      <c r="B347" s="10"/>
      <c r="C347" s="88"/>
      <c r="D347" s="8"/>
      <c r="E347" s="8"/>
      <c r="F347" s="61"/>
      <c r="G347" s="8"/>
      <c r="H347" s="8"/>
      <c r="I347" s="199"/>
      <c r="J347" s="8"/>
      <c r="K347" s="8"/>
      <c r="L347" s="8"/>
      <c r="M347" s="14"/>
      <c r="N347" s="14"/>
    </row>
    <row r="348" spans="1:14" ht="24">
      <c r="A348" s="9"/>
      <c r="B348" s="10"/>
      <c r="C348" s="88"/>
      <c r="D348" s="8"/>
      <c r="E348" s="8"/>
      <c r="F348" s="61"/>
      <c r="G348" s="8"/>
      <c r="H348" s="8"/>
      <c r="I348" s="199"/>
      <c r="J348" s="8"/>
      <c r="K348" s="8"/>
      <c r="L348" s="8"/>
      <c r="M348" s="14"/>
      <c r="N348" s="14"/>
    </row>
    <row r="349" spans="1:14" ht="24">
      <c r="A349" s="9"/>
      <c r="B349" s="10"/>
      <c r="C349" s="88"/>
      <c r="D349" s="8"/>
      <c r="E349" s="8"/>
      <c r="F349" s="61"/>
      <c r="G349" s="8"/>
      <c r="H349" s="8"/>
      <c r="I349" s="199"/>
      <c r="J349" s="8"/>
      <c r="K349" s="8"/>
      <c r="L349" s="8"/>
      <c r="M349" s="14"/>
      <c r="N349" s="14"/>
    </row>
    <row r="350" spans="1:14" ht="24">
      <c r="A350" s="9"/>
      <c r="B350" s="10"/>
      <c r="C350" s="88"/>
      <c r="D350" s="8"/>
      <c r="E350" s="8"/>
      <c r="F350" s="61"/>
      <c r="G350" s="8"/>
      <c r="H350" s="8"/>
      <c r="I350" s="199"/>
      <c r="J350" s="8"/>
      <c r="K350" s="8"/>
      <c r="L350" s="8"/>
      <c r="M350" s="14"/>
      <c r="N350" s="14"/>
    </row>
    <row r="351" spans="1:14" ht="24">
      <c r="A351" s="9"/>
      <c r="B351" s="10"/>
      <c r="C351" s="88"/>
      <c r="D351" s="8"/>
      <c r="E351" s="8"/>
      <c r="F351" s="61"/>
      <c r="G351" s="8"/>
      <c r="H351" s="8"/>
      <c r="I351" s="199"/>
      <c r="J351" s="8"/>
      <c r="K351" s="8"/>
      <c r="L351" s="8"/>
      <c r="M351" s="14"/>
      <c r="N351" s="14"/>
    </row>
    <row r="352" spans="1:14" ht="24">
      <c r="A352" s="9"/>
      <c r="B352" s="10"/>
      <c r="C352" s="88"/>
      <c r="D352" s="8"/>
      <c r="E352" s="8"/>
      <c r="F352" s="61"/>
      <c r="G352" s="8"/>
      <c r="H352" s="8"/>
      <c r="I352" s="199"/>
      <c r="J352" s="8"/>
      <c r="K352" s="8"/>
      <c r="L352" s="8"/>
      <c r="M352" s="14"/>
      <c r="N352" s="14"/>
    </row>
    <row r="353" spans="1:14" ht="24">
      <c r="A353" s="9"/>
      <c r="B353" s="10"/>
      <c r="C353" s="88"/>
      <c r="D353" s="8"/>
      <c r="E353" s="8"/>
      <c r="F353" s="61"/>
      <c r="G353" s="8"/>
      <c r="H353" s="8"/>
      <c r="I353" s="199"/>
      <c r="J353" s="8"/>
      <c r="K353" s="8"/>
      <c r="L353" s="8"/>
      <c r="M353" s="14"/>
      <c r="N353" s="14"/>
    </row>
    <row r="354" spans="1:14" ht="24">
      <c r="A354" s="9"/>
      <c r="B354" s="10"/>
      <c r="C354" s="88"/>
      <c r="D354" s="8"/>
      <c r="E354" s="8"/>
      <c r="F354" s="61"/>
      <c r="G354" s="8"/>
      <c r="H354" s="8"/>
      <c r="I354" s="199"/>
      <c r="J354" s="8"/>
      <c r="K354" s="8"/>
      <c r="L354" s="8"/>
      <c r="M354" s="14"/>
      <c r="N354" s="14"/>
    </row>
    <row r="355" spans="1:14" ht="24">
      <c r="A355" s="9"/>
      <c r="B355" s="10"/>
      <c r="C355" s="88"/>
      <c r="D355" s="8"/>
      <c r="E355" s="8"/>
      <c r="F355" s="61"/>
      <c r="G355" s="8"/>
      <c r="H355" s="8"/>
      <c r="I355" s="199"/>
      <c r="J355" s="8"/>
      <c r="K355" s="8"/>
      <c r="L355" s="8"/>
      <c r="M355" s="14"/>
      <c r="N355" s="14"/>
    </row>
    <row r="356" spans="1:14" ht="24">
      <c r="A356" s="9"/>
      <c r="B356" s="10"/>
      <c r="C356" s="88"/>
      <c r="D356" s="8"/>
      <c r="E356" s="8"/>
      <c r="F356" s="61"/>
      <c r="G356" s="8"/>
      <c r="H356" s="8"/>
      <c r="I356" s="199"/>
      <c r="J356" s="8"/>
      <c r="K356" s="8"/>
      <c r="L356" s="8"/>
      <c r="M356" s="14"/>
      <c r="N356" s="14"/>
    </row>
    <row r="357" spans="1:14" ht="24">
      <c r="A357" s="9"/>
      <c r="B357" s="10"/>
      <c r="C357" s="88"/>
      <c r="D357" s="8"/>
      <c r="E357" s="8"/>
      <c r="F357" s="61"/>
      <c r="G357" s="8"/>
      <c r="H357" s="8"/>
      <c r="I357" s="199"/>
      <c r="J357" s="8"/>
      <c r="K357" s="8"/>
      <c r="L357" s="8"/>
      <c r="M357" s="14"/>
      <c r="N357" s="14"/>
    </row>
    <row r="358" spans="1:14" ht="24">
      <c r="A358" s="9"/>
      <c r="B358" s="10"/>
      <c r="C358" s="88"/>
      <c r="D358" s="8"/>
      <c r="E358" s="8"/>
      <c r="F358" s="61"/>
      <c r="G358" s="8"/>
      <c r="H358" s="8"/>
      <c r="I358" s="199"/>
      <c r="J358" s="8"/>
      <c r="K358" s="8"/>
      <c r="L358" s="8"/>
      <c r="M358" s="14"/>
      <c r="N358" s="14"/>
    </row>
    <row r="359" spans="1:14" ht="24">
      <c r="A359" s="9"/>
      <c r="B359" s="10"/>
      <c r="C359" s="88"/>
      <c r="D359" s="8"/>
      <c r="E359" s="8"/>
      <c r="F359" s="61"/>
      <c r="G359" s="8"/>
      <c r="H359" s="8"/>
      <c r="I359" s="199"/>
      <c r="J359" s="8"/>
      <c r="K359" s="8"/>
      <c r="L359" s="8"/>
      <c r="M359" s="14"/>
      <c r="N359" s="14"/>
    </row>
    <row r="360" spans="1:14" ht="24">
      <c r="A360" s="9"/>
      <c r="B360" s="10"/>
      <c r="C360" s="88"/>
      <c r="D360" s="8"/>
      <c r="E360" s="8"/>
      <c r="F360" s="61"/>
      <c r="G360" s="8"/>
      <c r="H360" s="8"/>
      <c r="I360" s="199"/>
      <c r="J360" s="8"/>
      <c r="K360" s="8"/>
      <c r="L360" s="8"/>
      <c r="M360" s="14"/>
      <c r="N360" s="14"/>
    </row>
    <row r="361" spans="1:14" ht="24">
      <c r="A361" s="9"/>
      <c r="B361" s="10"/>
      <c r="C361" s="88"/>
      <c r="D361" s="8"/>
      <c r="E361" s="8"/>
      <c r="F361" s="61"/>
      <c r="G361" s="9"/>
      <c r="H361" s="8"/>
      <c r="I361" s="199"/>
      <c r="J361" s="8"/>
      <c r="K361" s="8"/>
      <c r="L361" s="8"/>
      <c r="M361" s="14"/>
      <c r="N361" s="14"/>
    </row>
    <row r="362" spans="1:14" ht="24">
      <c r="A362" s="9"/>
      <c r="B362" s="10"/>
      <c r="C362" s="88"/>
      <c r="D362" s="8"/>
      <c r="E362" s="8"/>
      <c r="F362" s="61"/>
      <c r="G362" s="9"/>
      <c r="H362" s="8"/>
      <c r="I362" s="199"/>
      <c r="J362" s="8"/>
      <c r="K362" s="8"/>
      <c r="L362" s="8"/>
      <c r="M362" s="14"/>
      <c r="N362" s="14"/>
    </row>
    <row r="363" spans="1:14" ht="24">
      <c r="A363" s="9"/>
      <c r="B363" s="10"/>
      <c r="C363" s="88"/>
      <c r="D363" s="8"/>
      <c r="E363" s="8"/>
      <c r="F363" s="61"/>
      <c r="G363" s="9"/>
      <c r="H363" s="8"/>
      <c r="I363" s="199"/>
      <c r="J363" s="8"/>
      <c r="K363" s="8"/>
      <c r="L363" s="8"/>
      <c r="M363" s="14"/>
      <c r="N363" s="14"/>
    </row>
    <row r="364" spans="1:14" ht="24">
      <c r="A364" s="9"/>
      <c r="B364" s="10"/>
      <c r="C364" s="88"/>
      <c r="D364" s="8"/>
      <c r="E364" s="8"/>
      <c r="F364" s="61"/>
      <c r="G364" s="9"/>
      <c r="H364" s="8"/>
      <c r="I364" s="10"/>
      <c r="J364" s="8"/>
      <c r="K364" s="8"/>
      <c r="L364" s="8"/>
      <c r="M364" s="14"/>
      <c r="N364" s="14"/>
    </row>
    <row r="365" spans="1:14" ht="24">
      <c r="A365" s="9"/>
      <c r="B365" s="10"/>
      <c r="C365" s="88"/>
      <c r="D365" s="8"/>
      <c r="E365" s="8"/>
      <c r="F365" s="61"/>
      <c r="G365" s="9"/>
      <c r="H365" s="8"/>
      <c r="I365" s="10"/>
      <c r="J365" s="8"/>
      <c r="K365" s="8"/>
      <c r="L365" s="8"/>
      <c r="M365" s="14"/>
      <c r="N365" s="14"/>
    </row>
    <row r="366" spans="1:14" ht="24">
      <c r="A366" s="9"/>
      <c r="B366" s="10"/>
      <c r="C366" s="88"/>
      <c r="D366" s="8"/>
      <c r="E366" s="8"/>
      <c r="F366" s="61"/>
      <c r="G366" s="9"/>
      <c r="H366" s="8"/>
      <c r="I366" s="10"/>
      <c r="J366" s="8"/>
      <c r="K366" s="8"/>
      <c r="L366" s="8"/>
      <c r="M366" s="14"/>
      <c r="N366" s="14"/>
    </row>
    <row r="367" spans="1:14" ht="24">
      <c r="A367" s="9"/>
      <c r="B367" s="10"/>
      <c r="C367" s="88"/>
      <c r="D367" s="8"/>
      <c r="E367" s="8"/>
      <c r="F367" s="61"/>
      <c r="G367" s="9"/>
      <c r="H367" s="8"/>
      <c r="I367" s="10"/>
      <c r="J367" s="8"/>
      <c r="K367" s="8"/>
      <c r="L367" s="8"/>
      <c r="M367" s="14"/>
      <c r="N367" s="14"/>
    </row>
    <row r="368" spans="1:14" ht="24">
      <c r="A368" s="9"/>
      <c r="B368" s="10"/>
      <c r="C368" s="88"/>
      <c r="D368" s="8"/>
      <c r="E368" s="8"/>
      <c r="F368" s="61"/>
      <c r="G368" s="9"/>
      <c r="H368" s="8"/>
      <c r="I368" s="10"/>
      <c r="J368" s="8"/>
      <c r="K368" s="8"/>
      <c r="L368" s="8"/>
      <c r="M368" s="14"/>
      <c r="N368" s="14"/>
    </row>
    <row r="369" spans="1:14" ht="24">
      <c r="A369" s="9"/>
      <c r="B369" s="10"/>
      <c r="C369" s="88"/>
      <c r="D369" s="8"/>
      <c r="E369" s="8"/>
      <c r="F369" s="61"/>
      <c r="G369" s="9"/>
      <c r="H369" s="8"/>
      <c r="I369" s="10"/>
      <c r="J369" s="8"/>
      <c r="K369" s="8"/>
      <c r="L369" s="8"/>
      <c r="M369" s="14"/>
      <c r="N369" s="14"/>
    </row>
    <row r="370" spans="1:14" ht="24">
      <c r="A370" s="9"/>
      <c r="B370" s="10"/>
      <c r="C370" s="88"/>
      <c r="D370" s="8"/>
      <c r="E370" s="8"/>
      <c r="F370" s="61"/>
      <c r="G370" s="9"/>
      <c r="H370" s="8"/>
      <c r="I370" s="10"/>
      <c r="J370" s="8"/>
      <c r="K370" s="8"/>
      <c r="L370" s="8"/>
      <c r="M370" s="14"/>
      <c r="N370" s="14"/>
    </row>
    <row r="371" spans="1:14" ht="24">
      <c r="A371" s="9"/>
      <c r="B371" s="10"/>
      <c r="C371" s="88"/>
      <c r="D371" s="8"/>
      <c r="E371" s="8"/>
      <c r="F371" s="61"/>
      <c r="G371" s="9"/>
      <c r="H371" s="8"/>
      <c r="I371" s="10"/>
      <c r="J371" s="8"/>
      <c r="K371" s="8"/>
      <c r="L371" s="8"/>
      <c r="M371" s="14"/>
      <c r="N371" s="14"/>
    </row>
    <row r="372" spans="1:14" ht="24">
      <c r="A372" s="9"/>
      <c r="B372" s="10"/>
      <c r="C372" s="88"/>
      <c r="D372" s="8"/>
      <c r="E372" s="8"/>
      <c r="F372" s="61"/>
      <c r="G372" s="9"/>
      <c r="H372" s="8"/>
      <c r="I372" s="10"/>
      <c r="J372" s="8"/>
      <c r="K372" s="8"/>
      <c r="L372" s="8"/>
      <c r="M372" s="14"/>
      <c r="N372" s="14"/>
    </row>
    <row r="373" spans="1:14" ht="24">
      <c r="A373" s="9"/>
      <c r="B373" s="10"/>
      <c r="C373" s="88"/>
      <c r="D373" s="8"/>
      <c r="E373" s="8"/>
      <c r="F373" s="61"/>
      <c r="G373" s="9"/>
      <c r="H373" s="8"/>
      <c r="I373" s="10"/>
      <c r="J373" s="8"/>
      <c r="K373" s="8"/>
      <c r="L373" s="8"/>
      <c r="M373" s="14"/>
      <c r="N373" s="14"/>
    </row>
    <row r="374" spans="1:14" ht="24">
      <c r="A374" s="9"/>
      <c r="B374" s="10"/>
      <c r="C374" s="88"/>
      <c r="D374" s="8"/>
      <c r="E374" s="8"/>
      <c r="F374" s="61"/>
      <c r="G374" s="9"/>
      <c r="H374" s="8"/>
      <c r="I374" s="10"/>
      <c r="J374" s="8"/>
      <c r="K374" s="8"/>
      <c r="L374" s="8"/>
      <c r="M374" s="14"/>
      <c r="N374" s="14"/>
    </row>
    <row r="375" spans="1:14" ht="24">
      <c r="A375" s="9"/>
      <c r="B375" s="10"/>
      <c r="C375" s="88"/>
      <c r="D375" s="8"/>
      <c r="E375" s="8"/>
      <c r="F375" s="61"/>
      <c r="G375" s="9"/>
      <c r="H375" s="8"/>
      <c r="I375" s="10"/>
      <c r="J375" s="8"/>
      <c r="K375" s="8"/>
      <c r="L375" s="8"/>
      <c r="M375" s="14"/>
      <c r="N375" s="14"/>
    </row>
    <row r="376" spans="1:14" ht="24">
      <c r="A376" s="9"/>
      <c r="B376" s="10"/>
      <c r="C376" s="88"/>
      <c r="D376" s="8"/>
      <c r="E376" s="8"/>
      <c r="F376" s="61"/>
      <c r="G376" s="9"/>
      <c r="H376" s="8"/>
      <c r="I376" s="10"/>
      <c r="J376" s="8"/>
      <c r="K376" s="8"/>
      <c r="L376" s="8"/>
      <c r="M376" s="14"/>
      <c r="N376" s="14"/>
    </row>
    <row r="377" spans="1:14" ht="24">
      <c r="A377" s="9"/>
      <c r="B377" s="10"/>
      <c r="C377" s="88"/>
      <c r="D377" s="8"/>
      <c r="E377" s="8"/>
      <c r="F377" s="61"/>
      <c r="G377" s="9"/>
      <c r="H377" s="8"/>
      <c r="I377" s="10"/>
      <c r="J377" s="8"/>
      <c r="K377" s="8"/>
      <c r="L377" s="8"/>
      <c r="M377" s="14"/>
      <c r="N377" s="14"/>
    </row>
    <row r="378" spans="1:14" ht="24">
      <c r="A378" s="9"/>
      <c r="B378" s="10"/>
      <c r="C378" s="88"/>
      <c r="D378" s="8"/>
      <c r="E378" s="8"/>
      <c r="F378" s="61"/>
      <c r="G378" s="9"/>
      <c r="H378" s="8"/>
      <c r="I378" s="10"/>
      <c r="J378" s="8"/>
      <c r="K378" s="8"/>
      <c r="L378" s="8"/>
      <c r="M378" s="14"/>
      <c r="N378" s="14"/>
    </row>
    <row r="379" spans="1:14" ht="24">
      <c r="A379" s="9"/>
      <c r="B379" s="10"/>
      <c r="C379" s="88"/>
      <c r="D379" s="8"/>
      <c r="E379" s="8"/>
      <c r="F379" s="61"/>
      <c r="G379" s="9"/>
      <c r="H379" s="8"/>
      <c r="I379" s="10"/>
      <c r="J379" s="8"/>
      <c r="K379" s="8"/>
      <c r="L379" s="8"/>
      <c r="M379" s="14"/>
      <c r="N379" s="14"/>
    </row>
    <row r="380" spans="1:14" ht="24">
      <c r="A380" s="9"/>
      <c r="B380" s="10"/>
      <c r="C380" s="88"/>
      <c r="D380" s="8"/>
      <c r="E380" s="8"/>
      <c r="F380" s="61"/>
      <c r="G380" s="9"/>
      <c r="H380" s="8"/>
      <c r="I380" s="10"/>
      <c r="J380" s="8"/>
      <c r="K380" s="8"/>
      <c r="L380" s="8"/>
      <c r="M380" s="14"/>
      <c r="N380" s="14"/>
    </row>
    <row r="381" spans="1:14" ht="24">
      <c r="A381" s="9"/>
      <c r="B381" s="10"/>
      <c r="C381" s="88"/>
      <c r="D381" s="8"/>
      <c r="E381" s="8"/>
      <c r="F381" s="61"/>
      <c r="G381" s="9"/>
      <c r="H381" s="8"/>
      <c r="I381" s="10"/>
      <c r="J381" s="8"/>
      <c r="K381" s="8"/>
      <c r="L381" s="8"/>
      <c r="M381" s="14"/>
      <c r="N381" s="14"/>
    </row>
    <row r="382" spans="1:14" ht="24">
      <c r="A382" s="9"/>
      <c r="B382" s="10"/>
      <c r="C382" s="88"/>
      <c r="D382" s="8"/>
      <c r="E382" s="8"/>
      <c r="F382" s="61"/>
      <c r="G382" s="9"/>
      <c r="H382" s="8"/>
      <c r="I382" s="10"/>
      <c r="J382" s="8"/>
      <c r="K382" s="8"/>
      <c r="L382" s="8"/>
      <c r="M382" s="14"/>
      <c r="N382" s="14"/>
    </row>
    <row r="383" spans="1:14" ht="24">
      <c r="A383" s="9"/>
      <c r="B383" s="10"/>
      <c r="C383" s="88"/>
      <c r="D383" s="8"/>
      <c r="E383" s="8"/>
      <c r="F383" s="61"/>
      <c r="G383" s="9"/>
      <c r="H383" s="8"/>
      <c r="I383" s="10"/>
      <c r="J383" s="8"/>
      <c r="K383" s="8"/>
      <c r="L383" s="8"/>
      <c r="M383" s="14"/>
      <c r="N383" s="14"/>
    </row>
    <row r="384" spans="1:14" ht="24">
      <c r="A384" s="9"/>
      <c r="B384" s="10"/>
      <c r="C384" s="88"/>
      <c r="D384" s="8"/>
      <c r="E384" s="8"/>
      <c r="F384" s="61"/>
      <c r="G384" s="9"/>
      <c r="H384" s="8"/>
      <c r="I384" s="10"/>
      <c r="J384" s="8"/>
      <c r="K384" s="8"/>
      <c r="L384" s="8"/>
      <c r="M384" s="14"/>
      <c r="N384" s="14"/>
    </row>
    <row r="385" spans="1:14" ht="24">
      <c r="A385" s="9"/>
      <c r="B385" s="10"/>
      <c r="C385" s="88"/>
      <c r="D385" s="8"/>
      <c r="E385" s="8"/>
      <c r="F385" s="61"/>
      <c r="G385" s="9"/>
      <c r="H385" s="8"/>
      <c r="I385" s="10"/>
      <c r="J385" s="8"/>
      <c r="K385" s="8"/>
      <c r="L385" s="8"/>
      <c r="M385" s="14"/>
      <c r="N385" s="14"/>
    </row>
    <row r="386" spans="1:14" ht="24">
      <c r="A386" s="9"/>
      <c r="B386" s="10"/>
      <c r="C386" s="88"/>
      <c r="D386" s="8"/>
      <c r="E386" s="8"/>
      <c r="F386" s="61"/>
      <c r="G386" s="9"/>
      <c r="H386" s="8"/>
      <c r="I386" s="10"/>
      <c r="J386" s="8"/>
      <c r="K386" s="8"/>
      <c r="L386" s="8"/>
      <c r="M386" s="14"/>
      <c r="N386" s="14"/>
    </row>
    <row r="387" spans="1:14" ht="24">
      <c r="A387" s="9"/>
      <c r="B387" s="10"/>
      <c r="C387" s="88"/>
      <c r="D387" s="8"/>
      <c r="E387" s="8"/>
      <c r="F387" s="61"/>
      <c r="G387" s="9"/>
      <c r="H387" s="8"/>
      <c r="I387" s="10"/>
      <c r="J387" s="8"/>
      <c r="K387" s="8"/>
      <c r="L387" s="8"/>
      <c r="M387" s="14"/>
      <c r="N387" s="14"/>
    </row>
    <row r="388" spans="1:14" ht="24">
      <c r="A388" s="9"/>
      <c r="B388" s="10"/>
      <c r="C388" s="88"/>
      <c r="D388" s="8"/>
      <c r="E388" s="8"/>
      <c r="F388" s="61"/>
      <c r="G388" s="9"/>
      <c r="H388" s="8"/>
      <c r="I388" s="10"/>
      <c r="J388" s="8"/>
      <c r="K388" s="8"/>
      <c r="L388" s="8"/>
      <c r="M388" s="14"/>
      <c r="N388" s="14"/>
    </row>
    <row r="389" spans="1:14" ht="24">
      <c r="A389" s="9"/>
      <c r="B389" s="10"/>
      <c r="C389" s="88"/>
      <c r="D389" s="8"/>
      <c r="E389" s="8"/>
      <c r="F389" s="61"/>
      <c r="G389" s="9"/>
      <c r="H389" s="8"/>
      <c r="I389" s="10"/>
      <c r="J389" s="8"/>
      <c r="K389" s="8"/>
      <c r="L389" s="8"/>
      <c r="M389" s="14"/>
      <c r="N389" s="14"/>
    </row>
    <row r="390" spans="1:14" ht="24">
      <c r="A390" s="9"/>
      <c r="B390" s="10"/>
      <c r="C390" s="88"/>
      <c r="D390" s="8"/>
      <c r="E390" s="8"/>
      <c r="F390" s="61"/>
      <c r="G390" s="9"/>
      <c r="H390" s="8"/>
      <c r="I390" s="10"/>
      <c r="J390" s="8"/>
      <c r="K390" s="8"/>
      <c r="L390" s="8"/>
      <c r="M390" s="14"/>
      <c r="N390" s="14"/>
    </row>
    <row r="391" spans="1:14" ht="24">
      <c r="A391" s="9"/>
      <c r="B391" s="10"/>
      <c r="C391" s="88"/>
      <c r="D391" s="8"/>
      <c r="E391" s="8"/>
      <c r="F391" s="61"/>
      <c r="G391" s="9"/>
      <c r="H391" s="8"/>
      <c r="I391" s="10"/>
      <c r="J391" s="8"/>
      <c r="K391" s="8"/>
      <c r="L391" s="8"/>
      <c r="M391" s="14"/>
      <c r="N391" s="14"/>
    </row>
    <row r="392" spans="1:14" ht="24">
      <c r="A392" s="9"/>
      <c r="B392" s="10"/>
      <c r="C392" s="88"/>
      <c r="D392" s="8"/>
      <c r="E392" s="8"/>
      <c r="F392" s="61"/>
      <c r="G392" s="9"/>
      <c r="H392" s="8"/>
      <c r="I392" s="10"/>
      <c r="J392" s="8"/>
      <c r="K392" s="8"/>
      <c r="L392" s="8"/>
      <c r="M392" s="14"/>
      <c r="N392" s="14"/>
    </row>
    <row r="393" spans="1:14" ht="24">
      <c r="A393" s="9"/>
      <c r="B393" s="10"/>
      <c r="C393" s="88"/>
      <c r="D393" s="8"/>
      <c r="E393" s="8"/>
      <c r="F393" s="61"/>
      <c r="G393" s="9"/>
      <c r="H393" s="8"/>
      <c r="I393" s="10"/>
      <c r="J393" s="8"/>
      <c r="K393" s="8"/>
      <c r="L393" s="8"/>
      <c r="M393" s="14"/>
      <c r="N393" s="14"/>
    </row>
    <row r="394" spans="1:14" ht="24">
      <c r="A394" s="9"/>
      <c r="B394" s="10"/>
      <c r="C394" s="88"/>
      <c r="D394" s="8"/>
      <c r="E394" s="8"/>
      <c r="F394" s="61"/>
      <c r="G394" s="9"/>
      <c r="H394" s="8"/>
      <c r="I394" s="10"/>
      <c r="J394" s="8"/>
      <c r="K394" s="8"/>
      <c r="L394" s="8"/>
      <c r="M394" s="14"/>
      <c r="N394" s="14"/>
    </row>
    <row r="395" spans="1:14" ht="24">
      <c r="A395" s="9"/>
      <c r="B395" s="10"/>
      <c r="C395" s="88"/>
      <c r="D395" s="8"/>
      <c r="E395" s="8"/>
      <c r="F395" s="61"/>
      <c r="G395" s="9"/>
      <c r="H395" s="8"/>
      <c r="I395" s="10"/>
      <c r="J395" s="8"/>
      <c r="K395" s="8"/>
      <c r="L395" s="8"/>
      <c r="M395" s="14"/>
      <c r="N395" s="14"/>
    </row>
    <row r="396" spans="1:14" ht="24">
      <c r="A396" s="9"/>
      <c r="B396" s="10"/>
      <c r="C396" s="88"/>
      <c r="D396" s="8"/>
      <c r="E396" s="8"/>
      <c r="F396" s="61"/>
      <c r="G396" s="9"/>
      <c r="H396" s="8"/>
      <c r="I396" s="10"/>
      <c r="J396" s="8"/>
      <c r="K396" s="8"/>
      <c r="L396" s="8"/>
      <c r="M396" s="14"/>
      <c r="N396" s="14"/>
    </row>
    <row r="397" spans="1:14" ht="24">
      <c r="A397" s="9"/>
      <c r="B397" s="10"/>
      <c r="C397" s="88"/>
      <c r="D397" s="8"/>
      <c r="E397" s="8"/>
      <c r="F397" s="61"/>
      <c r="G397" s="9"/>
      <c r="H397" s="8"/>
      <c r="I397" s="10"/>
      <c r="J397" s="8"/>
      <c r="K397" s="8"/>
      <c r="L397" s="8"/>
      <c r="M397" s="14"/>
      <c r="N397" s="14"/>
    </row>
    <row r="398" spans="1:14" ht="24">
      <c r="A398" s="9"/>
      <c r="B398" s="10"/>
      <c r="C398" s="88"/>
      <c r="D398" s="8"/>
      <c r="E398" s="8"/>
      <c r="F398" s="61"/>
      <c r="G398" s="9"/>
      <c r="H398" s="8"/>
      <c r="I398" s="10"/>
      <c r="J398" s="8"/>
      <c r="K398" s="8"/>
      <c r="L398" s="8"/>
      <c r="M398" s="14"/>
      <c r="N398" s="14"/>
    </row>
    <row r="399" spans="1:14" ht="24">
      <c r="A399" s="9"/>
      <c r="B399" s="10"/>
      <c r="C399" s="88"/>
      <c r="D399" s="8"/>
      <c r="E399" s="8"/>
      <c r="F399" s="61"/>
      <c r="G399" s="9"/>
      <c r="H399" s="8"/>
      <c r="I399" s="10"/>
      <c r="J399" s="8"/>
      <c r="K399" s="8"/>
      <c r="L399" s="8"/>
      <c r="M399" s="14"/>
      <c r="N399" s="14"/>
    </row>
    <row r="400" spans="1:14" ht="24">
      <c r="A400" s="9"/>
      <c r="B400" s="10"/>
      <c r="C400" s="88"/>
      <c r="D400" s="8"/>
      <c r="E400" s="8"/>
      <c r="F400" s="61"/>
      <c r="G400" s="9"/>
      <c r="H400" s="8"/>
      <c r="I400" s="10"/>
      <c r="J400" s="8"/>
      <c r="K400" s="8"/>
      <c r="L400" s="8"/>
      <c r="M400" s="14"/>
      <c r="N400" s="14"/>
    </row>
    <row r="401" spans="1:14" ht="24">
      <c r="A401" s="9"/>
      <c r="B401" s="10"/>
      <c r="C401" s="88"/>
      <c r="D401" s="8"/>
      <c r="E401" s="8"/>
      <c r="F401" s="61"/>
      <c r="G401" s="9"/>
      <c r="H401" s="8"/>
      <c r="I401" s="10"/>
      <c r="J401" s="8"/>
      <c r="K401" s="8"/>
      <c r="L401" s="8"/>
      <c r="M401" s="14"/>
      <c r="N401" s="14"/>
    </row>
    <row r="402" spans="1:14" ht="24">
      <c r="A402" s="9"/>
      <c r="B402" s="10"/>
      <c r="C402" s="88"/>
      <c r="D402" s="8"/>
      <c r="E402" s="8"/>
      <c r="F402" s="61"/>
      <c r="G402" s="9"/>
      <c r="H402" s="8"/>
      <c r="I402" s="10"/>
      <c r="J402" s="8"/>
      <c r="K402" s="8"/>
      <c r="L402" s="8"/>
      <c r="M402" s="14"/>
      <c r="N402" s="14"/>
    </row>
    <row r="403" spans="1:14" ht="24">
      <c r="A403" s="9"/>
      <c r="B403" s="10"/>
      <c r="C403" s="88"/>
      <c r="D403" s="8"/>
      <c r="E403" s="8"/>
      <c r="F403" s="61"/>
      <c r="G403" s="9"/>
      <c r="H403" s="8"/>
      <c r="I403" s="10"/>
      <c r="J403" s="8"/>
      <c r="K403" s="8"/>
      <c r="L403" s="8"/>
      <c r="M403" s="14"/>
      <c r="N403" s="14"/>
    </row>
    <row r="404" spans="1:14" ht="24">
      <c r="A404" s="9"/>
      <c r="B404" s="10"/>
      <c r="C404" s="88"/>
      <c r="D404" s="8"/>
      <c r="E404" s="8"/>
      <c r="F404" s="61"/>
      <c r="G404" s="9"/>
      <c r="H404" s="8"/>
      <c r="I404" s="10"/>
      <c r="J404" s="8"/>
      <c r="K404" s="8"/>
      <c r="L404" s="8"/>
      <c r="M404" s="14"/>
      <c r="N404" s="14"/>
    </row>
    <row r="405" spans="1:14" ht="24">
      <c r="A405" s="9"/>
      <c r="B405" s="10"/>
      <c r="C405" s="88"/>
      <c r="D405" s="8"/>
      <c r="E405" s="8"/>
      <c r="F405" s="61"/>
      <c r="G405" s="9"/>
      <c r="H405" s="8"/>
      <c r="I405" s="10"/>
      <c r="J405" s="8"/>
      <c r="K405" s="8"/>
      <c r="L405" s="8"/>
      <c r="M405" s="14"/>
      <c r="N405" s="14"/>
    </row>
    <row r="406" spans="1:14" ht="24">
      <c r="A406" s="9"/>
      <c r="B406" s="10"/>
      <c r="C406" s="88"/>
      <c r="D406" s="8"/>
      <c r="E406" s="8"/>
      <c r="F406" s="61"/>
      <c r="G406" s="9"/>
      <c r="H406" s="8"/>
      <c r="I406" s="10"/>
      <c r="J406" s="8"/>
      <c r="K406" s="8"/>
      <c r="L406" s="8"/>
      <c r="M406" s="14"/>
      <c r="N406" s="14"/>
    </row>
    <row r="407" spans="1:14" ht="24">
      <c r="A407" s="9"/>
      <c r="B407" s="10"/>
      <c r="C407" s="88"/>
      <c r="D407" s="8"/>
      <c r="E407" s="8"/>
      <c r="F407" s="61"/>
      <c r="G407" s="9"/>
      <c r="H407" s="8"/>
      <c r="I407" s="10"/>
      <c r="J407" s="8"/>
      <c r="K407" s="8"/>
      <c r="L407" s="8"/>
      <c r="M407" s="14"/>
      <c r="N407" s="14"/>
    </row>
    <row r="408" spans="1:14" ht="24">
      <c r="A408" s="9"/>
      <c r="B408" s="10"/>
      <c r="C408" s="88"/>
      <c r="D408" s="8"/>
      <c r="E408" s="8"/>
      <c r="F408" s="61"/>
      <c r="G408" s="9"/>
      <c r="H408" s="8"/>
      <c r="I408" s="10"/>
      <c r="J408" s="8"/>
      <c r="K408" s="8"/>
      <c r="L408" s="8"/>
      <c r="M408" s="14"/>
      <c r="N408" s="14"/>
    </row>
    <row r="409" spans="1:14" ht="24">
      <c r="A409" s="9"/>
      <c r="B409" s="10"/>
      <c r="C409" s="88"/>
      <c r="D409" s="8"/>
      <c r="E409" s="8"/>
      <c r="F409" s="61"/>
      <c r="G409" s="9"/>
      <c r="H409" s="8"/>
      <c r="I409" s="10"/>
      <c r="J409" s="8"/>
      <c r="K409" s="8"/>
      <c r="L409" s="8"/>
      <c r="M409" s="14"/>
      <c r="N409" s="14"/>
    </row>
    <row r="410" spans="1:14" ht="24">
      <c r="A410" s="9"/>
      <c r="B410" s="10"/>
      <c r="C410" s="88"/>
      <c r="D410" s="8"/>
      <c r="E410" s="8"/>
      <c r="F410" s="61"/>
      <c r="G410" s="9"/>
      <c r="H410" s="8"/>
      <c r="I410" s="10"/>
      <c r="J410" s="8"/>
      <c r="K410" s="8"/>
      <c r="L410" s="8"/>
      <c r="M410" s="14"/>
      <c r="N410" s="14"/>
    </row>
    <row r="411" spans="1:14" ht="24">
      <c r="A411" s="9"/>
      <c r="B411" s="10"/>
      <c r="C411" s="88"/>
      <c r="D411" s="8"/>
      <c r="E411" s="8"/>
      <c r="F411" s="61"/>
      <c r="G411" s="9"/>
      <c r="H411" s="8"/>
      <c r="I411" s="10"/>
      <c r="J411" s="8"/>
      <c r="K411" s="8"/>
      <c r="L411" s="8"/>
      <c r="M411" s="14"/>
      <c r="N411" s="14"/>
    </row>
    <row r="412" spans="1:14" ht="24">
      <c r="A412" s="9"/>
      <c r="B412" s="10"/>
      <c r="C412" s="88"/>
      <c r="D412" s="8"/>
      <c r="E412" s="8"/>
      <c r="F412" s="61"/>
      <c r="G412" s="9"/>
      <c r="H412" s="8"/>
      <c r="I412" s="10"/>
      <c r="J412" s="8"/>
      <c r="K412" s="8"/>
      <c r="L412" s="8"/>
      <c r="M412" s="14"/>
      <c r="N412" s="14"/>
    </row>
    <row r="413" spans="1:14" ht="24">
      <c r="A413" s="9"/>
      <c r="B413" s="10"/>
      <c r="C413" s="88"/>
      <c r="D413" s="8"/>
      <c r="E413" s="8"/>
      <c r="F413" s="61"/>
      <c r="G413" s="9"/>
      <c r="H413" s="8"/>
      <c r="I413" s="10"/>
      <c r="J413" s="8"/>
      <c r="K413" s="8"/>
      <c r="L413" s="8"/>
      <c r="M413" s="14"/>
      <c r="N413" s="14"/>
    </row>
    <row r="414" spans="1:14" ht="24">
      <c r="A414" s="9"/>
      <c r="B414" s="10"/>
      <c r="C414" s="88"/>
      <c r="D414" s="8"/>
      <c r="E414" s="8"/>
      <c r="F414" s="61"/>
      <c r="G414" s="9"/>
      <c r="H414" s="8"/>
      <c r="I414" s="10"/>
      <c r="J414" s="8"/>
      <c r="K414" s="8"/>
      <c r="L414" s="8"/>
      <c r="M414" s="14"/>
      <c r="N414" s="14"/>
    </row>
    <row r="415" spans="1:14" ht="24">
      <c r="A415" s="9"/>
      <c r="B415" s="10"/>
      <c r="C415" s="88"/>
      <c r="D415" s="8"/>
      <c r="E415" s="8"/>
      <c r="F415" s="61"/>
      <c r="G415" s="9"/>
      <c r="H415" s="8"/>
      <c r="I415" s="10"/>
      <c r="J415" s="8"/>
      <c r="K415" s="8"/>
      <c r="L415" s="8"/>
      <c r="M415" s="14"/>
      <c r="N415" s="14"/>
    </row>
    <row r="416" spans="1:14" ht="24">
      <c r="A416" s="9"/>
      <c r="B416" s="10"/>
      <c r="C416" s="88"/>
      <c r="D416" s="8"/>
      <c r="E416" s="8"/>
      <c r="F416" s="61"/>
      <c r="G416" s="9"/>
      <c r="H416" s="8"/>
      <c r="I416" s="10"/>
      <c r="J416" s="8"/>
      <c r="K416" s="8"/>
      <c r="L416" s="8"/>
      <c r="M416" s="14"/>
      <c r="N416" s="14"/>
    </row>
    <row r="417" spans="1:14" ht="24">
      <c r="A417" s="9"/>
      <c r="B417" s="10"/>
      <c r="C417" s="88"/>
      <c r="D417" s="8"/>
      <c r="E417" s="8"/>
      <c r="F417" s="61"/>
      <c r="G417" s="9"/>
      <c r="H417" s="8"/>
      <c r="I417" s="10"/>
      <c r="J417" s="8"/>
      <c r="K417" s="8"/>
      <c r="L417" s="8"/>
      <c r="M417" s="14"/>
      <c r="N417" s="14"/>
    </row>
    <row r="418" spans="1:14" ht="24">
      <c r="A418" s="9"/>
      <c r="B418" s="10"/>
      <c r="C418" s="88"/>
      <c r="D418" s="8"/>
      <c r="E418" s="8"/>
      <c r="F418" s="61"/>
      <c r="G418" s="9"/>
      <c r="H418" s="8"/>
      <c r="I418" s="10"/>
      <c r="J418" s="8"/>
      <c r="K418" s="8"/>
      <c r="L418" s="8"/>
      <c r="M418" s="14"/>
      <c r="N418" s="14"/>
    </row>
    <row r="419" spans="1:14" ht="24">
      <c r="A419" s="9"/>
      <c r="B419" s="10"/>
      <c r="C419" s="88"/>
      <c r="D419" s="8"/>
      <c r="E419" s="8"/>
      <c r="F419" s="61"/>
      <c r="G419" s="9"/>
      <c r="H419" s="8"/>
      <c r="I419" s="10"/>
      <c r="J419" s="8"/>
      <c r="K419" s="8"/>
      <c r="L419" s="8"/>
      <c r="M419" s="14"/>
      <c r="N419" s="14"/>
    </row>
    <row r="420" spans="1:14" ht="24">
      <c r="A420" s="9"/>
      <c r="B420" s="10"/>
      <c r="C420" s="88"/>
      <c r="D420" s="8"/>
      <c r="E420" s="8"/>
      <c r="F420" s="61"/>
      <c r="G420" s="9"/>
      <c r="H420" s="8"/>
      <c r="I420" s="10"/>
      <c r="J420" s="8"/>
      <c r="K420" s="8"/>
      <c r="L420" s="8"/>
      <c r="M420" s="14"/>
      <c r="N420" s="14"/>
    </row>
    <row r="421" spans="1:14" ht="24">
      <c r="A421" s="9"/>
      <c r="B421" s="10"/>
      <c r="C421" s="88"/>
      <c r="D421" s="8"/>
      <c r="E421" s="8"/>
      <c r="F421" s="61"/>
      <c r="G421" s="9"/>
      <c r="H421" s="8"/>
      <c r="I421" s="10"/>
      <c r="J421" s="8"/>
      <c r="K421" s="8"/>
      <c r="L421" s="8"/>
      <c r="M421" s="14"/>
      <c r="N421" s="14"/>
    </row>
    <row r="422" spans="1:14" ht="24">
      <c r="A422" s="9"/>
      <c r="B422" s="10"/>
      <c r="C422" s="88"/>
      <c r="D422" s="8"/>
      <c r="E422" s="8"/>
      <c r="F422" s="61"/>
      <c r="G422" s="9"/>
      <c r="H422" s="8"/>
      <c r="I422" s="10"/>
      <c r="J422" s="8"/>
      <c r="K422" s="8"/>
      <c r="L422" s="8"/>
      <c r="M422" s="14"/>
      <c r="N422" s="14"/>
    </row>
    <row r="423" spans="1:14" ht="24">
      <c r="A423" s="9"/>
      <c r="B423" s="10"/>
      <c r="C423" s="88"/>
      <c r="D423" s="8"/>
      <c r="E423" s="8"/>
      <c r="F423" s="61"/>
      <c r="G423" s="9"/>
      <c r="H423" s="8"/>
      <c r="I423" s="10"/>
      <c r="J423" s="8"/>
      <c r="K423" s="8"/>
      <c r="L423" s="8"/>
      <c r="M423" s="14"/>
      <c r="N423" s="14"/>
    </row>
    <row r="424" spans="1:14" ht="24">
      <c r="A424" s="9"/>
      <c r="B424" s="10"/>
      <c r="C424" s="88"/>
      <c r="D424" s="8"/>
      <c r="E424" s="8"/>
      <c r="F424" s="61"/>
      <c r="G424" s="9"/>
      <c r="H424" s="8"/>
      <c r="I424" s="10"/>
      <c r="J424" s="8"/>
      <c r="K424" s="8"/>
      <c r="L424" s="8"/>
      <c r="M424" s="14"/>
      <c r="N424" s="14"/>
    </row>
    <row r="425" spans="1:14" ht="24">
      <c r="A425" s="9"/>
      <c r="B425" s="10"/>
      <c r="C425" s="88"/>
      <c r="D425" s="8"/>
      <c r="E425" s="8"/>
      <c r="F425" s="61"/>
      <c r="G425" s="9"/>
      <c r="H425" s="8"/>
      <c r="I425" s="10"/>
      <c r="J425" s="8"/>
      <c r="K425" s="8"/>
      <c r="L425" s="8"/>
      <c r="M425" s="14"/>
      <c r="N425" s="14"/>
    </row>
    <row r="426" spans="1:14" ht="24">
      <c r="A426" s="9"/>
      <c r="B426" s="10"/>
      <c r="C426" s="88"/>
      <c r="D426" s="8"/>
      <c r="E426" s="8"/>
      <c r="F426" s="61"/>
      <c r="G426" s="9"/>
      <c r="H426" s="8"/>
      <c r="I426" s="10"/>
      <c r="J426" s="8"/>
      <c r="K426" s="8"/>
      <c r="L426" s="8"/>
      <c r="M426" s="14"/>
      <c r="N426" s="14"/>
    </row>
    <row r="427" spans="1:14" ht="24">
      <c r="A427" s="9"/>
      <c r="B427" s="10"/>
      <c r="C427" s="88"/>
      <c r="D427" s="8"/>
      <c r="E427" s="8"/>
      <c r="F427" s="61"/>
      <c r="G427" s="9"/>
      <c r="H427" s="8"/>
      <c r="I427" s="10"/>
      <c r="J427" s="8"/>
      <c r="K427" s="8"/>
      <c r="L427" s="8"/>
      <c r="M427" s="14"/>
      <c r="N427" s="14"/>
    </row>
    <row r="428" spans="1:14" ht="24">
      <c r="A428" s="9"/>
      <c r="B428" s="10"/>
      <c r="C428" s="88"/>
      <c r="D428" s="8"/>
      <c r="E428" s="8"/>
      <c r="F428" s="61"/>
      <c r="G428" s="9"/>
      <c r="H428" s="8"/>
      <c r="I428" s="10"/>
      <c r="J428" s="8"/>
      <c r="K428" s="8"/>
      <c r="L428" s="8"/>
      <c r="M428" s="14"/>
      <c r="N428" s="14"/>
    </row>
    <row r="429" spans="1:14" ht="24">
      <c r="A429" s="9"/>
      <c r="B429" s="10"/>
      <c r="C429" s="88"/>
      <c r="D429" s="8"/>
      <c r="E429" s="8"/>
      <c r="F429" s="61"/>
      <c r="G429" s="9"/>
      <c r="H429" s="8"/>
      <c r="I429" s="10"/>
      <c r="J429" s="8"/>
      <c r="K429" s="8"/>
      <c r="L429" s="8"/>
      <c r="M429" s="14"/>
      <c r="N429" s="14"/>
    </row>
    <row r="430" spans="1:14" ht="24">
      <c r="A430" s="9"/>
      <c r="B430" s="10"/>
      <c r="C430" s="88"/>
      <c r="D430" s="8"/>
      <c r="E430" s="8"/>
      <c r="F430" s="61"/>
      <c r="G430" s="9"/>
      <c r="H430" s="8"/>
      <c r="I430" s="10"/>
      <c r="J430" s="8"/>
      <c r="K430" s="8"/>
      <c r="L430" s="8"/>
      <c r="M430" s="14"/>
      <c r="N430" s="14"/>
    </row>
    <row r="431" spans="1:14" ht="24">
      <c r="A431" s="9"/>
      <c r="B431" s="10"/>
      <c r="C431" s="88"/>
      <c r="D431" s="8"/>
      <c r="E431" s="8"/>
      <c r="F431" s="61"/>
      <c r="G431" s="9"/>
      <c r="H431" s="8"/>
      <c r="I431" s="10"/>
      <c r="J431" s="8"/>
      <c r="K431" s="8"/>
      <c r="L431" s="8"/>
      <c r="M431" s="14"/>
      <c r="N431" s="14"/>
    </row>
    <row r="432" spans="1:14" ht="24">
      <c r="A432" s="9"/>
      <c r="B432" s="10"/>
      <c r="C432" s="88"/>
      <c r="D432" s="8"/>
      <c r="E432" s="8"/>
      <c r="F432" s="61"/>
      <c r="G432" s="9"/>
      <c r="H432" s="8"/>
      <c r="I432" s="10"/>
      <c r="J432" s="8"/>
      <c r="K432" s="8"/>
      <c r="L432" s="8"/>
      <c r="M432" s="14"/>
      <c r="N432" s="14"/>
    </row>
    <row r="433" spans="1:14" ht="24">
      <c r="A433" s="9"/>
      <c r="B433" s="10"/>
      <c r="C433" s="88"/>
      <c r="D433" s="8"/>
      <c r="E433" s="8"/>
      <c r="F433" s="61"/>
      <c r="G433" s="9"/>
      <c r="H433" s="8"/>
      <c r="I433" s="10"/>
      <c r="J433" s="8"/>
      <c r="K433" s="8"/>
      <c r="L433" s="8"/>
      <c r="M433" s="14"/>
      <c r="N433" s="14"/>
    </row>
    <row r="434" spans="1:14" ht="24">
      <c r="A434" s="9"/>
      <c r="B434" s="10"/>
      <c r="C434" s="88"/>
      <c r="D434" s="8"/>
      <c r="E434" s="8"/>
      <c r="F434" s="61"/>
      <c r="G434" s="9"/>
      <c r="H434" s="8"/>
      <c r="I434" s="10"/>
      <c r="J434" s="8"/>
      <c r="K434" s="8"/>
      <c r="L434" s="8"/>
      <c r="M434" s="14"/>
      <c r="N434" s="14"/>
    </row>
    <row r="435" spans="1:14" ht="24">
      <c r="A435" s="9"/>
      <c r="B435" s="10"/>
      <c r="C435" s="88"/>
      <c r="D435" s="8"/>
      <c r="E435" s="8"/>
      <c r="F435" s="61"/>
      <c r="G435" s="9"/>
      <c r="H435" s="8"/>
      <c r="I435" s="10"/>
      <c r="J435" s="8"/>
      <c r="K435" s="8"/>
      <c r="L435" s="8"/>
      <c r="M435" s="14"/>
      <c r="N435" s="14"/>
    </row>
    <row r="436" spans="1:14" ht="24">
      <c r="A436" s="9"/>
      <c r="B436" s="10"/>
      <c r="C436" s="88"/>
      <c r="D436" s="8"/>
      <c r="E436" s="8"/>
      <c r="F436" s="61"/>
      <c r="G436" s="9"/>
      <c r="H436" s="8"/>
      <c r="I436" s="10"/>
      <c r="J436" s="8"/>
      <c r="K436" s="8"/>
      <c r="L436" s="8"/>
      <c r="M436" s="14"/>
      <c r="N436" s="14"/>
    </row>
    <row r="437" spans="1:14" ht="24">
      <c r="A437" s="9"/>
      <c r="B437" s="10"/>
      <c r="C437" s="88"/>
      <c r="D437" s="8"/>
      <c r="E437" s="8"/>
      <c r="F437" s="61"/>
      <c r="G437" s="9"/>
      <c r="H437" s="8"/>
      <c r="I437" s="10"/>
      <c r="J437" s="8"/>
      <c r="K437" s="8"/>
      <c r="L437" s="8"/>
      <c r="M437" s="14"/>
      <c r="N437" s="14"/>
    </row>
    <row r="438" spans="1:14" ht="24">
      <c r="A438" s="9"/>
      <c r="B438" s="10"/>
      <c r="C438" s="88"/>
      <c r="D438" s="8"/>
      <c r="E438" s="8"/>
      <c r="F438" s="61"/>
      <c r="G438" s="9"/>
      <c r="H438" s="8"/>
      <c r="I438" s="10"/>
      <c r="J438" s="8"/>
      <c r="K438" s="8"/>
      <c r="L438" s="8"/>
      <c r="M438" s="14"/>
      <c r="N438" s="14"/>
    </row>
    <row r="439" spans="1:14" ht="24">
      <c r="A439" s="9"/>
      <c r="B439" s="10"/>
      <c r="C439" s="88"/>
      <c r="D439" s="8"/>
      <c r="E439" s="8"/>
      <c r="F439" s="61"/>
      <c r="G439" s="9"/>
      <c r="H439" s="8"/>
      <c r="I439" s="10"/>
      <c r="J439" s="8"/>
      <c r="K439" s="8"/>
      <c r="L439" s="8"/>
      <c r="M439" s="14"/>
      <c r="N439" s="14"/>
    </row>
    <row r="440" spans="1:14" ht="24">
      <c r="A440" s="9"/>
      <c r="B440" s="10"/>
      <c r="C440" s="88"/>
      <c r="D440" s="8"/>
      <c r="E440" s="8"/>
      <c r="F440" s="61"/>
      <c r="G440" s="9"/>
      <c r="H440" s="8"/>
      <c r="I440" s="10"/>
      <c r="J440" s="8"/>
      <c r="K440" s="8"/>
      <c r="L440" s="8"/>
      <c r="M440" s="14"/>
      <c r="N440" s="14"/>
    </row>
    <row r="441" spans="1:14" ht="24">
      <c r="A441" s="9"/>
      <c r="B441" s="10"/>
      <c r="C441" s="88"/>
      <c r="D441" s="8"/>
      <c r="E441" s="8"/>
      <c r="F441" s="61"/>
      <c r="G441" s="9"/>
      <c r="H441" s="8"/>
      <c r="I441" s="10"/>
      <c r="J441" s="8"/>
      <c r="K441" s="8"/>
      <c r="L441" s="8"/>
      <c r="M441" s="14"/>
      <c r="N441" s="14"/>
    </row>
    <row r="442" spans="1:14" ht="24">
      <c r="A442" s="9"/>
      <c r="B442" s="10"/>
      <c r="C442" s="88"/>
      <c r="D442" s="8"/>
      <c r="E442" s="8"/>
      <c r="F442" s="61"/>
      <c r="G442" s="9"/>
      <c r="H442" s="8"/>
      <c r="I442" s="10"/>
      <c r="J442" s="8"/>
      <c r="K442" s="8"/>
      <c r="L442" s="8"/>
      <c r="M442" s="14"/>
      <c r="N442" s="14"/>
    </row>
    <row r="443" spans="1:14" ht="24">
      <c r="A443" s="9"/>
      <c r="B443" s="10"/>
      <c r="C443" s="88"/>
      <c r="D443" s="8"/>
      <c r="E443" s="8"/>
      <c r="F443" s="61"/>
      <c r="G443" s="9"/>
      <c r="H443" s="8"/>
      <c r="I443" s="10"/>
      <c r="J443" s="8"/>
      <c r="K443" s="8"/>
      <c r="L443" s="8"/>
      <c r="M443" s="14"/>
      <c r="N443" s="14"/>
    </row>
    <row r="444" spans="1:14" ht="24">
      <c r="A444" s="9"/>
      <c r="B444" s="10"/>
      <c r="C444" s="88"/>
      <c r="D444" s="8"/>
      <c r="E444" s="8"/>
      <c r="F444" s="61"/>
      <c r="G444" s="9"/>
      <c r="H444" s="8"/>
      <c r="I444" s="10"/>
      <c r="J444" s="8"/>
      <c r="K444" s="8"/>
      <c r="L444" s="8"/>
      <c r="M444" s="14"/>
      <c r="N444" s="14"/>
    </row>
    <row r="445" spans="1:14" ht="24">
      <c r="A445" s="9"/>
      <c r="B445" s="10"/>
      <c r="C445" s="88"/>
      <c r="D445" s="8"/>
      <c r="E445" s="8"/>
      <c r="F445" s="61"/>
      <c r="G445" s="9"/>
      <c r="H445" s="8"/>
      <c r="I445" s="10"/>
      <c r="J445" s="8"/>
      <c r="K445" s="8"/>
      <c r="L445" s="8"/>
      <c r="M445" s="14"/>
      <c r="N445" s="14"/>
    </row>
    <row r="446" spans="1:14" ht="24">
      <c r="A446" s="9"/>
      <c r="B446" s="10"/>
      <c r="C446" s="88"/>
      <c r="D446" s="8"/>
      <c r="E446" s="8"/>
      <c r="F446" s="61"/>
      <c r="G446" s="9"/>
      <c r="H446" s="8"/>
      <c r="I446" s="10"/>
      <c r="J446" s="8"/>
      <c r="K446" s="8"/>
      <c r="L446" s="8"/>
      <c r="M446" s="14"/>
      <c r="N446" s="14"/>
    </row>
    <row r="447" spans="1:14" ht="24">
      <c r="A447" s="9"/>
      <c r="B447" s="10"/>
      <c r="C447" s="88"/>
      <c r="D447" s="8"/>
      <c r="E447" s="8"/>
      <c r="F447" s="61"/>
      <c r="G447" s="9"/>
      <c r="H447" s="8"/>
      <c r="I447" s="10"/>
      <c r="J447" s="8"/>
      <c r="K447" s="8"/>
      <c r="L447" s="8"/>
      <c r="M447" s="14"/>
      <c r="N447" s="14"/>
    </row>
    <row r="448" spans="1:14" ht="24">
      <c r="A448" s="9"/>
      <c r="B448" s="10"/>
      <c r="C448" s="88"/>
      <c r="D448" s="8"/>
      <c r="E448" s="8"/>
      <c r="F448" s="61"/>
      <c r="G448" s="9"/>
      <c r="H448" s="8"/>
      <c r="I448" s="10"/>
      <c r="J448" s="8"/>
      <c r="K448" s="8"/>
      <c r="L448" s="8"/>
      <c r="M448" s="14"/>
      <c r="N448" s="14"/>
    </row>
    <row r="449" spans="1:14" ht="24">
      <c r="A449" s="9"/>
      <c r="B449" s="10"/>
      <c r="C449" s="88"/>
      <c r="D449" s="8"/>
      <c r="E449" s="8"/>
      <c r="F449" s="61"/>
      <c r="G449" s="9"/>
      <c r="H449" s="8"/>
      <c r="I449" s="10"/>
      <c r="J449" s="8"/>
      <c r="K449" s="8"/>
      <c r="L449" s="8"/>
      <c r="M449" s="14"/>
      <c r="N449" s="14"/>
    </row>
    <row r="450" spans="1:14" ht="24">
      <c r="A450" s="9"/>
      <c r="B450" s="10"/>
      <c r="C450" s="88"/>
      <c r="D450" s="8"/>
      <c r="E450" s="8"/>
      <c r="F450" s="61"/>
      <c r="G450" s="9"/>
      <c r="H450" s="8"/>
      <c r="I450" s="10"/>
      <c r="J450" s="8"/>
      <c r="K450" s="8"/>
      <c r="L450" s="8"/>
      <c r="M450" s="14"/>
      <c r="N450" s="14"/>
    </row>
    <row r="451" spans="1:14" ht="24">
      <c r="A451" s="9"/>
      <c r="B451" s="10"/>
      <c r="C451" s="88"/>
      <c r="D451" s="8"/>
      <c r="E451" s="8"/>
      <c r="F451" s="61"/>
      <c r="G451" s="9"/>
      <c r="H451" s="8"/>
      <c r="I451" s="10"/>
      <c r="J451" s="8"/>
      <c r="K451" s="8"/>
      <c r="L451" s="8"/>
      <c r="M451" s="14"/>
      <c r="N451" s="14"/>
    </row>
    <row r="452" spans="1:14" ht="24">
      <c r="A452" s="9"/>
      <c r="B452" s="10"/>
      <c r="C452" s="88"/>
      <c r="D452" s="8"/>
      <c r="E452" s="8"/>
      <c r="F452" s="61"/>
      <c r="G452" s="9"/>
      <c r="H452" s="8"/>
      <c r="I452" s="10"/>
      <c r="J452" s="8"/>
      <c r="K452" s="8"/>
      <c r="L452" s="8"/>
      <c r="M452" s="14"/>
      <c r="N452" s="14"/>
    </row>
    <row r="453" spans="1:14" ht="24">
      <c r="A453" s="9"/>
      <c r="B453" s="10"/>
      <c r="C453" s="88"/>
      <c r="D453" s="8"/>
      <c r="E453" s="8"/>
      <c r="F453" s="61"/>
      <c r="G453" s="9"/>
      <c r="H453" s="8"/>
      <c r="I453" s="10"/>
      <c r="J453" s="8"/>
      <c r="K453" s="8"/>
      <c r="L453" s="8"/>
      <c r="M453" s="14"/>
      <c r="N453" s="14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3">
      <pane xSplit="14670" topLeftCell="P1" activePane="topRight" state="split"/>
      <selection pane="topLeft" activeCell="H28" sqref="H28:H33"/>
      <selection pane="topRight" activeCell="P38" sqref="P38"/>
    </sheetView>
  </sheetViews>
  <sheetFormatPr defaultColWidth="9.140625" defaultRowHeight="21.75"/>
  <cols>
    <col min="1" max="1" width="9.57421875" style="40" customWidth="1"/>
    <col min="2" max="2" width="10.7109375" style="40" bestFit="1" customWidth="1"/>
    <col min="3" max="3" width="8.421875" style="40" bestFit="1" customWidth="1"/>
    <col min="4" max="4" width="10.8515625" style="40" bestFit="1" customWidth="1"/>
    <col min="5" max="5" width="11.57421875" style="40" bestFit="1" customWidth="1"/>
    <col min="6" max="6" width="9.421875" style="40" bestFit="1" customWidth="1"/>
    <col min="7" max="7" width="10.7109375" style="40" bestFit="1" customWidth="1"/>
    <col min="8" max="8" width="3.140625" style="40" customWidth="1"/>
    <col min="9" max="9" width="8.8515625" style="40" bestFit="1" customWidth="1"/>
    <col min="10" max="12" width="8.421875" style="40" bestFit="1" customWidth="1"/>
    <col min="13" max="16384" width="9.140625" style="40" customWidth="1"/>
  </cols>
  <sheetData>
    <row r="1" spans="1:12" s="15" customFormat="1" ht="21" customHeight="1">
      <c r="A1" s="287" t="s">
        <v>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 s="15" customFormat="1" ht="21" customHeight="1">
      <c r="A2" s="287" t="s">
        <v>162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s="15" customFormat="1" ht="21" customHeight="1">
      <c r="A3" s="290" t="s">
        <v>47</v>
      </c>
      <c r="B3" s="290"/>
      <c r="C3" s="290"/>
      <c r="D3" s="291" t="s">
        <v>157</v>
      </c>
      <c r="E3" s="291"/>
      <c r="F3" s="291"/>
      <c r="G3" s="292" t="s">
        <v>27</v>
      </c>
      <c r="H3" s="292"/>
      <c r="I3" s="292"/>
      <c r="J3" s="296" t="s">
        <v>161</v>
      </c>
      <c r="K3" s="296"/>
      <c r="L3" s="296"/>
    </row>
    <row r="4" spans="1:12" s="15" customFormat="1" ht="21" customHeight="1">
      <c r="A4" s="284" t="s">
        <v>28</v>
      </c>
      <c r="B4" s="284"/>
      <c r="C4" s="284"/>
      <c r="D4" s="285" t="s">
        <v>29</v>
      </c>
      <c r="E4" s="286"/>
      <c r="F4" s="286"/>
      <c r="G4" s="292" t="s">
        <v>158</v>
      </c>
      <c r="H4" s="292"/>
      <c r="I4" s="292"/>
      <c r="J4" s="296" t="s">
        <v>30</v>
      </c>
      <c r="K4" s="296"/>
      <c r="L4" s="296"/>
    </row>
    <row r="5" spans="1:12" s="15" customFormat="1" ht="45" customHeight="1">
      <c r="A5" s="281" t="s">
        <v>5</v>
      </c>
      <c r="B5" s="16" t="s">
        <v>6</v>
      </c>
      <c r="C5" s="282" t="s">
        <v>7</v>
      </c>
      <c r="D5" s="282"/>
      <c r="E5" s="17" t="s">
        <v>8</v>
      </c>
      <c r="F5" s="18" t="s">
        <v>9</v>
      </c>
      <c r="G5" s="297" t="s">
        <v>31</v>
      </c>
      <c r="H5" s="283" t="s">
        <v>32</v>
      </c>
      <c r="I5" s="293" t="s">
        <v>33</v>
      </c>
      <c r="J5" s="295" t="s">
        <v>34</v>
      </c>
      <c r="K5" s="295"/>
      <c r="L5" s="295"/>
    </row>
    <row r="6" spans="1:12" s="15" customFormat="1" ht="42" customHeight="1">
      <c r="A6" s="281"/>
      <c r="B6" s="19" t="s">
        <v>35</v>
      </c>
      <c r="C6" s="20" t="s">
        <v>12</v>
      </c>
      <c r="D6" s="21" t="s">
        <v>13</v>
      </c>
      <c r="E6" s="22" t="s">
        <v>14</v>
      </c>
      <c r="F6" s="23" t="s">
        <v>15</v>
      </c>
      <c r="G6" s="298"/>
      <c r="H6" s="283"/>
      <c r="I6" s="294"/>
      <c r="J6" s="24" t="s">
        <v>36</v>
      </c>
      <c r="K6" s="25" t="s">
        <v>37</v>
      </c>
      <c r="L6" s="26"/>
    </row>
    <row r="7" spans="1:12" s="15" customFormat="1" ht="19.5" customHeight="1">
      <c r="A7" s="27" t="s">
        <v>16</v>
      </c>
      <c r="B7" s="28" t="s">
        <v>17</v>
      </c>
      <c r="C7" s="29" t="s">
        <v>18</v>
      </c>
      <c r="D7" s="30" t="s">
        <v>19</v>
      </c>
      <c r="E7" s="31" t="s">
        <v>38</v>
      </c>
      <c r="F7" s="32" t="s">
        <v>39</v>
      </c>
      <c r="G7" s="27" t="s">
        <v>22</v>
      </c>
      <c r="H7" s="27" t="s">
        <v>40</v>
      </c>
      <c r="I7" s="33" t="s">
        <v>16</v>
      </c>
      <c r="J7" s="34" t="s">
        <v>41</v>
      </c>
      <c r="K7" s="35" t="s">
        <v>42</v>
      </c>
      <c r="L7" s="36" t="s">
        <v>43</v>
      </c>
    </row>
    <row r="8" spans="1:12" s="37" customFormat="1" ht="16.5" customHeight="1">
      <c r="A8" s="260">
        <v>21700</v>
      </c>
      <c r="B8" s="261">
        <v>94.26</v>
      </c>
      <c r="C8" s="261">
        <v>5.025</v>
      </c>
      <c r="D8" s="174">
        <f aca="true" t="shared" si="0" ref="D8:D36">C8*0.0864</f>
        <v>0.43416000000000005</v>
      </c>
      <c r="E8" s="174">
        <f>SUM(J8:L8)/3</f>
        <v>553.8905133333334</v>
      </c>
      <c r="F8" s="174">
        <f aca="true" t="shared" si="1" ref="F8:F36">E8*D8</f>
        <v>240.47710526880005</v>
      </c>
      <c r="G8" s="186" t="s">
        <v>114</v>
      </c>
      <c r="H8" s="176">
        <v>1</v>
      </c>
      <c r="I8" s="171">
        <v>20946</v>
      </c>
      <c r="J8" s="261">
        <v>576.4088</v>
      </c>
      <c r="K8" s="261">
        <v>535.26242</v>
      </c>
      <c r="L8" s="261">
        <v>550.00032</v>
      </c>
    </row>
    <row r="9" spans="1:12" s="37" customFormat="1" ht="16.5" customHeight="1">
      <c r="A9" s="262">
        <v>21707</v>
      </c>
      <c r="B9" s="263">
        <v>94.61</v>
      </c>
      <c r="C9" s="263">
        <v>22.947</v>
      </c>
      <c r="D9" s="188">
        <v>1.914</v>
      </c>
      <c r="E9" s="189">
        <f aca="true" t="shared" si="2" ref="E9:E36">SUM(J9:L9)/3</f>
        <v>91.73038666666666</v>
      </c>
      <c r="F9" s="189">
        <f t="shared" si="1"/>
        <v>175.57196007999997</v>
      </c>
      <c r="G9" s="190" t="s">
        <v>124</v>
      </c>
      <c r="H9" s="191">
        <f aca="true" t="shared" si="3" ref="H9:H36">+H8+1</f>
        <v>2</v>
      </c>
      <c r="I9" s="192">
        <f aca="true" t="shared" si="4" ref="I9:I36">+A9</f>
        <v>21707</v>
      </c>
      <c r="J9" s="263">
        <v>80.87355</v>
      </c>
      <c r="K9" s="263">
        <v>81.23154</v>
      </c>
      <c r="L9" s="263">
        <v>113.08607</v>
      </c>
    </row>
    <row r="10" spans="1:13" s="37" customFormat="1" ht="16.5" customHeight="1">
      <c r="A10" s="262">
        <v>21717</v>
      </c>
      <c r="B10" s="263">
        <v>94.31</v>
      </c>
      <c r="C10" s="263">
        <v>8.936</v>
      </c>
      <c r="D10" s="188">
        <v>42.88</v>
      </c>
      <c r="E10" s="189">
        <f t="shared" si="2"/>
        <v>140.85874666666666</v>
      </c>
      <c r="F10" s="189">
        <f t="shared" si="1"/>
        <v>6040.023057066667</v>
      </c>
      <c r="G10" s="190" t="s">
        <v>116</v>
      </c>
      <c r="H10" s="191">
        <f t="shared" si="3"/>
        <v>3</v>
      </c>
      <c r="I10" s="192">
        <f t="shared" si="4"/>
        <v>21717</v>
      </c>
      <c r="J10" s="263">
        <v>135.34617</v>
      </c>
      <c r="K10" s="263">
        <v>136.20854</v>
      </c>
      <c r="L10" s="263">
        <v>151.02153</v>
      </c>
      <c r="M10" s="38"/>
    </row>
    <row r="11" spans="1:13" s="37" customFormat="1" ht="16.5" customHeight="1">
      <c r="A11" s="262">
        <v>21724</v>
      </c>
      <c r="B11" s="263">
        <v>94.69</v>
      </c>
      <c r="C11" s="263">
        <v>30.029</v>
      </c>
      <c r="D11" s="188">
        <v>42.027</v>
      </c>
      <c r="E11" s="189">
        <f t="shared" si="2"/>
        <v>72.8568</v>
      </c>
      <c r="F11" s="189">
        <f t="shared" si="1"/>
        <v>3061.9527336000006</v>
      </c>
      <c r="G11" s="190" t="s">
        <v>117</v>
      </c>
      <c r="H11" s="191">
        <f t="shared" si="3"/>
        <v>4</v>
      </c>
      <c r="I11" s="192">
        <f t="shared" si="4"/>
        <v>21724</v>
      </c>
      <c r="J11" s="263">
        <v>63.68335</v>
      </c>
      <c r="K11" s="263">
        <v>78.75738</v>
      </c>
      <c r="L11" s="263">
        <v>76.12967</v>
      </c>
      <c r="M11" s="38"/>
    </row>
    <row r="12" spans="1:13" s="37" customFormat="1" ht="16.5" customHeight="1">
      <c r="A12" s="262">
        <v>21734</v>
      </c>
      <c r="B12" s="263">
        <v>95.95</v>
      </c>
      <c r="C12" s="263">
        <v>162.552</v>
      </c>
      <c r="D12" s="188">
        <v>7.349</v>
      </c>
      <c r="E12" s="189">
        <f t="shared" si="2"/>
        <v>526.0440066666666</v>
      </c>
      <c r="F12" s="189">
        <f t="shared" si="1"/>
        <v>3865.897404993333</v>
      </c>
      <c r="G12" s="190" t="s">
        <v>125</v>
      </c>
      <c r="H12" s="191">
        <f t="shared" si="3"/>
        <v>5</v>
      </c>
      <c r="I12" s="192">
        <f t="shared" si="4"/>
        <v>21734</v>
      </c>
      <c r="J12" s="263">
        <v>537.74951</v>
      </c>
      <c r="K12" s="263">
        <v>520.55172</v>
      </c>
      <c r="L12" s="263">
        <v>519.83079</v>
      </c>
      <c r="M12" s="38"/>
    </row>
    <row r="13" spans="1:13" s="37" customFormat="1" ht="16.5" customHeight="1">
      <c r="A13" s="262">
        <v>21740</v>
      </c>
      <c r="B13" s="263">
        <v>97</v>
      </c>
      <c r="C13" s="263">
        <v>266.161</v>
      </c>
      <c r="D13" s="188">
        <v>3.485</v>
      </c>
      <c r="E13" s="189">
        <f t="shared" si="2"/>
        <v>114.01001666666666</v>
      </c>
      <c r="F13" s="189">
        <f t="shared" si="1"/>
        <v>397.3249080833333</v>
      </c>
      <c r="G13" s="190" t="s">
        <v>119</v>
      </c>
      <c r="H13" s="191">
        <f t="shared" si="3"/>
        <v>6</v>
      </c>
      <c r="I13" s="192">
        <f t="shared" si="4"/>
        <v>21740</v>
      </c>
      <c r="J13" s="263">
        <v>120.30075</v>
      </c>
      <c r="K13" s="263">
        <v>101.35026</v>
      </c>
      <c r="L13" s="263">
        <v>120.37904</v>
      </c>
      <c r="M13" s="38"/>
    </row>
    <row r="14" spans="1:13" s="37" customFormat="1" ht="16.5" customHeight="1">
      <c r="A14" s="262">
        <v>21740</v>
      </c>
      <c r="B14" s="263">
        <v>97.04</v>
      </c>
      <c r="C14" s="263">
        <v>272.217</v>
      </c>
      <c r="D14" s="188">
        <v>3.058</v>
      </c>
      <c r="E14" s="189">
        <f t="shared" si="2"/>
        <v>162.40010000000004</v>
      </c>
      <c r="F14" s="189">
        <f t="shared" si="1"/>
        <v>496.61950580000007</v>
      </c>
      <c r="G14" s="190" t="s">
        <v>96</v>
      </c>
      <c r="H14" s="191">
        <f t="shared" si="3"/>
        <v>7</v>
      </c>
      <c r="I14" s="192">
        <f t="shared" si="4"/>
        <v>21740</v>
      </c>
      <c r="J14" s="263">
        <v>171.13443</v>
      </c>
      <c r="K14" s="263">
        <v>148.63406</v>
      </c>
      <c r="L14" s="263">
        <v>167.43181</v>
      </c>
      <c r="M14" s="38"/>
    </row>
    <row r="15" spans="1:13" s="37" customFormat="1" ht="16.5" customHeight="1">
      <c r="A15" s="262">
        <v>21780</v>
      </c>
      <c r="B15" s="263">
        <v>101.3</v>
      </c>
      <c r="C15" s="263">
        <v>925.135</v>
      </c>
      <c r="D15" s="189">
        <f t="shared" si="0"/>
        <v>79.931664</v>
      </c>
      <c r="E15" s="189">
        <f t="shared" si="2"/>
        <v>580.9877366666666</v>
      </c>
      <c r="F15" s="189">
        <f t="shared" si="1"/>
        <v>46439.31655536047</v>
      </c>
      <c r="G15" s="190" t="s">
        <v>97</v>
      </c>
      <c r="H15" s="191">
        <f t="shared" si="3"/>
        <v>8</v>
      </c>
      <c r="I15" s="192">
        <f t="shared" si="4"/>
        <v>21780</v>
      </c>
      <c r="J15" s="263">
        <v>567.95198</v>
      </c>
      <c r="K15" s="263">
        <v>649.47661</v>
      </c>
      <c r="L15" s="263">
        <v>525.53462</v>
      </c>
      <c r="M15" s="38"/>
    </row>
    <row r="16" spans="1:13" s="37" customFormat="1" ht="16.5" customHeight="1">
      <c r="A16" s="262">
        <v>21781</v>
      </c>
      <c r="B16" s="263">
        <v>98.32</v>
      </c>
      <c r="C16" s="263">
        <v>395.852</v>
      </c>
      <c r="D16" s="189">
        <f t="shared" si="0"/>
        <v>34.2016128</v>
      </c>
      <c r="E16" s="189">
        <f t="shared" si="2"/>
        <v>319.1576</v>
      </c>
      <c r="F16" s="189">
        <f t="shared" si="1"/>
        <v>10915.70465737728</v>
      </c>
      <c r="G16" s="190" t="s">
        <v>98</v>
      </c>
      <c r="H16" s="191">
        <f t="shared" si="3"/>
        <v>9</v>
      </c>
      <c r="I16" s="192">
        <f t="shared" si="4"/>
        <v>21781</v>
      </c>
      <c r="J16" s="263">
        <v>301.81843</v>
      </c>
      <c r="K16" s="263">
        <v>327.95615</v>
      </c>
      <c r="L16" s="263">
        <v>327.69822</v>
      </c>
      <c r="M16" s="38"/>
    </row>
    <row r="17" spans="1:13" s="37" customFormat="1" ht="16.5" customHeight="1">
      <c r="A17" s="262">
        <v>21791</v>
      </c>
      <c r="B17" s="263">
        <v>99.15</v>
      </c>
      <c r="C17" s="263">
        <v>520.346</v>
      </c>
      <c r="D17" s="189">
        <f t="shared" si="0"/>
        <v>44.9578944</v>
      </c>
      <c r="E17" s="189">
        <f t="shared" si="2"/>
        <v>583.15881</v>
      </c>
      <c r="F17" s="189">
        <f t="shared" si="1"/>
        <v>26217.592198409664</v>
      </c>
      <c r="G17" s="190" t="s">
        <v>99</v>
      </c>
      <c r="H17" s="191">
        <f t="shared" si="3"/>
        <v>10</v>
      </c>
      <c r="I17" s="192">
        <f t="shared" si="4"/>
        <v>21791</v>
      </c>
      <c r="J17" s="263">
        <v>584.92404</v>
      </c>
      <c r="K17" s="263">
        <v>569.19824</v>
      </c>
      <c r="L17" s="263">
        <v>595.35415</v>
      </c>
      <c r="M17" s="38"/>
    </row>
    <row r="18" spans="1:13" s="37" customFormat="1" ht="16.5" customHeight="1">
      <c r="A18" s="262">
        <v>21808</v>
      </c>
      <c r="B18" s="263">
        <v>101.06</v>
      </c>
      <c r="C18" s="263">
        <v>879.428</v>
      </c>
      <c r="D18" s="189">
        <f t="shared" si="0"/>
        <v>75.9825792</v>
      </c>
      <c r="E18" s="189">
        <f t="shared" si="2"/>
        <v>334.7378233333333</v>
      </c>
      <c r="F18" s="189">
        <f t="shared" si="1"/>
        <v>25434.24317266061</v>
      </c>
      <c r="G18" s="190" t="s">
        <v>100</v>
      </c>
      <c r="H18" s="191">
        <f t="shared" si="3"/>
        <v>11</v>
      </c>
      <c r="I18" s="192">
        <f t="shared" si="4"/>
        <v>21808</v>
      </c>
      <c r="J18" s="263">
        <v>322.78544</v>
      </c>
      <c r="K18" s="263">
        <v>337.66397</v>
      </c>
      <c r="L18" s="263">
        <v>343.76406</v>
      </c>
      <c r="M18" s="38"/>
    </row>
    <row r="19" spans="1:13" s="37" customFormat="1" ht="16.5" customHeight="1">
      <c r="A19" s="262">
        <v>21812</v>
      </c>
      <c r="B19" s="263">
        <v>99.5</v>
      </c>
      <c r="C19" s="263">
        <v>639.913</v>
      </c>
      <c r="D19" s="189">
        <f t="shared" si="0"/>
        <v>55.2884832</v>
      </c>
      <c r="E19" s="189">
        <f t="shared" si="2"/>
        <v>304.32147333333336</v>
      </c>
      <c r="F19" s="189">
        <f t="shared" si="1"/>
        <v>16825.47266578925</v>
      </c>
      <c r="G19" s="190" t="s">
        <v>101</v>
      </c>
      <c r="H19" s="191">
        <f t="shared" si="3"/>
        <v>12</v>
      </c>
      <c r="I19" s="192">
        <f t="shared" si="4"/>
        <v>21812</v>
      </c>
      <c r="J19" s="263">
        <v>317.93586</v>
      </c>
      <c r="K19" s="263">
        <v>306.25954</v>
      </c>
      <c r="L19" s="263">
        <v>288.76902</v>
      </c>
      <c r="M19" s="38"/>
    </row>
    <row r="20" spans="1:13" s="37" customFormat="1" ht="16.5" customHeight="1">
      <c r="A20" s="262">
        <v>21819</v>
      </c>
      <c r="B20" s="263">
        <v>97.66</v>
      </c>
      <c r="C20" s="263">
        <v>357.885</v>
      </c>
      <c r="D20" s="189">
        <f t="shared" si="0"/>
        <v>30.921264</v>
      </c>
      <c r="E20" s="189">
        <f t="shared" si="2"/>
        <v>676.7364966666668</v>
      </c>
      <c r="F20" s="189">
        <f t="shared" si="1"/>
        <v>20925.547871865125</v>
      </c>
      <c r="G20" s="190" t="s">
        <v>102</v>
      </c>
      <c r="H20" s="191">
        <f t="shared" si="3"/>
        <v>13</v>
      </c>
      <c r="I20" s="192">
        <f t="shared" si="4"/>
        <v>21819</v>
      </c>
      <c r="J20" s="263">
        <v>680.81747</v>
      </c>
      <c r="K20" s="263">
        <v>683.19286</v>
      </c>
      <c r="L20" s="263">
        <v>666.19916</v>
      </c>
      <c r="M20" s="38"/>
    </row>
    <row r="21" spans="1:13" s="37" customFormat="1" ht="16.5" customHeight="1">
      <c r="A21" s="262">
        <v>21830</v>
      </c>
      <c r="B21" s="263">
        <v>96.95</v>
      </c>
      <c r="C21" s="263">
        <v>261.744</v>
      </c>
      <c r="D21" s="189">
        <f t="shared" si="0"/>
        <v>22.614681600000004</v>
      </c>
      <c r="E21" s="189">
        <f t="shared" si="2"/>
        <v>239.2021533333333</v>
      </c>
      <c r="F21" s="189">
        <f t="shared" si="1"/>
        <v>5409.4805356677125</v>
      </c>
      <c r="G21" s="190" t="s">
        <v>103</v>
      </c>
      <c r="H21" s="191">
        <f t="shared" si="3"/>
        <v>14</v>
      </c>
      <c r="I21" s="192">
        <f t="shared" si="4"/>
        <v>21830</v>
      </c>
      <c r="J21" s="263">
        <v>247.15438</v>
      </c>
      <c r="K21" s="263">
        <v>236.91689</v>
      </c>
      <c r="L21" s="263">
        <v>233.53519</v>
      </c>
      <c r="M21" s="38"/>
    </row>
    <row r="22" spans="1:12" s="37" customFormat="1" ht="16.5" customHeight="1">
      <c r="A22" s="262">
        <v>21835</v>
      </c>
      <c r="B22" s="263">
        <v>95.74</v>
      </c>
      <c r="C22" s="263">
        <v>128.455</v>
      </c>
      <c r="D22" s="189">
        <f t="shared" si="0"/>
        <v>11.098512000000001</v>
      </c>
      <c r="E22" s="189">
        <f t="shared" si="2"/>
        <v>244.2368</v>
      </c>
      <c r="F22" s="189">
        <f t="shared" si="1"/>
        <v>2710.6650556416002</v>
      </c>
      <c r="G22" s="190" t="s">
        <v>104</v>
      </c>
      <c r="H22" s="191">
        <f t="shared" si="3"/>
        <v>15</v>
      </c>
      <c r="I22" s="192">
        <f t="shared" si="4"/>
        <v>21835</v>
      </c>
      <c r="J22" s="263">
        <v>238.50085</v>
      </c>
      <c r="K22" s="263">
        <v>259.44829</v>
      </c>
      <c r="L22" s="263">
        <v>234.76126</v>
      </c>
    </row>
    <row r="23" spans="1:12" s="37" customFormat="1" ht="16.5" customHeight="1">
      <c r="A23" s="262">
        <v>21851</v>
      </c>
      <c r="B23" s="263">
        <v>95.98</v>
      </c>
      <c r="C23" s="264">
        <v>171.807</v>
      </c>
      <c r="D23" s="189">
        <f t="shared" si="0"/>
        <v>14.8441248</v>
      </c>
      <c r="E23" s="189">
        <f t="shared" si="2"/>
        <v>140.73309333333336</v>
      </c>
      <c r="F23" s="189">
        <f t="shared" si="1"/>
        <v>2089.0596009300484</v>
      </c>
      <c r="G23" s="190" t="s">
        <v>105</v>
      </c>
      <c r="H23" s="191">
        <f t="shared" si="3"/>
        <v>16</v>
      </c>
      <c r="I23" s="192">
        <f t="shared" si="4"/>
        <v>21851</v>
      </c>
      <c r="J23" s="263">
        <v>130.06438</v>
      </c>
      <c r="K23" s="263">
        <v>130.80336</v>
      </c>
      <c r="L23" s="263">
        <v>161.33154</v>
      </c>
    </row>
    <row r="24" spans="1:12" s="37" customFormat="1" ht="16.5" customHeight="1">
      <c r="A24" s="262">
        <v>21855</v>
      </c>
      <c r="B24" s="263">
        <v>95.36</v>
      </c>
      <c r="C24" s="263">
        <v>106.93</v>
      </c>
      <c r="D24" s="189">
        <f t="shared" si="0"/>
        <v>9.238752000000002</v>
      </c>
      <c r="E24" s="189">
        <f t="shared" si="2"/>
        <v>156.18528666666666</v>
      </c>
      <c r="F24" s="189">
        <f t="shared" si="1"/>
        <v>1442.9571295622402</v>
      </c>
      <c r="G24" s="190" t="s">
        <v>106</v>
      </c>
      <c r="H24" s="191">
        <f t="shared" si="3"/>
        <v>17</v>
      </c>
      <c r="I24" s="192">
        <f t="shared" si="4"/>
        <v>21855</v>
      </c>
      <c r="J24" s="263">
        <v>154.6375</v>
      </c>
      <c r="K24" s="263">
        <v>154.50674</v>
      </c>
      <c r="L24" s="263">
        <v>159.41162</v>
      </c>
    </row>
    <row r="25" spans="1:12" s="37" customFormat="1" ht="16.5" customHeight="1">
      <c r="A25" s="262">
        <v>21864</v>
      </c>
      <c r="B25" s="263">
        <v>95.42</v>
      </c>
      <c r="C25" s="263">
        <v>115.345</v>
      </c>
      <c r="D25" s="189">
        <f t="shared" si="0"/>
        <v>9.965808</v>
      </c>
      <c r="E25" s="189">
        <f t="shared" si="2"/>
        <v>160.38494333333333</v>
      </c>
      <c r="F25" s="189">
        <f t="shared" si="1"/>
        <v>1598.36555135088</v>
      </c>
      <c r="G25" s="190" t="s">
        <v>107</v>
      </c>
      <c r="H25" s="191">
        <f t="shared" si="3"/>
        <v>18</v>
      </c>
      <c r="I25" s="192">
        <f t="shared" si="4"/>
        <v>21864</v>
      </c>
      <c r="J25" s="263">
        <v>169.08003</v>
      </c>
      <c r="K25" s="263">
        <v>157.34463</v>
      </c>
      <c r="L25" s="263">
        <v>154.73017</v>
      </c>
    </row>
    <row r="26" spans="1:12" s="37" customFormat="1" ht="16.5" customHeight="1">
      <c r="A26" s="262">
        <v>21870</v>
      </c>
      <c r="B26" s="263">
        <v>95.08</v>
      </c>
      <c r="C26" s="263">
        <v>82.851</v>
      </c>
      <c r="D26" s="189">
        <f t="shared" si="0"/>
        <v>7.1583264</v>
      </c>
      <c r="E26" s="189">
        <f t="shared" si="2"/>
        <v>146.46538999999999</v>
      </c>
      <c r="F26" s="189">
        <f t="shared" si="1"/>
        <v>1048.447067923296</v>
      </c>
      <c r="G26" s="190" t="s">
        <v>108</v>
      </c>
      <c r="H26" s="191">
        <f t="shared" si="3"/>
        <v>19</v>
      </c>
      <c r="I26" s="192">
        <f t="shared" si="4"/>
        <v>21870</v>
      </c>
      <c r="J26" s="263">
        <v>150.21459</v>
      </c>
      <c r="K26" s="263">
        <v>155.48206</v>
      </c>
      <c r="L26" s="263">
        <v>133.69952</v>
      </c>
    </row>
    <row r="27" spans="1:12" s="37" customFormat="1" ht="16.5" customHeight="1">
      <c r="A27" s="262">
        <v>21890</v>
      </c>
      <c r="B27" s="263">
        <v>94.49</v>
      </c>
      <c r="C27" s="263">
        <v>18.738</v>
      </c>
      <c r="D27" s="189">
        <f t="shared" si="0"/>
        <v>1.6189632</v>
      </c>
      <c r="E27" s="189">
        <f t="shared" si="2"/>
        <v>1.35935</v>
      </c>
      <c r="F27" s="189">
        <f t="shared" si="1"/>
        <v>2.20073762592</v>
      </c>
      <c r="G27" s="190" t="s">
        <v>109</v>
      </c>
      <c r="H27" s="191">
        <f t="shared" si="3"/>
        <v>20</v>
      </c>
      <c r="I27" s="192">
        <f t="shared" si="4"/>
        <v>21890</v>
      </c>
      <c r="J27" s="263">
        <v>0</v>
      </c>
      <c r="K27" s="263">
        <v>0</v>
      </c>
      <c r="L27" s="263">
        <v>4.07805</v>
      </c>
    </row>
    <row r="28" spans="1:12" s="37" customFormat="1" ht="16.5" customHeight="1">
      <c r="A28" s="262">
        <v>21904</v>
      </c>
      <c r="B28" s="263">
        <v>94.3</v>
      </c>
      <c r="C28" s="263">
        <v>12.494</v>
      </c>
      <c r="D28" s="189">
        <f t="shared" si="0"/>
        <v>1.0794816</v>
      </c>
      <c r="E28" s="189">
        <f t="shared" si="2"/>
        <v>0.21939666666666668</v>
      </c>
      <c r="F28" s="189">
        <f t="shared" si="1"/>
        <v>0.23683466476800002</v>
      </c>
      <c r="G28" s="190" t="s">
        <v>110</v>
      </c>
      <c r="H28" s="191">
        <f t="shared" si="3"/>
        <v>21</v>
      </c>
      <c r="I28" s="192">
        <f t="shared" si="4"/>
        <v>21904</v>
      </c>
      <c r="J28" s="263">
        <v>0.33167</v>
      </c>
      <c r="K28" s="263">
        <v>0</v>
      </c>
      <c r="L28" s="263">
        <v>0.32652</v>
      </c>
    </row>
    <row r="29" spans="1:12" s="37" customFormat="1" ht="16.5" customHeight="1">
      <c r="A29" s="262">
        <v>21910</v>
      </c>
      <c r="B29" s="263">
        <v>94.21</v>
      </c>
      <c r="C29" s="263">
        <v>6.885</v>
      </c>
      <c r="D29" s="189">
        <f>C29*0.0864</f>
        <v>0.5948640000000001</v>
      </c>
      <c r="E29" s="189">
        <f>SUM(J29:L29)/3</f>
        <v>0.6543866666666667</v>
      </c>
      <c r="F29" s="189">
        <f>E29*D29</f>
        <v>0.38927107008000006</v>
      </c>
      <c r="G29" s="190" t="s">
        <v>163</v>
      </c>
      <c r="H29" s="191">
        <f t="shared" si="3"/>
        <v>22</v>
      </c>
      <c r="I29" s="192">
        <f t="shared" si="4"/>
        <v>21910</v>
      </c>
      <c r="J29" s="263">
        <v>1.96316</v>
      </c>
      <c r="K29" s="263">
        <v>0</v>
      </c>
      <c r="L29" s="263">
        <v>0</v>
      </c>
    </row>
    <row r="30" spans="1:12" s="37" customFormat="1" ht="16.5" customHeight="1">
      <c r="A30" s="262">
        <v>21920</v>
      </c>
      <c r="B30" s="263">
        <v>94.15</v>
      </c>
      <c r="C30" s="263">
        <v>5.213</v>
      </c>
      <c r="D30" s="189">
        <f>C30*0.0864</f>
        <v>0.4504032</v>
      </c>
      <c r="E30" s="189">
        <f>SUM(J30:L30)/3</f>
        <v>15.828476666666667</v>
      </c>
      <c r="F30" s="189">
        <f>E30*D30</f>
        <v>7.129196541792</v>
      </c>
      <c r="G30" s="190" t="s">
        <v>164</v>
      </c>
      <c r="H30" s="191">
        <f t="shared" si="3"/>
        <v>23</v>
      </c>
      <c r="I30" s="192">
        <f t="shared" si="4"/>
        <v>21920</v>
      </c>
      <c r="J30" s="263">
        <v>11.39141</v>
      </c>
      <c r="K30" s="263">
        <v>18.12032</v>
      </c>
      <c r="L30" s="263">
        <v>17.9737</v>
      </c>
    </row>
    <row r="31" spans="1:12" s="37" customFormat="1" ht="16.5" customHeight="1">
      <c r="A31" s="262">
        <v>21927</v>
      </c>
      <c r="B31" s="263">
        <v>94.39</v>
      </c>
      <c r="C31" s="263">
        <v>18.501</v>
      </c>
      <c r="D31" s="189">
        <f>C31*0.0864</f>
        <v>1.5984864</v>
      </c>
      <c r="E31" s="189">
        <f>SUM(J31:L31)/3</f>
        <v>50.805620000000005</v>
      </c>
      <c r="F31" s="189">
        <f>E31*D31</f>
        <v>81.21209261356802</v>
      </c>
      <c r="G31" s="190" t="s">
        <v>165</v>
      </c>
      <c r="H31" s="191">
        <f t="shared" si="3"/>
        <v>24</v>
      </c>
      <c r="I31" s="192">
        <f t="shared" si="4"/>
        <v>21927</v>
      </c>
      <c r="J31" s="263">
        <v>62.1345</v>
      </c>
      <c r="K31" s="263">
        <v>36.94104</v>
      </c>
      <c r="L31" s="263">
        <v>53.34132</v>
      </c>
    </row>
    <row r="32" spans="1:12" s="37" customFormat="1" ht="16.5" customHeight="1">
      <c r="A32" s="262">
        <v>21934</v>
      </c>
      <c r="B32" s="263">
        <v>94.42</v>
      </c>
      <c r="C32" s="263">
        <v>19.597</v>
      </c>
      <c r="D32" s="189">
        <f>C32*0.0864</f>
        <v>1.6931808000000002</v>
      </c>
      <c r="E32" s="189">
        <f>SUM(J32:L32)/3</f>
        <v>35.50582666666667</v>
      </c>
      <c r="F32" s="189">
        <f>E32*D32</f>
        <v>60.11778400012801</v>
      </c>
      <c r="G32" s="190" t="s">
        <v>166</v>
      </c>
      <c r="H32" s="191">
        <f t="shared" si="3"/>
        <v>25</v>
      </c>
      <c r="I32" s="192">
        <f t="shared" si="4"/>
        <v>21934</v>
      </c>
      <c r="J32" s="263">
        <v>37.6629</v>
      </c>
      <c r="K32" s="263">
        <v>42.12542</v>
      </c>
      <c r="L32" s="263">
        <v>26.72916</v>
      </c>
    </row>
    <row r="33" spans="1:12" s="37" customFormat="1" ht="16.5" customHeight="1">
      <c r="A33" s="187">
        <v>21954</v>
      </c>
      <c r="B33" s="188">
        <v>94.02</v>
      </c>
      <c r="C33" s="188">
        <v>2.882</v>
      </c>
      <c r="D33" s="189">
        <f>C33*0.0864</f>
        <v>0.24900480000000003</v>
      </c>
      <c r="E33" s="189">
        <f>SUM(J33:L33)/3</f>
        <v>39.64665333333333</v>
      </c>
      <c r="F33" s="189">
        <f>E33*D33</f>
        <v>9.872206983936001</v>
      </c>
      <c r="G33" s="190" t="s">
        <v>167</v>
      </c>
      <c r="H33" s="191">
        <f t="shared" si="3"/>
        <v>26</v>
      </c>
      <c r="I33" s="192">
        <f t="shared" si="4"/>
        <v>21954</v>
      </c>
      <c r="J33" s="188">
        <v>43.36658</v>
      </c>
      <c r="K33" s="188">
        <v>48.41674</v>
      </c>
      <c r="L33" s="188">
        <v>27.15664</v>
      </c>
    </row>
    <row r="34" spans="1:12" s="37" customFormat="1" ht="16.5" customHeight="1">
      <c r="A34" s="272"/>
      <c r="B34" s="273"/>
      <c r="C34" s="273"/>
      <c r="D34" s="274"/>
      <c r="E34" s="274"/>
      <c r="F34" s="274"/>
      <c r="G34" s="275"/>
      <c r="H34" s="276"/>
      <c r="I34" s="277"/>
      <c r="J34" s="273"/>
      <c r="K34" s="273"/>
      <c r="L34" s="273"/>
    </row>
    <row r="35" spans="1:12" s="37" customFormat="1" ht="0.75" customHeight="1">
      <c r="A35" s="193">
        <v>20463</v>
      </c>
      <c r="B35" s="194">
        <v>94.36</v>
      </c>
      <c r="C35" s="194">
        <v>3.581</v>
      </c>
      <c r="D35" s="195">
        <f t="shared" si="0"/>
        <v>0.3093984</v>
      </c>
      <c r="E35" s="195">
        <f t="shared" si="2"/>
        <v>326.6956866666667</v>
      </c>
      <c r="F35" s="195">
        <f t="shared" si="1"/>
        <v>101.07912274156801</v>
      </c>
      <c r="G35" s="196" t="s">
        <v>79</v>
      </c>
      <c r="H35" s="197">
        <f t="shared" si="3"/>
        <v>1</v>
      </c>
      <c r="I35" s="198">
        <f t="shared" si="4"/>
        <v>20463</v>
      </c>
      <c r="J35" s="194">
        <v>332.05157</v>
      </c>
      <c r="K35" s="194">
        <v>292.7936</v>
      </c>
      <c r="L35" s="194">
        <v>355.24189</v>
      </c>
    </row>
    <row r="36" spans="1:12" s="37" customFormat="1" ht="0.75" customHeight="1">
      <c r="A36" s="171">
        <v>20476</v>
      </c>
      <c r="B36" s="172">
        <v>94.28</v>
      </c>
      <c r="C36" s="173">
        <v>3.813</v>
      </c>
      <c r="D36" s="174">
        <f t="shared" si="0"/>
        <v>0.32944320000000005</v>
      </c>
      <c r="E36" s="174">
        <f t="shared" si="2"/>
        <v>273.5982133333334</v>
      </c>
      <c r="F36" s="174">
        <f t="shared" si="1"/>
        <v>90.13507091481603</v>
      </c>
      <c r="G36" s="175" t="s">
        <v>80</v>
      </c>
      <c r="H36" s="176">
        <f t="shared" si="3"/>
        <v>2</v>
      </c>
      <c r="I36" s="177">
        <f t="shared" si="4"/>
        <v>20476</v>
      </c>
      <c r="J36" s="172">
        <v>343.26354</v>
      </c>
      <c r="K36" s="172">
        <v>300.94467</v>
      </c>
      <c r="L36" s="172">
        <v>176.58643</v>
      </c>
    </row>
    <row r="37" spans="1:12" s="37" customFormat="1" ht="16.5" customHeight="1">
      <c r="A37" s="170"/>
      <c r="B37" s="107"/>
      <c r="C37" s="178"/>
      <c r="D37" s="179"/>
      <c r="E37" s="179"/>
      <c r="F37" s="179"/>
      <c r="G37" s="180"/>
      <c r="H37" s="181"/>
      <c r="I37" s="182"/>
      <c r="J37" s="107"/>
      <c r="K37" s="107"/>
      <c r="L37" s="107"/>
    </row>
    <row r="38" spans="1:12" s="39" customFormat="1" ht="16.5" customHeight="1">
      <c r="A38" s="170"/>
      <c r="B38" s="107"/>
      <c r="C38" s="178"/>
      <c r="D38" s="179"/>
      <c r="E38" s="179"/>
      <c r="F38" s="183"/>
      <c r="G38" s="180"/>
      <c r="H38" s="181"/>
      <c r="I38" s="182"/>
      <c r="J38" s="107"/>
      <c r="K38" s="107"/>
      <c r="L38" s="107"/>
    </row>
    <row r="39" spans="1:12" s="39" customFormat="1" ht="16.5" customHeight="1">
      <c r="A39" s="170"/>
      <c r="B39" s="107"/>
      <c r="C39" s="178"/>
      <c r="D39" s="179"/>
      <c r="E39" s="179"/>
      <c r="F39" s="183"/>
      <c r="G39" s="180"/>
      <c r="H39" s="181"/>
      <c r="I39" s="182"/>
      <c r="J39" s="107"/>
      <c r="K39" s="107"/>
      <c r="L39" s="107"/>
    </row>
    <row r="40" spans="1:12" s="39" customFormat="1" ht="16.5" customHeight="1">
      <c r="A40" s="170"/>
      <c r="B40" s="107"/>
      <c r="C40" s="178"/>
      <c r="D40" s="179"/>
      <c r="E40" s="179"/>
      <c r="F40" s="183"/>
      <c r="G40" s="180"/>
      <c r="H40" s="181"/>
      <c r="I40" s="182"/>
      <c r="J40" s="107"/>
      <c r="K40" s="107"/>
      <c r="L40" s="107"/>
    </row>
    <row r="41" spans="1:12" s="39" customFormat="1" ht="16.5" customHeight="1">
      <c r="A41" s="170"/>
      <c r="B41" s="107"/>
      <c r="C41" s="178"/>
      <c r="D41" s="179"/>
      <c r="E41" s="179"/>
      <c r="F41" s="183"/>
      <c r="G41" s="180"/>
      <c r="H41" s="181"/>
      <c r="I41" s="182"/>
      <c r="J41" s="107"/>
      <c r="K41" s="107"/>
      <c r="L41" s="107"/>
    </row>
    <row r="42" spans="1:12" s="39" customFormat="1" ht="16.5" customHeight="1">
      <c r="A42" s="170"/>
      <c r="B42" s="107"/>
      <c r="C42" s="178"/>
      <c r="D42" s="179"/>
      <c r="E42" s="179"/>
      <c r="F42" s="183"/>
      <c r="G42" s="180"/>
      <c r="H42" s="181"/>
      <c r="I42" s="182"/>
      <c r="J42" s="107"/>
      <c r="K42" s="107"/>
      <c r="L42" s="107"/>
    </row>
    <row r="43" spans="1:12" ht="16.5" customHeight="1">
      <c r="A43" s="170"/>
      <c r="B43" s="107"/>
      <c r="C43" s="178"/>
      <c r="D43" s="179"/>
      <c r="E43" s="179"/>
      <c r="F43" s="183"/>
      <c r="G43" s="180"/>
      <c r="H43" s="184"/>
      <c r="I43" s="170"/>
      <c r="J43" s="107"/>
      <c r="K43" s="107"/>
      <c r="L43" s="107"/>
    </row>
    <row r="44" spans="1:12" ht="26.25">
      <c r="A44" s="184"/>
      <c r="B44" s="184"/>
      <c r="C44" s="184"/>
      <c r="D44" s="185"/>
      <c r="E44" s="185"/>
      <c r="F44" s="185"/>
      <c r="G44" s="185"/>
      <c r="H44" s="185"/>
      <c r="I44" s="185"/>
      <c r="J44" s="107"/>
      <c r="K44" s="107"/>
      <c r="L44" s="107"/>
    </row>
    <row r="45" spans="10:12" ht="26.25">
      <c r="J45" s="107"/>
      <c r="K45" s="107"/>
      <c r="L45" s="107"/>
    </row>
  </sheetData>
  <sheetProtection/>
  <mergeCells count="16">
    <mergeCell ref="I5:I6"/>
    <mergeCell ref="J5:L5"/>
    <mergeCell ref="G4:I4"/>
    <mergeCell ref="J3:L3"/>
    <mergeCell ref="G5:G6"/>
    <mergeCell ref="J4:L4"/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31" sqref="L31"/>
    </sheetView>
  </sheetViews>
  <sheetFormatPr defaultColWidth="9.140625" defaultRowHeight="21.75"/>
  <cols>
    <col min="1" max="9" width="9.7109375" style="41" customWidth="1"/>
    <col min="10" max="16384" width="9.140625" style="41" customWidth="1"/>
  </cols>
  <sheetData>
    <row r="17" spans="4:6" ht="24" customHeight="1">
      <c r="D17" s="42" t="s">
        <v>44</v>
      </c>
      <c r="E17" s="43">
        <v>26</v>
      </c>
      <c r="F17" s="44" t="s">
        <v>23</v>
      </c>
    </row>
    <row r="34" spans="4:6" ht="23.25">
      <c r="D34" s="42" t="s">
        <v>45</v>
      </c>
      <c r="E34" s="43">
        <v>307</v>
      </c>
      <c r="F34" s="44" t="s">
        <v>23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K323" sqref="K323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8" customWidth="1"/>
    <col min="6" max="6" width="8.7109375" style="49" customWidth="1"/>
    <col min="7" max="15" width="9.7109375" style="49" customWidth="1"/>
    <col min="16" max="16384" width="11.421875" style="49" customWidth="1"/>
  </cols>
  <sheetData>
    <row r="1" spans="1:17" ht="22.5" customHeight="1">
      <c r="A1" s="45">
        <v>39904</v>
      </c>
      <c r="B1" s="46">
        <v>37347</v>
      </c>
      <c r="C1"/>
      <c r="D1" s="47">
        <v>93.76</v>
      </c>
      <c r="F1" s="84">
        <v>92.28</v>
      </c>
      <c r="Q1" s="85"/>
    </row>
    <row r="2" spans="1:17" ht="22.5" customHeight="1">
      <c r="A2" s="45">
        <v>39905</v>
      </c>
      <c r="B2" s="46">
        <v>37348</v>
      </c>
      <c r="C2"/>
      <c r="D2" s="47">
        <v>93.75</v>
      </c>
      <c r="Q2" s="85"/>
    </row>
    <row r="3" spans="1:17" ht="22.5" customHeight="1">
      <c r="A3" s="45">
        <v>39906</v>
      </c>
      <c r="B3" s="46">
        <v>37349</v>
      </c>
      <c r="C3"/>
      <c r="D3" s="47">
        <v>93.68</v>
      </c>
      <c r="Q3" s="85"/>
    </row>
    <row r="4" spans="1:17" ht="22.5" customHeight="1">
      <c r="A4" s="45">
        <v>39907</v>
      </c>
      <c r="B4" s="46">
        <v>37350</v>
      </c>
      <c r="C4"/>
      <c r="D4" s="47">
        <v>93.72</v>
      </c>
      <c r="Q4" s="85"/>
    </row>
    <row r="5" spans="1:17" ht="22.5" customHeight="1">
      <c r="A5" s="45">
        <v>39908</v>
      </c>
      <c r="B5" s="46">
        <v>37351</v>
      </c>
      <c r="C5"/>
      <c r="D5" s="47">
        <v>93.72</v>
      </c>
      <c r="Q5" s="85"/>
    </row>
    <row r="6" spans="1:17" ht="22.5" customHeight="1">
      <c r="A6" s="45">
        <v>39909</v>
      </c>
      <c r="B6" s="46">
        <v>37352</v>
      </c>
      <c r="C6"/>
      <c r="D6" s="47">
        <v>93.71000000000001</v>
      </c>
      <c r="Q6" s="85"/>
    </row>
    <row r="7" spans="1:17" ht="22.5" customHeight="1">
      <c r="A7" s="45">
        <v>39910</v>
      </c>
      <c r="B7" s="46">
        <v>37353</v>
      </c>
      <c r="C7"/>
      <c r="D7" s="47">
        <v>93.7</v>
      </c>
      <c r="Q7" s="85"/>
    </row>
    <row r="8" spans="1:17" ht="22.5" customHeight="1">
      <c r="A8" s="45">
        <v>39911</v>
      </c>
      <c r="B8" s="46">
        <v>37354</v>
      </c>
      <c r="C8"/>
      <c r="D8" s="47">
        <v>93.71000000000001</v>
      </c>
      <c r="Q8" s="85"/>
    </row>
    <row r="9" spans="1:17" ht="22.5" customHeight="1">
      <c r="A9" s="45">
        <v>39912</v>
      </c>
      <c r="B9" s="46">
        <v>37355</v>
      </c>
      <c r="C9"/>
      <c r="D9" s="47">
        <v>93.7</v>
      </c>
      <c r="Q9" s="85"/>
    </row>
    <row r="10" spans="1:17" ht="22.5" customHeight="1">
      <c r="A10" s="45">
        <v>39913</v>
      </c>
      <c r="B10" s="46">
        <v>37356</v>
      </c>
      <c r="C10"/>
      <c r="D10" s="47">
        <v>93.7</v>
      </c>
      <c r="Q10" s="85"/>
    </row>
    <row r="11" spans="1:17" ht="22.5" customHeight="1">
      <c r="A11" s="45">
        <v>39914</v>
      </c>
      <c r="B11" s="46">
        <v>37357</v>
      </c>
      <c r="C11"/>
      <c r="D11" s="47">
        <v>93.69</v>
      </c>
      <c r="Q11" s="85"/>
    </row>
    <row r="12" spans="1:17" ht="22.5" customHeight="1">
      <c r="A12" s="45">
        <v>39915</v>
      </c>
      <c r="B12" s="46">
        <v>37358</v>
      </c>
      <c r="C12"/>
      <c r="D12" s="47">
        <v>93.68</v>
      </c>
      <c r="Q12" s="85"/>
    </row>
    <row r="13" spans="1:17" ht="22.5" customHeight="1">
      <c r="A13" s="45">
        <v>39916</v>
      </c>
      <c r="B13" s="46">
        <v>37359</v>
      </c>
      <c r="C13"/>
      <c r="D13" s="47">
        <v>93.68</v>
      </c>
      <c r="Q13" s="85"/>
    </row>
    <row r="14" spans="1:17" ht="22.5" customHeight="1">
      <c r="A14" s="45">
        <v>39917</v>
      </c>
      <c r="B14" s="46">
        <v>37360</v>
      </c>
      <c r="C14"/>
      <c r="D14" s="47">
        <v>93.68</v>
      </c>
      <c r="Q14" s="85"/>
    </row>
    <row r="15" spans="1:17" ht="22.5" customHeight="1">
      <c r="A15" s="45">
        <v>39918</v>
      </c>
      <c r="B15" s="46">
        <v>37361</v>
      </c>
      <c r="C15"/>
      <c r="D15" s="47">
        <v>93.67</v>
      </c>
      <c r="Q15" s="85"/>
    </row>
    <row r="16" spans="1:17" ht="22.5" customHeight="1">
      <c r="A16" s="45">
        <v>39919</v>
      </c>
      <c r="B16" s="46">
        <v>37362</v>
      </c>
      <c r="C16"/>
      <c r="D16" s="47">
        <v>93.67</v>
      </c>
      <c r="Q16" s="85"/>
    </row>
    <row r="17" spans="1:17" ht="22.5" customHeight="1">
      <c r="A17" s="45">
        <v>39920</v>
      </c>
      <c r="B17" s="46">
        <v>37363</v>
      </c>
      <c r="C17"/>
      <c r="D17" s="47">
        <v>93.66</v>
      </c>
      <c r="J17" s="50" t="s">
        <v>44</v>
      </c>
      <c r="K17" s="51">
        <v>21</v>
      </c>
      <c r="L17" s="52" t="s">
        <v>23</v>
      </c>
      <c r="Q17" s="85"/>
    </row>
    <row r="18" spans="1:17" ht="22.5" customHeight="1">
      <c r="A18" s="45">
        <v>39921</v>
      </c>
      <c r="B18" s="46">
        <v>37364</v>
      </c>
      <c r="C18"/>
      <c r="D18" s="47">
        <v>93.66</v>
      </c>
      <c r="Q18" s="85"/>
    </row>
    <row r="19" spans="1:17" ht="22.5" customHeight="1">
      <c r="A19" s="45">
        <v>39922</v>
      </c>
      <c r="B19" s="46">
        <v>37365</v>
      </c>
      <c r="C19"/>
      <c r="D19" s="47">
        <v>93.64</v>
      </c>
      <c r="Q19" s="85"/>
    </row>
    <row r="20" spans="1:17" ht="22.5" customHeight="1">
      <c r="A20" s="45">
        <v>39923</v>
      </c>
      <c r="B20" s="46">
        <v>37366</v>
      </c>
      <c r="C20"/>
      <c r="D20" s="47">
        <v>93.67</v>
      </c>
      <c r="Q20" s="85"/>
    </row>
    <row r="21" spans="1:17" ht="22.5" customHeight="1">
      <c r="A21" s="45">
        <v>39924</v>
      </c>
      <c r="B21" s="46">
        <v>37367</v>
      </c>
      <c r="C21"/>
      <c r="D21" s="47">
        <v>93.68</v>
      </c>
      <c r="E21" s="53"/>
      <c r="Q21" s="85"/>
    </row>
    <row r="22" spans="1:17" ht="22.5" customHeight="1">
      <c r="A22" s="45">
        <v>39925</v>
      </c>
      <c r="B22" s="46">
        <v>37368</v>
      </c>
      <c r="C22"/>
      <c r="D22" s="47">
        <v>93.63</v>
      </c>
      <c r="Q22" s="85"/>
    </row>
    <row r="23" spans="1:17" ht="22.5" customHeight="1">
      <c r="A23" s="45">
        <v>39926</v>
      </c>
      <c r="B23" s="46">
        <v>37369</v>
      </c>
      <c r="C23"/>
      <c r="D23" s="47">
        <v>93.61</v>
      </c>
      <c r="Q23" s="85"/>
    </row>
    <row r="24" spans="1:17" ht="22.5" customHeight="1">
      <c r="A24" s="45">
        <v>39927</v>
      </c>
      <c r="B24" s="46">
        <v>37370</v>
      </c>
      <c r="C24"/>
      <c r="D24" s="47">
        <v>93.6</v>
      </c>
      <c r="Q24" s="85"/>
    </row>
    <row r="25" spans="1:17" ht="22.5" customHeight="1">
      <c r="A25" s="45">
        <v>39928</v>
      </c>
      <c r="B25" s="46">
        <v>37371</v>
      </c>
      <c r="C25"/>
      <c r="D25" s="47">
        <v>93.58</v>
      </c>
      <c r="Q25" s="85"/>
    </row>
    <row r="26" spans="1:17" ht="22.5" customHeight="1">
      <c r="A26" s="45">
        <v>39929</v>
      </c>
      <c r="B26" s="46">
        <v>37372</v>
      </c>
      <c r="C26"/>
      <c r="D26" s="47">
        <v>93.57000000000001</v>
      </c>
      <c r="Q26" s="85"/>
    </row>
    <row r="27" spans="1:19" ht="22.5" customHeight="1">
      <c r="A27" s="45">
        <v>39930</v>
      </c>
      <c r="B27" s="46">
        <v>37373</v>
      </c>
      <c r="C27"/>
      <c r="D27" s="47">
        <v>93.55</v>
      </c>
      <c r="E27" s="8"/>
      <c r="G27" s="54"/>
      <c r="L27" s="54"/>
      <c r="M27" s="54"/>
      <c r="N27" s="54"/>
      <c r="O27" s="54"/>
      <c r="P27" s="54"/>
      <c r="Q27" s="85"/>
      <c r="R27" s="54"/>
      <c r="S27" s="54"/>
    </row>
    <row r="28" spans="1:19" s="54" customFormat="1" ht="22.5" customHeight="1">
      <c r="A28" s="45">
        <v>39931</v>
      </c>
      <c r="B28" s="46">
        <v>37374</v>
      </c>
      <c r="C28"/>
      <c r="D28" s="47">
        <v>93.58</v>
      </c>
      <c r="E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85"/>
      <c r="R28" s="49"/>
      <c r="S28" s="49"/>
    </row>
    <row r="29" spans="1:17" ht="22.5" customHeight="1">
      <c r="A29" s="45">
        <v>39932</v>
      </c>
      <c r="B29" s="46">
        <v>37375</v>
      </c>
      <c r="C29"/>
      <c r="D29" s="47">
        <v>93.59</v>
      </c>
      <c r="Q29" s="85"/>
    </row>
    <row r="30" spans="1:17" ht="22.5" customHeight="1">
      <c r="A30" s="45">
        <v>39933</v>
      </c>
      <c r="B30" s="46">
        <v>37376</v>
      </c>
      <c r="C30"/>
      <c r="D30" s="47">
        <v>93.75</v>
      </c>
      <c r="Q30" s="85"/>
    </row>
    <row r="31" spans="1:17" ht="22.5" customHeight="1">
      <c r="A31" s="45">
        <v>39934</v>
      </c>
      <c r="B31" s="46">
        <v>37377</v>
      </c>
      <c r="C31"/>
      <c r="D31" s="93">
        <v>93.77</v>
      </c>
      <c r="Q31" s="85"/>
    </row>
    <row r="32" spans="1:4" ht="22.5" customHeight="1">
      <c r="A32" s="45">
        <v>39935</v>
      </c>
      <c r="B32" s="46">
        <v>37378</v>
      </c>
      <c r="C32"/>
      <c r="D32" s="93">
        <v>93.79</v>
      </c>
    </row>
    <row r="33" spans="1:4" ht="22.5" customHeight="1">
      <c r="A33" s="45">
        <v>39936</v>
      </c>
      <c r="B33" s="46">
        <v>37379</v>
      </c>
      <c r="C33"/>
      <c r="D33" s="93">
        <v>93.79</v>
      </c>
    </row>
    <row r="34" spans="1:13" ht="21" customHeight="1">
      <c r="A34" s="45">
        <v>39937</v>
      </c>
      <c r="B34" s="46">
        <v>37380</v>
      </c>
      <c r="C34"/>
      <c r="D34" s="93">
        <v>93.8</v>
      </c>
      <c r="J34" s="42" t="s">
        <v>46</v>
      </c>
      <c r="K34" s="299">
        <f>+COUNT(DATA!C9:C12)</f>
        <v>4</v>
      </c>
      <c r="L34" s="299"/>
      <c r="M34" s="44" t="s">
        <v>23</v>
      </c>
    </row>
    <row r="35" spans="1:4" ht="21" customHeight="1">
      <c r="A35" s="45">
        <v>39938</v>
      </c>
      <c r="B35" s="46">
        <v>37381</v>
      </c>
      <c r="C35"/>
      <c r="D35" s="93">
        <v>93.81</v>
      </c>
    </row>
    <row r="36" spans="1:4" ht="21" customHeight="1">
      <c r="A36" s="45">
        <v>39939</v>
      </c>
      <c r="B36" s="46">
        <v>37382</v>
      </c>
      <c r="C36"/>
      <c r="D36" s="93">
        <v>93.8</v>
      </c>
    </row>
    <row r="37" spans="1:4" ht="21" customHeight="1">
      <c r="A37" s="45">
        <v>39940</v>
      </c>
      <c r="B37" s="46">
        <v>37383</v>
      </c>
      <c r="C37"/>
      <c r="D37" s="93">
        <v>93.8</v>
      </c>
    </row>
    <row r="38" spans="1:4" ht="21" customHeight="1">
      <c r="A38" s="45">
        <v>39941</v>
      </c>
      <c r="B38" s="46">
        <v>37384</v>
      </c>
      <c r="C38"/>
      <c r="D38" s="93">
        <v>93.79</v>
      </c>
    </row>
    <row r="39" spans="1:4" ht="23.25">
      <c r="A39" s="45">
        <v>39942</v>
      </c>
      <c r="B39" s="46">
        <v>37385</v>
      </c>
      <c r="C39"/>
      <c r="D39" s="93">
        <v>93.78</v>
      </c>
    </row>
    <row r="40" spans="1:4" ht="23.25">
      <c r="A40" s="45">
        <v>39943</v>
      </c>
      <c r="B40" s="46">
        <v>37386</v>
      </c>
      <c r="C40"/>
      <c r="D40" s="93">
        <v>93.77</v>
      </c>
    </row>
    <row r="41" spans="1:4" ht="23.25">
      <c r="A41" s="45">
        <v>39944</v>
      </c>
      <c r="B41" s="46">
        <v>37387</v>
      </c>
      <c r="C41"/>
      <c r="D41" s="93">
        <v>93.75</v>
      </c>
    </row>
    <row r="42" spans="1:4" ht="23.25">
      <c r="A42" s="45">
        <v>39945</v>
      </c>
      <c r="B42" s="46">
        <v>37388</v>
      </c>
      <c r="C42"/>
      <c r="D42" s="93">
        <v>93.74</v>
      </c>
    </row>
    <row r="43" spans="1:4" ht="23.25">
      <c r="A43" s="45">
        <v>39946</v>
      </c>
      <c r="B43" s="46">
        <v>37389</v>
      </c>
      <c r="C43"/>
      <c r="D43" s="93">
        <v>93.73</v>
      </c>
    </row>
    <row r="44" spans="1:4" ht="23.25">
      <c r="A44" s="45">
        <v>39947</v>
      </c>
      <c r="B44" s="46">
        <v>37390</v>
      </c>
      <c r="C44"/>
      <c r="D44" s="93">
        <v>93.71000000000001</v>
      </c>
    </row>
    <row r="45" spans="1:4" ht="23.25">
      <c r="A45" s="45">
        <v>39948</v>
      </c>
      <c r="B45" s="46">
        <v>37391</v>
      </c>
      <c r="C45"/>
      <c r="D45" s="93">
        <v>93.7</v>
      </c>
    </row>
    <row r="46" spans="1:4" ht="23.25">
      <c r="A46" s="45">
        <v>39949</v>
      </c>
      <c r="B46" s="46">
        <v>37392</v>
      </c>
      <c r="C46"/>
      <c r="D46" s="93">
        <v>93.69</v>
      </c>
    </row>
    <row r="47" spans="1:4" ht="23.25">
      <c r="A47" s="45">
        <v>39950</v>
      </c>
      <c r="B47" s="46">
        <v>37393</v>
      </c>
      <c r="C47"/>
      <c r="D47" s="93">
        <v>93.68</v>
      </c>
    </row>
    <row r="48" spans="1:5" ht="21.75">
      <c r="A48" s="45">
        <v>39951</v>
      </c>
      <c r="B48" s="46">
        <v>37394</v>
      </c>
      <c r="C48"/>
      <c r="D48" s="93">
        <v>93.67</v>
      </c>
      <c r="E48" s="90"/>
    </row>
    <row r="49" spans="1:4" ht="23.25">
      <c r="A49" s="45">
        <v>39952</v>
      </c>
      <c r="B49" s="46">
        <v>37395</v>
      </c>
      <c r="C49"/>
      <c r="D49" s="93">
        <v>93.65</v>
      </c>
    </row>
    <row r="50" spans="1:4" ht="23.25">
      <c r="A50" s="45">
        <v>39953</v>
      </c>
      <c r="B50" s="46">
        <v>37396</v>
      </c>
      <c r="C50"/>
      <c r="D50" s="93">
        <v>93.65</v>
      </c>
    </row>
    <row r="51" spans="1:4" ht="23.25">
      <c r="A51" s="45">
        <v>39954</v>
      </c>
      <c r="B51" s="46">
        <v>37397</v>
      </c>
      <c r="C51"/>
      <c r="D51" s="93">
        <v>93.65</v>
      </c>
    </row>
    <row r="52" spans="1:4" ht="23.25">
      <c r="A52" s="45">
        <v>39955</v>
      </c>
      <c r="B52" s="46">
        <v>37398</v>
      </c>
      <c r="C52"/>
      <c r="D52" s="93">
        <v>93.64</v>
      </c>
    </row>
    <row r="53" spans="1:4" ht="23.25">
      <c r="A53" s="45">
        <v>39956</v>
      </c>
      <c r="B53" s="46">
        <v>37399</v>
      </c>
      <c r="C53"/>
      <c r="D53" s="93">
        <v>93.63</v>
      </c>
    </row>
    <row r="54" spans="1:4" ht="23.25">
      <c r="A54" s="45">
        <v>39957</v>
      </c>
      <c r="B54" s="46">
        <v>37400</v>
      </c>
      <c r="C54"/>
      <c r="D54" s="93">
        <v>93.63</v>
      </c>
    </row>
    <row r="55" spans="1:4" ht="23.25">
      <c r="A55" s="45">
        <v>39958</v>
      </c>
      <c r="B55" s="46">
        <v>37401</v>
      </c>
      <c r="C55"/>
      <c r="D55" s="93">
        <v>93.63</v>
      </c>
    </row>
    <row r="56" spans="1:4" ht="23.25">
      <c r="A56" s="45">
        <v>39959</v>
      </c>
      <c r="B56" s="46">
        <v>37402</v>
      </c>
      <c r="C56"/>
      <c r="D56" s="93">
        <v>94.58</v>
      </c>
    </row>
    <row r="57" spans="1:4" ht="23.25">
      <c r="A57" s="45">
        <v>39960</v>
      </c>
      <c r="B57" s="46">
        <v>37403</v>
      </c>
      <c r="C57"/>
      <c r="D57" s="93">
        <v>94.44</v>
      </c>
    </row>
    <row r="58" spans="1:5" ht="23.25">
      <c r="A58" s="45">
        <v>39961</v>
      </c>
      <c r="B58" s="46">
        <v>37404</v>
      </c>
      <c r="C58"/>
      <c r="D58" s="93">
        <v>94.35</v>
      </c>
      <c r="E58" s="53"/>
    </row>
    <row r="59" spans="1:4" ht="23.25">
      <c r="A59" s="45">
        <v>39962</v>
      </c>
      <c r="B59" s="46">
        <v>37405</v>
      </c>
      <c r="C59"/>
      <c r="D59" s="93">
        <v>94.29</v>
      </c>
    </row>
    <row r="60" spans="1:5" ht="23.25">
      <c r="A60" s="45">
        <v>39963</v>
      </c>
      <c r="B60" s="46">
        <v>37406</v>
      </c>
      <c r="C60"/>
      <c r="D60" s="93">
        <v>94.28</v>
      </c>
      <c r="E60" s="48">
        <v>94.26</v>
      </c>
    </row>
    <row r="61" spans="1:4" ht="23.25">
      <c r="A61" s="45">
        <v>39964</v>
      </c>
      <c r="B61" s="46">
        <v>37407</v>
      </c>
      <c r="C61"/>
      <c r="D61" s="93">
        <v>94.26</v>
      </c>
    </row>
    <row r="62" spans="1:4" ht="23.25">
      <c r="A62" s="45">
        <v>39965</v>
      </c>
      <c r="B62" s="46">
        <v>37408</v>
      </c>
      <c r="C62"/>
      <c r="D62" s="47">
        <v>94.26</v>
      </c>
    </row>
    <row r="63" spans="1:4" ht="23.25">
      <c r="A63" s="45">
        <v>39966</v>
      </c>
      <c r="B63" s="46">
        <v>37409</v>
      </c>
      <c r="C63"/>
      <c r="D63" s="47">
        <v>94.27</v>
      </c>
    </row>
    <row r="64" spans="1:4" ht="23.25">
      <c r="A64" s="45">
        <v>39967</v>
      </c>
      <c r="B64" s="46">
        <v>37410</v>
      </c>
      <c r="C64"/>
      <c r="D64" s="47">
        <v>94.61</v>
      </c>
    </row>
    <row r="65" spans="1:4" ht="23.25">
      <c r="A65" s="45">
        <v>39968</v>
      </c>
      <c r="B65" s="46">
        <v>37411</v>
      </c>
      <c r="C65"/>
      <c r="D65" s="47">
        <v>94.78</v>
      </c>
    </row>
    <row r="66" spans="1:4" ht="23.25">
      <c r="A66" s="45">
        <v>39969</v>
      </c>
      <c r="B66" s="46">
        <v>37412</v>
      </c>
      <c r="C66"/>
      <c r="D66" s="47">
        <v>94.83</v>
      </c>
    </row>
    <row r="67" spans="1:5" ht="23.25">
      <c r="A67" s="45">
        <v>39970</v>
      </c>
      <c r="B67" s="46">
        <v>37413</v>
      </c>
      <c r="C67"/>
      <c r="D67" s="47">
        <v>94.76</v>
      </c>
      <c r="E67" s="48">
        <v>94.61</v>
      </c>
    </row>
    <row r="68" spans="1:4" ht="23.25">
      <c r="A68" s="45">
        <v>39971</v>
      </c>
      <c r="B68" s="46">
        <v>37414</v>
      </c>
      <c r="C68"/>
      <c r="D68" s="47">
        <v>94.7</v>
      </c>
    </row>
    <row r="69" spans="1:4" ht="23.25">
      <c r="A69" s="45">
        <v>39972</v>
      </c>
      <c r="B69" s="46">
        <v>37415</v>
      </c>
      <c r="C69"/>
      <c r="D69" s="47">
        <v>94.82000000000001</v>
      </c>
    </row>
    <row r="70" spans="1:4" ht="23.25">
      <c r="A70" s="45">
        <v>39973</v>
      </c>
      <c r="B70" s="46">
        <v>37416</v>
      </c>
      <c r="C70"/>
      <c r="D70" s="47">
        <v>94.72</v>
      </c>
    </row>
    <row r="71" spans="1:4" ht="23.25">
      <c r="A71" s="45">
        <v>39974</v>
      </c>
      <c r="B71" s="46">
        <v>37417</v>
      </c>
      <c r="C71"/>
      <c r="D71" s="47">
        <v>94.63</v>
      </c>
    </row>
    <row r="72" spans="1:4" ht="23.25">
      <c r="A72" s="45">
        <v>39975</v>
      </c>
      <c r="B72" s="46">
        <v>37418</v>
      </c>
      <c r="C72"/>
      <c r="D72" s="47">
        <v>94.49</v>
      </c>
    </row>
    <row r="73" spans="1:4" ht="23.25">
      <c r="A73" s="45">
        <v>39976</v>
      </c>
      <c r="B73" s="46">
        <v>37419</v>
      </c>
      <c r="C73"/>
      <c r="D73" s="47">
        <v>94.45</v>
      </c>
    </row>
    <row r="74" spans="1:4" ht="23.25">
      <c r="A74" s="45">
        <v>39977</v>
      </c>
      <c r="B74" s="46">
        <v>37420</v>
      </c>
      <c r="C74"/>
      <c r="D74" s="47">
        <v>94.4</v>
      </c>
    </row>
    <row r="75" spans="1:4" ht="23.25">
      <c r="A75" s="45">
        <v>39978</v>
      </c>
      <c r="B75" s="46">
        <v>37421</v>
      </c>
      <c r="C75"/>
      <c r="D75" s="47">
        <v>94.38</v>
      </c>
    </row>
    <row r="76" spans="1:4" ht="23.25">
      <c r="A76" s="45">
        <v>39979</v>
      </c>
      <c r="B76" s="46">
        <v>37422</v>
      </c>
      <c r="C76"/>
      <c r="D76" s="47">
        <v>94.35</v>
      </c>
    </row>
    <row r="77" spans="1:5" ht="23.25">
      <c r="A77" s="45">
        <v>39980</v>
      </c>
      <c r="B77" s="46">
        <v>37423</v>
      </c>
      <c r="C77"/>
      <c r="D77" s="47">
        <v>94.33</v>
      </c>
      <c r="E77" s="48">
        <v>94.31</v>
      </c>
    </row>
    <row r="78" spans="1:4" ht="23.25">
      <c r="A78" s="45">
        <v>39981</v>
      </c>
      <c r="B78" s="46">
        <v>37424</v>
      </c>
      <c r="C78"/>
      <c r="D78" s="47">
        <v>94.28</v>
      </c>
    </row>
    <row r="79" spans="1:4" ht="23.25">
      <c r="A79" s="45">
        <v>39982</v>
      </c>
      <c r="B79" s="46">
        <v>37425</v>
      </c>
      <c r="C79"/>
      <c r="D79" s="47">
        <v>94.26</v>
      </c>
    </row>
    <row r="80" spans="1:4" ht="23.25">
      <c r="A80" s="45">
        <v>39983</v>
      </c>
      <c r="B80" s="46">
        <v>37426</v>
      </c>
      <c r="C80"/>
      <c r="D80" s="47">
        <v>94.26</v>
      </c>
    </row>
    <row r="81" spans="1:5" ht="23.25">
      <c r="A81" s="45">
        <v>39984</v>
      </c>
      <c r="B81" s="46">
        <v>37427</v>
      </c>
      <c r="C81"/>
      <c r="D81" s="47">
        <v>94.28</v>
      </c>
      <c r="E81" s="53"/>
    </row>
    <row r="82" spans="1:4" ht="23.25">
      <c r="A82" s="45">
        <v>39985</v>
      </c>
      <c r="B82" s="46">
        <v>37428</v>
      </c>
      <c r="C82"/>
      <c r="D82" s="47">
        <v>94.27</v>
      </c>
    </row>
    <row r="83" spans="1:4" ht="23.25">
      <c r="A83" s="45">
        <v>39986</v>
      </c>
      <c r="B83" s="46">
        <v>37429</v>
      </c>
      <c r="C83"/>
      <c r="D83" s="47">
        <v>94.24</v>
      </c>
    </row>
    <row r="84" spans="1:5" ht="23.25">
      <c r="A84" s="45">
        <v>39987</v>
      </c>
      <c r="B84" s="46">
        <v>37430</v>
      </c>
      <c r="C84"/>
      <c r="D84" s="47">
        <v>94.7</v>
      </c>
      <c r="E84" s="48">
        <v>94.69</v>
      </c>
    </row>
    <row r="85" spans="1:4" ht="23.25">
      <c r="A85" s="45">
        <v>39988</v>
      </c>
      <c r="B85" s="46">
        <v>37431</v>
      </c>
      <c r="C85"/>
      <c r="D85" s="47">
        <v>94.58</v>
      </c>
    </row>
    <row r="86" spans="1:4" ht="23.25">
      <c r="A86" s="45">
        <v>39989</v>
      </c>
      <c r="B86" s="46">
        <v>37432</v>
      </c>
      <c r="C86"/>
      <c r="D86" s="47">
        <v>94.42</v>
      </c>
    </row>
    <row r="87" spans="1:5" ht="23.25">
      <c r="A87" s="45">
        <v>39990</v>
      </c>
      <c r="B87" s="46">
        <v>37433</v>
      </c>
      <c r="C87"/>
      <c r="D87" s="47">
        <v>94.44</v>
      </c>
      <c r="E87" s="53"/>
    </row>
    <row r="88" spans="1:4" ht="23.25">
      <c r="A88" s="45">
        <v>39991</v>
      </c>
      <c r="B88" s="46">
        <v>37434</v>
      </c>
      <c r="C88"/>
      <c r="D88" s="47">
        <v>94.42</v>
      </c>
    </row>
    <row r="89" spans="1:4" ht="23.25">
      <c r="A89" s="45">
        <v>39992</v>
      </c>
      <c r="B89" s="46">
        <v>37435</v>
      </c>
      <c r="C89"/>
      <c r="D89" s="47">
        <v>94.31</v>
      </c>
    </row>
    <row r="90" spans="1:4" ht="23.25">
      <c r="A90" s="45">
        <v>39993</v>
      </c>
      <c r="B90" s="46">
        <v>37436</v>
      </c>
      <c r="C90"/>
      <c r="D90" s="47">
        <v>94.24</v>
      </c>
    </row>
    <row r="91" spans="1:4" ht="23.25">
      <c r="A91" s="45">
        <v>39994</v>
      </c>
      <c r="B91" s="46">
        <v>37437</v>
      </c>
      <c r="C91"/>
      <c r="D91" s="47">
        <v>94.2</v>
      </c>
    </row>
    <row r="92" spans="1:4" ht="23.25">
      <c r="A92" s="45">
        <v>39995</v>
      </c>
      <c r="B92" s="46">
        <v>37438</v>
      </c>
      <c r="C92"/>
      <c r="D92" s="47">
        <v>94.27</v>
      </c>
    </row>
    <row r="93" spans="1:4" ht="23.25">
      <c r="A93" s="45">
        <v>39996</v>
      </c>
      <c r="B93" s="46">
        <v>37439</v>
      </c>
      <c r="C93"/>
      <c r="D93" s="47">
        <v>95.76</v>
      </c>
    </row>
    <row r="94" spans="1:5" ht="23.25">
      <c r="A94" s="45">
        <v>39997</v>
      </c>
      <c r="B94" s="46">
        <v>37440</v>
      </c>
      <c r="C94"/>
      <c r="D94" s="47">
        <v>95.95</v>
      </c>
      <c r="E94" s="48">
        <v>95.95</v>
      </c>
    </row>
    <row r="95" spans="1:4" ht="23.25">
      <c r="A95" s="45">
        <v>39998</v>
      </c>
      <c r="B95" s="46">
        <v>37441</v>
      </c>
      <c r="C95"/>
      <c r="D95" s="47">
        <v>95.73</v>
      </c>
    </row>
    <row r="96" spans="1:4" ht="23.25">
      <c r="A96" s="45">
        <v>39999</v>
      </c>
      <c r="B96" s="46">
        <v>37442</v>
      </c>
      <c r="C96"/>
      <c r="D96" s="47">
        <v>95.16</v>
      </c>
    </row>
    <row r="97" spans="1:4" ht="23.25">
      <c r="A97" s="45">
        <v>40000</v>
      </c>
      <c r="B97" s="46">
        <v>37443</v>
      </c>
      <c r="C97"/>
      <c r="D97" s="47">
        <v>95.01</v>
      </c>
    </row>
    <row r="98" spans="1:4" ht="23.25">
      <c r="A98" s="45">
        <v>40001</v>
      </c>
      <c r="B98" s="46">
        <v>37444</v>
      </c>
      <c r="C98"/>
      <c r="D98" s="47">
        <v>95.37</v>
      </c>
    </row>
    <row r="99" spans="1:4" ht="23.25">
      <c r="A99" s="45">
        <v>40002</v>
      </c>
      <c r="B99" s="46">
        <v>37445</v>
      </c>
      <c r="C99"/>
      <c r="D99" s="47">
        <v>96.64</v>
      </c>
    </row>
    <row r="100" spans="1:5" ht="23.25">
      <c r="A100" s="45">
        <v>40003</v>
      </c>
      <c r="B100" s="46">
        <v>37446</v>
      </c>
      <c r="C100"/>
      <c r="D100" s="47">
        <v>97.04</v>
      </c>
      <c r="E100" s="48">
        <v>97</v>
      </c>
    </row>
    <row r="101" spans="1:5" ht="23.25">
      <c r="A101" s="45">
        <v>40004</v>
      </c>
      <c r="B101" s="46">
        <v>37447</v>
      </c>
      <c r="C101"/>
      <c r="D101" s="47">
        <v>96.89</v>
      </c>
      <c r="E101" s="48">
        <v>97.04</v>
      </c>
    </row>
    <row r="102" spans="1:4" ht="23.25">
      <c r="A102" s="45">
        <v>40005</v>
      </c>
      <c r="B102" s="46">
        <v>37448</v>
      </c>
      <c r="C102"/>
      <c r="D102" s="47">
        <v>95.93</v>
      </c>
    </row>
    <row r="103" spans="1:4" ht="23.25">
      <c r="A103" s="45">
        <v>40006</v>
      </c>
      <c r="B103" s="46">
        <v>37449</v>
      </c>
      <c r="C103"/>
      <c r="D103" s="47">
        <v>95.54</v>
      </c>
    </row>
    <row r="104" spans="1:4" ht="23.25">
      <c r="A104" s="45">
        <v>40007</v>
      </c>
      <c r="B104" s="46">
        <v>37450</v>
      </c>
      <c r="C104"/>
      <c r="D104" s="47">
        <v>95.37</v>
      </c>
    </row>
    <row r="105" spans="1:4" ht="23.25">
      <c r="A105" s="45">
        <v>40008</v>
      </c>
      <c r="B105" s="46">
        <v>37451</v>
      </c>
      <c r="C105"/>
      <c r="D105" s="47">
        <v>95.17</v>
      </c>
    </row>
    <row r="106" spans="1:4" ht="23.25">
      <c r="A106" s="45">
        <v>40009</v>
      </c>
      <c r="B106" s="46">
        <v>37452</v>
      </c>
      <c r="C106"/>
      <c r="D106" s="47">
        <v>94.94</v>
      </c>
    </row>
    <row r="107" spans="1:4" ht="23.25">
      <c r="A107" s="45">
        <v>40010</v>
      </c>
      <c r="B107" s="46">
        <v>37453</v>
      </c>
      <c r="C107"/>
      <c r="D107" s="47">
        <v>94.76</v>
      </c>
    </row>
    <row r="108" spans="1:4" ht="23.25">
      <c r="A108" s="45">
        <v>40011</v>
      </c>
      <c r="B108" s="46">
        <v>37454</v>
      </c>
      <c r="C108"/>
      <c r="D108" s="47">
        <v>94.89</v>
      </c>
    </row>
    <row r="109" spans="1:4" ht="23.25">
      <c r="A109" s="45">
        <v>40012</v>
      </c>
      <c r="B109" s="46">
        <v>37455</v>
      </c>
      <c r="C109"/>
      <c r="D109" s="47">
        <v>94.89</v>
      </c>
    </row>
    <row r="110" spans="1:4" ht="23.25">
      <c r="A110" s="45">
        <v>40013</v>
      </c>
      <c r="B110" s="46">
        <v>37456</v>
      </c>
      <c r="C110"/>
      <c r="D110" s="47">
        <v>94.76</v>
      </c>
    </row>
    <row r="111" spans="1:4" ht="23.25">
      <c r="A111" s="45">
        <v>40014</v>
      </c>
      <c r="B111" s="46">
        <v>37457</v>
      </c>
      <c r="C111"/>
      <c r="D111" s="47">
        <v>95.1</v>
      </c>
    </row>
    <row r="112" spans="1:4" ht="23.25">
      <c r="A112" s="45">
        <v>40015</v>
      </c>
      <c r="B112" s="46">
        <v>37458</v>
      </c>
      <c r="C112"/>
      <c r="D112" s="47">
        <v>95.53</v>
      </c>
    </row>
    <row r="113" spans="1:5" ht="23.25">
      <c r="A113" s="45">
        <v>40016</v>
      </c>
      <c r="B113" s="46">
        <v>37459</v>
      </c>
      <c r="C113"/>
      <c r="D113" s="47">
        <v>95.66</v>
      </c>
      <c r="E113" s="53"/>
    </row>
    <row r="114" spans="1:4" ht="23.25">
      <c r="A114" s="45">
        <v>40017</v>
      </c>
      <c r="B114" s="46">
        <v>37460</v>
      </c>
      <c r="C114"/>
      <c r="D114" s="47">
        <v>95.46000000000001</v>
      </c>
    </row>
    <row r="115" spans="1:5" ht="23.25">
      <c r="A115" s="45">
        <v>40018</v>
      </c>
      <c r="B115" s="46">
        <v>37461</v>
      </c>
      <c r="C115"/>
      <c r="D115" s="47">
        <v>95.23</v>
      </c>
      <c r="E115" s="53"/>
    </row>
    <row r="116" spans="1:4" ht="23.25">
      <c r="A116" s="45">
        <v>40019</v>
      </c>
      <c r="B116" s="46">
        <v>37462</v>
      </c>
      <c r="C116"/>
      <c r="D116" s="47">
        <v>95.1</v>
      </c>
    </row>
    <row r="117" spans="1:4" ht="23.25">
      <c r="A117" s="45">
        <v>40020</v>
      </c>
      <c r="B117" s="46">
        <v>37463</v>
      </c>
      <c r="C117"/>
      <c r="D117" s="47">
        <v>95.03</v>
      </c>
    </row>
    <row r="118" spans="1:4" ht="23.25">
      <c r="A118" s="45">
        <v>40021</v>
      </c>
      <c r="B118" s="46">
        <v>37464</v>
      </c>
      <c r="C118"/>
      <c r="D118" s="47">
        <v>94.84</v>
      </c>
    </row>
    <row r="119" spans="1:4" ht="23.25">
      <c r="A119" s="45">
        <v>40022</v>
      </c>
      <c r="B119" s="46">
        <v>37465</v>
      </c>
      <c r="C119"/>
      <c r="D119" s="47">
        <v>94.81</v>
      </c>
    </row>
    <row r="120" spans="1:4" ht="23.25">
      <c r="A120" s="45">
        <v>40023</v>
      </c>
      <c r="B120" s="46">
        <v>37466</v>
      </c>
      <c r="C120"/>
      <c r="D120" s="47">
        <v>94.73</v>
      </c>
    </row>
    <row r="121" spans="1:5" ht="23.25">
      <c r="A121" s="45">
        <v>40024</v>
      </c>
      <c r="B121" s="46">
        <v>37467</v>
      </c>
      <c r="C121"/>
      <c r="D121" s="47">
        <v>94.71000000000001</v>
      </c>
      <c r="E121" s="53"/>
    </row>
    <row r="122" spans="1:4" ht="23.25">
      <c r="A122" s="45">
        <v>40025</v>
      </c>
      <c r="B122" s="46">
        <v>37468</v>
      </c>
      <c r="C122"/>
      <c r="D122" s="47">
        <v>94.96000000000001</v>
      </c>
    </row>
    <row r="123" spans="1:4" ht="23.25">
      <c r="A123" s="45">
        <v>40026</v>
      </c>
      <c r="B123" s="46">
        <v>37469</v>
      </c>
      <c r="C123" s="85"/>
      <c r="D123" s="47">
        <v>94.96000000000001</v>
      </c>
    </row>
    <row r="124" spans="1:4" ht="23.25">
      <c r="A124" s="45">
        <v>40027</v>
      </c>
      <c r="B124" s="46">
        <v>37470</v>
      </c>
      <c r="C124" s="85"/>
      <c r="D124" s="47">
        <v>94.89</v>
      </c>
    </row>
    <row r="125" spans="1:4" ht="23.25">
      <c r="A125" s="45">
        <v>40028</v>
      </c>
      <c r="B125" s="46">
        <v>37471</v>
      </c>
      <c r="C125" s="85"/>
      <c r="D125" s="47">
        <v>94.76</v>
      </c>
    </row>
    <row r="126" spans="1:4" ht="23.25">
      <c r="A126" s="45">
        <v>40029</v>
      </c>
      <c r="B126" s="46">
        <v>37472</v>
      </c>
      <c r="C126" s="85"/>
      <c r="D126" s="47">
        <v>94.87</v>
      </c>
    </row>
    <row r="127" spans="1:4" ht="23.25">
      <c r="A127" s="45">
        <v>40030</v>
      </c>
      <c r="B127" s="46">
        <v>37473</v>
      </c>
      <c r="C127" s="85"/>
      <c r="D127" s="47">
        <v>94.93</v>
      </c>
    </row>
    <row r="128" spans="1:4" ht="23.25">
      <c r="A128" s="45">
        <v>40031</v>
      </c>
      <c r="B128" s="46">
        <v>37474</v>
      </c>
      <c r="C128" s="85"/>
      <c r="D128" s="47">
        <v>95.14</v>
      </c>
    </row>
    <row r="129" spans="1:4" ht="23.25">
      <c r="A129" s="45">
        <v>40032</v>
      </c>
      <c r="B129" s="46">
        <v>37475</v>
      </c>
      <c r="C129" s="85"/>
      <c r="D129" s="47">
        <v>96.11</v>
      </c>
    </row>
    <row r="130" spans="1:4" ht="23.25">
      <c r="A130" s="45">
        <v>40033</v>
      </c>
      <c r="B130" s="46">
        <v>37476</v>
      </c>
      <c r="C130" s="85"/>
      <c r="D130" s="47">
        <v>96.37</v>
      </c>
    </row>
    <row r="131" spans="1:4" ht="23.25">
      <c r="A131" s="45">
        <v>40034</v>
      </c>
      <c r="B131" s="46">
        <v>37477</v>
      </c>
      <c r="C131" s="85"/>
      <c r="D131" s="47">
        <v>96.41</v>
      </c>
    </row>
    <row r="132" spans="1:4" ht="23.25">
      <c r="A132" s="45">
        <v>40035</v>
      </c>
      <c r="B132" s="46">
        <v>37478</v>
      </c>
      <c r="C132" s="85"/>
      <c r="D132" s="47">
        <v>95.83</v>
      </c>
    </row>
    <row r="133" spans="1:4" ht="23.25">
      <c r="A133" s="45">
        <v>40036</v>
      </c>
      <c r="B133" s="46">
        <v>37479</v>
      </c>
      <c r="C133" s="85"/>
      <c r="D133" s="47">
        <v>95.56</v>
      </c>
    </row>
    <row r="134" spans="1:4" ht="23.25">
      <c r="A134" s="45">
        <v>40037</v>
      </c>
      <c r="B134" s="46">
        <v>37480</v>
      </c>
      <c r="C134" s="85"/>
      <c r="D134" s="47">
        <v>95.08</v>
      </c>
    </row>
    <row r="135" spans="1:4" ht="23.25">
      <c r="A135" s="45">
        <v>40038</v>
      </c>
      <c r="B135" s="46">
        <v>37481</v>
      </c>
      <c r="C135" s="85"/>
      <c r="D135" s="47">
        <v>94.94</v>
      </c>
    </row>
    <row r="136" spans="1:4" ht="23.25">
      <c r="A136" s="45">
        <v>40039</v>
      </c>
      <c r="B136" s="46">
        <v>37482</v>
      </c>
      <c r="C136" s="85"/>
      <c r="D136" s="47">
        <v>95.08</v>
      </c>
    </row>
    <row r="137" spans="1:4" ht="23.25">
      <c r="A137" s="45">
        <v>40040</v>
      </c>
      <c r="B137" s="46">
        <v>37483</v>
      </c>
      <c r="C137" s="85"/>
      <c r="D137" s="47">
        <v>95.48</v>
      </c>
    </row>
    <row r="138" spans="1:4" ht="23.25">
      <c r="A138" s="45">
        <v>40041</v>
      </c>
      <c r="B138" s="46">
        <v>37484</v>
      </c>
      <c r="C138" s="85"/>
      <c r="D138" s="47">
        <v>97.88</v>
      </c>
    </row>
    <row r="139" spans="1:4" ht="23.25">
      <c r="A139" s="45">
        <v>40042</v>
      </c>
      <c r="B139" s="46">
        <v>37485</v>
      </c>
      <c r="C139" s="85"/>
      <c r="D139" s="47">
        <v>100.71000000000001</v>
      </c>
    </row>
    <row r="140" spans="1:5" ht="23.25">
      <c r="A140" s="45">
        <v>40043</v>
      </c>
      <c r="B140" s="46">
        <v>37486</v>
      </c>
      <c r="C140" s="85"/>
      <c r="D140" s="47">
        <v>101.3</v>
      </c>
      <c r="E140" s="55">
        <v>101.3</v>
      </c>
    </row>
    <row r="141" spans="1:5" ht="23.25">
      <c r="A141" s="45">
        <v>40044</v>
      </c>
      <c r="B141" s="46">
        <v>37487</v>
      </c>
      <c r="C141" s="85"/>
      <c r="D141" s="47">
        <v>100.36</v>
      </c>
      <c r="E141" s="48">
        <v>98.32</v>
      </c>
    </row>
    <row r="142" spans="1:4" ht="23.25">
      <c r="A142" s="45">
        <v>40045</v>
      </c>
      <c r="B142" s="46">
        <v>37488</v>
      </c>
      <c r="C142" s="85"/>
      <c r="D142" s="47">
        <v>96.76</v>
      </c>
    </row>
    <row r="143" spans="1:4" ht="23.25">
      <c r="A143" s="45">
        <v>40046</v>
      </c>
      <c r="B143" s="46">
        <v>37489</v>
      </c>
      <c r="C143" s="85"/>
      <c r="D143" s="47">
        <v>97.61</v>
      </c>
    </row>
    <row r="144" spans="1:4" ht="23.25">
      <c r="A144" s="45">
        <v>40047</v>
      </c>
      <c r="B144" s="46">
        <v>37490</v>
      </c>
      <c r="C144" s="85"/>
      <c r="D144" s="47">
        <v>98.46000000000001</v>
      </c>
    </row>
    <row r="145" spans="1:4" ht="23.25">
      <c r="A145" s="45">
        <v>40048</v>
      </c>
      <c r="B145" s="46">
        <v>37491</v>
      </c>
      <c r="C145" s="85"/>
      <c r="D145" s="47">
        <v>98.47</v>
      </c>
    </row>
    <row r="146" spans="1:4" ht="23.25">
      <c r="A146" s="45">
        <v>40049</v>
      </c>
      <c r="B146" s="46">
        <v>37492</v>
      </c>
      <c r="C146" s="85"/>
      <c r="D146" s="47">
        <v>97.8</v>
      </c>
    </row>
    <row r="147" spans="1:4" ht="23.25">
      <c r="A147" s="45">
        <v>40050</v>
      </c>
      <c r="B147" s="46">
        <v>37493</v>
      </c>
      <c r="C147" s="85"/>
      <c r="D147" s="47">
        <v>97.26</v>
      </c>
    </row>
    <row r="148" spans="1:4" ht="23.25">
      <c r="A148" s="45">
        <v>40051</v>
      </c>
      <c r="B148" s="46">
        <v>37494</v>
      </c>
      <c r="C148" s="85"/>
      <c r="D148" s="47">
        <v>97.17</v>
      </c>
    </row>
    <row r="149" spans="1:4" ht="23.25">
      <c r="A149" s="45">
        <v>40052</v>
      </c>
      <c r="B149" s="46">
        <v>37495</v>
      </c>
      <c r="C149" s="85"/>
      <c r="D149" s="47">
        <v>97.67</v>
      </c>
    </row>
    <row r="150" spans="1:4" ht="23.25">
      <c r="A150" s="45">
        <v>40053</v>
      </c>
      <c r="B150" s="46">
        <v>37496</v>
      </c>
      <c r="C150" s="85"/>
      <c r="D150" s="47">
        <v>98.8</v>
      </c>
    </row>
    <row r="151" spans="1:5" ht="23.25">
      <c r="A151" s="45">
        <v>40054</v>
      </c>
      <c r="B151" s="46">
        <v>37497</v>
      </c>
      <c r="C151" s="85"/>
      <c r="D151" s="47">
        <v>99.16</v>
      </c>
      <c r="E151" s="48">
        <v>99.15</v>
      </c>
    </row>
    <row r="152" spans="1:4" ht="23.25">
      <c r="A152" s="45">
        <v>40055</v>
      </c>
      <c r="B152" s="46">
        <v>37498</v>
      </c>
      <c r="C152" s="85"/>
      <c r="D152" s="47">
        <v>98.83</v>
      </c>
    </row>
    <row r="153" spans="1:4" ht="23.25">
      <c r="A153" s="45">
        <v>40056</v>
      </c>
      <c r="B153" s="46">
        <v>37499</v>
      </c>
      <c r="C153" s="85"/>
      <c r="D153" s="47">
        <v>98.07000000000001</v>
      </c>
    </row>
    <row r="154" spans="1:4" ht="23.25">
      <c r="A154" s="45">
        <v>40057</v>
      </c>
      <c r="B154" s="46">
        <v>37500</v>
      </c>
      <c r="C154"/>
      <c r="D154" s="47">
        <v>97.38</v>
      </c>
    </row>
    <row r="155" spans="1:4" ht="23.25">
      <c r="A155" s="45">
        <v>40058</v>
      </c>
      <c r="B155" s="46">
        <v>37501</v>
      </c>
      <c r="C155"/>
      <c r="D155" s="47">
        <v>96.96000000000001</v>
      </c>
    </row>
    <row r="156" spans="1:4" ht="23.25">
      <c r="A156" s="45">
        <v>40059</v>
      </c>
      <c r="B156" s="46">
        <v>37502</v>
      </c>
      <c r="C156"/>
      <c r="D156" s="47">
        <v>96.96000000000001</v>
      </c>
    </row>
    <row r="157" spans="1:4" ht="23.25">
      <c r="A157" s="45">
        <v>40060</v>
      </c>
      <c r="B157" s="46">
        <v>37503</v>
      </c>
      <c r="C157"/>
      <c r="D157" s="47">
        <v>96.63</v>
      </c>
    </row>
    <row r="158" spans="1:4" ht="23.25">
      <c r="A158" s="45">
        <v>40061</v>
      </c>
      <c r="B158" s="46">
        <v>37504</v>
      </c>
      <c r="C158"/>
      <c r="D158" s="47">
        <v>96.17</v>
      </c>
    </row>
    <row r="159" spans="1:4" ht="23.25">
      <c r="A159" s="45">
        <v>40062</v>
      </c>
      <c r="B159" s="46">
        <v>37505</v>
      </c>
      <c r="C159"/>
      <c r="D159" s="47">
        <v>95.74</v>
      </c>
    </row>
    <row r="160" spans="1:4" ht="23.25">
      <c r="A160" s="45">
        <v>40063</v>
      </c>
      <c r="B160" s="46">
        <v>37506</v>
      </c>
      <c r="C160"/>
      <c r="D160" s="47">
        <v>95.49</v>
      </c>
    </row>
    <row r="161" spans="1:4" ht="23.25">
      <c r="A161" s="45">
        <v>40064</v>
      </c>
      <c r="B161" s="46">
        <v>37507</v>
      </c>
      <c r="C161"/>
      <c r="D161" s="47">
        <v>95.47</v>
      </c>
    </row>
    <row r="162" spans="1:4" ht="23.25">
      <c r="A162" s="45">
        <v>40065</v>
      </c>
      <c r="B162" s="46">
        <v>37508</v>
      </c>
      <c r="C162"/>
      <c r="D162" s="47">
        <v>96.01</v>
      </c>
    </row>
    <row r="163" spans="1:4" ht="23.25">
      <c r="A163" s="45">
        <v>40066</v>
      </c>
      <c r="B163" s="46">
        <v>37509</v>
      </c>
      <c r="C163"/>
      <c r="D163" s="47">
        <v>96.46000000000001</v>
      </c>
    </row>
    <row r="164" spans="1:4" ht="23.25">
      <c r="A164" s="45">
        <v>40067</v>
      </c>
      <c r="B164" s="46">
        <v>37510</v>
      </c>
      <c r="C164"/>
      <c r="D164" s="47">
        <v>96.32000000000001</v>
      </c>
    </row>
    <row r="165" spans="1:4" ht="23.25">
      <c r="A165" s="45">
        <v>40068</v>
      </c>
      <c r="B165" s="46">
        <v>37511</v>
      </c>
      <c r="C165"/>
      <c r="D165" s="47">
        <v>98.56</v>
      </c>
    </row>
    <row r="166" spans="1:4" ht="23.25">
      <c r="A166" s="45">
        <v>40069</v>
      </c>
      <c r="B166" s="46">
        <v>37512</v>
      </c>
      <c r="C166"/>
      <c r="D166" s="47">
        <v>99.84</v>
      </c>
    </row>
    <row r="167" spans="1:5" ht="23.25">
      <c r="A167" s="45">
        <v>40070</v>
      </c>
      <c r="B167" s="46">
        <v>37513</v>
      </c>
      <c r="C167"/>
      <c r="D167" s="47">
        <v>101.28</v>
      </c>
      <c r="E167" s="53"/>
    </row>
    <row r="168" spans="1:5" ht="23.25">
      <c r="A168" s="45">
        <v>40071</v>
      </c>
      <c r="B168" s="46">
        <v>37514</v>
      </c>
      <c r="C168"/>
      <c r="D168" s="47">
        <v>101.34</v>
      </c>
      <c r="E168" s="48">
        <v>101.06</v>
      </c>
    </row>
    <row r="169" spans="1:4" ht="23.25">
      <c r="A169" s="45">
        <v>40072</v>
      </c>
      <c r="B169" s="46">
        <v>37515</v>
      </c>
      <c r="C169"/>
      <c r="D169" s="47">
        <v>99.95</v>
      </c>
    </row>
    <row r="170" spans="1:4" ht="23.25">
      <c r="A170" s="45">
        <v>40073</v>
      </c>
      <c r="B170" s="46">
        <v>37516</v>
      </c>
      <c r="C170"/>
      <c r="D170" s="47">
        <v>99.51</v>
      </c>
    </row>
    <row r="171" spans="1:4" ht="23.25">
      <c r="A171" s="45">
        <v>40074</v>
      </c>
      <c r="B171" s="46">
        <v>37517</v>
      </c>
      <c r="C171"/>
      <c r="D171" s="47">
        <v>100.33</v>
      </c>
    </row>
    <row r="172" spans="1:5" ht="23.25">
      <c r="A172" s="45">
        <v>40075</v>
      </c>
      <c r="B172" s="46">
        <v>37518</v>
      </c>
      <c r="C172"/>
      <c r="D172" s="47">
        <v>100.16</v>
      </c>
      <c r="E172" s="48">
        <v>99.5</v>
      </c>
    </row>
    <row r="173" spans="1:4" ht="23.25">
      <c r="A173" s="45">
        <v>40076</v>
      </c>
      <c r="B173" s="46">
        <v>37519</v>
      </c>
      <c r="C173"/>
      <c r="D173" s="47">
        <v>99.12</v>
      </c>
    </row>
    <row r="174" spans="1:4" ht="23.25">
      <c r="A174" s="45">
        <v>40077</v>
      </c>
      <c r="B174" s="46">
        <v>37520</v>
      </c>
      <c r="C174"/>
      <c r="D174" s="47">
        <v>98.92</v>
      </c>
    </row>
    <row r="175" spans="1:4" ht="23.25">
      <c r="A175" s="45">
        <v>40078</v>
      </c>
      <c r="B175" s="46">
        <v>37521</v>
      </c>
      <c r="C175"/>
      <c r="D175" s="47">
        <v>97.71000000000001</v>
      </c>
    </row>
    <row r="176" spans="1:4" ht="23.25">
      <c r="A176" s="45">
        <v>40079</v>
      </c>
      <c r="B176" s="46">
        <v>37522</v>
      </c>
      <c r="C176"/>
      <c r="D176" s="47">
        <v>97.66</v>
      </c>
    </row>
    <row r="177" spans="1:4" ht="23.25">
      <c r="A177" s="45">
        <v>40080</v>
      </c>
      <c r="B177" s="46">
        <v>37523</v>
      </c>
      <c r="C177"/>
      <c r="D177" s="47">
        <v>97.41</v>
      </c>
    </row>
    <row r="178" spans="1:5" ht="23.25">
      <c r="A178" s="45">
        <v>40081</v>
      </c>
      <c r="B178" s="46">
        <v>37524</v>
      </c>
      <c r="C178"/>
      <c r="D178" s="47">
        <v>97.63</v>
      </c>
      <c r="E178" s="56"/>
    </row>
    <row r="179" spans="1:5" ht="23.25">
      <c r="A179" s="45">
        <v>40082</v>
      </c>
      <c r="B179" s="46">
        <v>37525</v>
      </c>
      <c r="C179"/>
      <c r="D179" s="47">
        <v>97.84</v>
      </c>
      <c r="E179" s="48">
        <v>97.66</v>
      </c>
    </row>
    <row r="180" spans="1:4" ht="23.25">
      <c r="A180" s="45">
        <v>40083</v>
      </c>
      <c r="B180" s="46">
        <v>37526</v>
      </c>
      <c r="C180"/>
      <c r="D180" s="47">
        <v>97.85</v>
      </c>
    </row>
    <row r="181" spans="1:5" ht="23.25">
      <c r="A181" s="45">
        <v>40084</v>
      </c>
      <c r="B181" s="46">
        <v>37527</v>
      </c>
      <c r="C181"/>
      <c r="D181" s="47">
        <v>97.49</v>
      </c>
      <c r="E181" s="53"/>
    </row>
    <row r="182" spans="1:4" ht="23.25">
      <c r="A182" s="45">
        <v>40085</v>
      </c>
      <c r="B182" s="46">
        <v>37528</v>
      </c>
      <c r="C182"/>
      <c r="D182" s="47">
        <v>96.89</v>
      </c>
    </row>
    <row r="183" spans="1:4" ht="23.25">
      <c r="A183" s="45">
        <v>40086</v>
      </c>
      <c r="B183" s="46">
        <v>37529</v>
      </c>
      <c r="C183"/>
      <c r="D183" s="47">
        <v>96.68</v>
      </c>
    </row>
    <row r="184" spans="1:4" ht="23.25">
      <c r="A184" s="45">
        <v>40087</v>
      </c>
      <c r="B184" s="46">
        <v>37530</v>
      </c>
      <c r="C184"/>
      <c r="D184" s="47">
        <v>97.07000000000001</v>
      </c>
    </row>
    <row r="185" spans="1:4" ht="23.25">
      <c r="A185" s="45">
        <v>40088</v>
      </c>
      <c r="B185" s="46">
        <v>37531</v>
      </c>
      <c r="C185"/>
      <c r="D185" s="47">
        <v>97.07000000000001</v>
      </c>
    </row>
    <row r="186" spans="1:4" ht="23.25">
      <c r="A186" s="45">
        <v>40089</v>
      </c>
      <c r="B186" s="46">
        <v>37532</v>
      </c>
      <c r="C186"/>
      <c r="D186" s="47">
        <v>97.22</v>
      </c>
    </row>
    <row r="187" spans="1:4" ht="23.25">
      <c r="A187" s="45">
        <v>40090</v>
      </c>
      <c r="B187" s="46">
        <v>37533</v>
      </c>
      <c r="C187"/>
      <c r="D187" s="47">
        <v>97.32000000000001</v>
      </c>
    </row>
    <row r="188" spans="1:4" ht="23.25">
      <c r="A188" s="45">
        <v>40091</v>
      </c>
      <c r="B188" s="46">
        <v>37534</v>
      </c>
      <c r="C188"/>
      <c r="D188" s="47">
        <v>97.06</v>
      </c>
    </row>
    <row r="189" spans="1:4" ht="23.25">
      <c r="A189" s="45">
        <v>40092</v>
      </c>
      <c r="B189" s="46">
        <v>37535</v>
      </c>
      <c r="C189"/>
      <c r="D189" s="47">
        <v>96.93</v>
      </c>
    </row>
    <row r="190" spans="1:5" ht="23.25">
      <c r="A190" s="45">
        <v>40093</v>
      </c>
      <c r="B190" s="46">
        <v>37536</v>
      </c>
      <c r="C190"/>
      <c r="D190" s="47">
        <v>97.26</v>
      </c>
      <c r="E190" s="48">
        <v>96.95</v>
      </c>
    </row>
    <row r="191" spans="1:4" ht="23.25">
      <c r="A191" s="45">
        <v>40094</v>
      </c>
      <c r="B191" s="46">
        <v>37537</v>
      </c>
      <c r="C191"/>
      <c r="D191" s="47">
        <v>97.64</v>
      </c>
    </row>
    <row r="192" spans="1:4" ht="23.25">
      <c r="A192" s="45">
        <v>40095</v>
      </c>
      <c r="B192" s="46">
        <v>37538</v>
      </c>
      <c r="C192"/>
      <c r="D192" s="47">
        <v>97.35</v>
      </c>
    </row>
    <row r="193" spans="1:4" ht="23.25">
      <c r="A193" s="45">
        <v>40096</v>
      </c>
      <c r="B193" s="46">
        <v>37539</v>
      </c>
      <c r="C193"/>
      <c r="D193" s="47">
        <v>96.53</v>
      </c>
    </row>
    <row r="194" spans="1:4" ht="23.25">
      <c r="A194" s="45">
        <v>40097</v>
      </c>
      <c r="B194" s="46">
        <v>37540</v>
      </c>
      <c r="C194"/>
      <c r="D194" s="47">
        <v>96.08</v>
      </c>
    </row>
    <row r="195" spans="1:5" ht="23.25">
      <c r="A195" s="45">
        <v>40098</v>
      </c>
      <c r="B195" s="46">
        <v>37541</v>
      </c>
      <c r="C195"/>
      <c r="D195" s="47">
        <v>95.88</v>
      </c>
      <c r="E195" s="48">
        <v>95.74</v>
      </c>
    </row>
    <row r="196" spans="1:4" ht="23.25">
      <c r="A196" s="45">
        <v>40099</v>
      </c>
      <c r="B196" s="46">
        <v>37542</v>
      </c>
      <c r="C196"/>
      <c r="D196" s="47">
        <v>97.68</v>
      </c>
    </row>
    <row r="197" spans="1:4" ht="23.25">
      <c r="A197" s="45">
        <v>40100</v>
      </c>
      <c r="B197" s="46">
        <v>37543</v>
      </c>
      <c r="C197"/>
      <c r="D197" s="47">
        <v>97.69</v>
      </c>
    </row>
    <row r="198" spans="1:4" ht="23.25">
      <c r="A198" s="45">
        <v>40101</v>
      </c>
      <c r="B198" s="46">
        <v>37544</v>
      </c>
      <c r="C198"/>
      <c r="D198" s="47">
        <v>97.24</v>
      </c>
    </row>
    <row r="199" spans="1:4" ht="23.25">
      <c r="A199" s="45">
        <v>40102</v>
      </c>
      <c r="B199" s="46">
        <v>37545</v>
      </c>
      <c r="C199"/>
      <c r="D199" s="47">
        <v>96.3</v>
      </c>
    </row>
    <row r="200" spans="1:4" ht="23.25">
      <c r="A200" s="45">
        <v>40103</v>
      </c>
      <c r="B200" s="46">
        <v>37546</v>
      </c>
      <c r="C200"/>
      <c r="D200" s="47">
        <v>96.39</v>
      </c>
    </row>
    <row r="201" spans="1:4" ht="23.25">
      <c r="A201" s="45">
        <v>40104</v>
      </c>
      <c r="B201" s="46">
        <v>37547</v>
      </c>
      <c r="C201"/>
      <c r="D201" s="47">
        <v>96.31</v>
      </c>
    </row>
    <row r="202" spans="1:4" ht="23.25">
      <c r="A202" s="45">
        <v>40105</v>
      </c>
      <c r="B202" s="46">
        <v>37548</v>
      </c>
      <c r="C202"/>
      <c r="D202" s="47">
        <v>95.87</v>
      </c>
    </row>
    <row r="203" spans="1:4" ht="23.25">
      <c r="A203" s="45">
        <v>40106</v>
      </c>
      <c r="B203" s="46">
        <v>37549</v>
      </c>
      <c r="C203"/>
      <c r="D203" s="47">
        <v>95.57000000000001</v>
      </c>
    </row>
    <row r="204" spans="1:4" ht="23.25">
      <c r="A204" s="45">
        <v>40107</v>
      </c>
      <c r="B204" s="46">
        <v>37550</v>
      </c>
      <c r="C204"/>
      <c r="D204" s="47">
        <v>95.34</v>
      </c>
    </row>
    <row r="205" spans="1:4" ht="23.25">
      <c r="A205" s="45">
        <v>40108</v>
      </c>
      <c r="B205" s="46">
        <v>37551</v>
      </c>
      <c r="C205"/>
      <c r="D205" s="47">
        <v>95.28</v>
      </c>
    </row>
    <row r="206" spans="1:4" ht="23.25">
      <c r="A206" s="45">
        <v>40109</v>
      </c>
      <c r="B206" s="46">
        <v>37552</v>
      </c>
      <c r="C206"/>
      <c r="D206" s="47">
        <v>95.15</v>
      </c>
    </row>
    <row r="207" spans="1:4" ht="23.25">
      <c r="A207" s="45">
        <v>40110</v>
      </c>
      <c r="B207" s="46">
        <v>37553</v>
      </c>
      <c r="C207"/>
      <c r="D207" s="47">
        <v>95.05</v>
      </c>
    </row>
    <row r="208" spans="1:4" ht="23.25">
      <c r="A208" s="45">
        <v>40111</v>
      </c>
      <c r="B208" s="46">
        <v>37554</v>
      </c>
      <c r="C208"/>
      <c r="D208" s="47">
        <v>95.15</v>
      </c>
    </row>
    <row r="209" spans="1:4" ht="23.25">
      <c r="A209" s="45">
        <v>40112</v>
      </c>
      <c r="B209" s="46">
        <v>37555</v>
      </c>
      <c r="C209"/>
      <c r="D209" s="47">
        <v>96.22</v>
      </c>
    </row>
    <row r="210" spans="1:4" ht="23.25">
      <c r="A210" s="45">
        <v>40113</v>
      </c>
      <c r="B210" s="46">
        <v>37556</v>
      </c>
      <c r="C210"/>
      <c r="D210" s="47">
        <v>96.44</v>
      </c>
    </row>
    <row r="211" spans="1:5" ht="23.25">
      <c r="A211" s="45">
        <v>40114</v>
      </c>
      <c r="B211" s="46">
        <v>37557</v>
      </c>
      <c r="C211"/>
      <c r="D211" s="47">
        <v>96.2</v>
      </c>
      <c r="E211" s="48">
        <v>95.98</v>
      </c>
    </row>
    <row r="212" spans="1:4" ht="23.25">
      <c r="A212" s="45">
        <v>40115</v>
      </c>
      <c r="B212" s="46">
        <v>37558</v>
      </c>
      <c r="C212"/>
      <c r="D212" s="47">
        <v>95.72</v>
      </c>
    </row>
    <row r="213" spans="1:5" ht="23.25">
      <c r="A213" s="45">
        <v>40116</v>
      </c>
      <c r="B213" s="46">
        <v>37559</v>
      </c>
      <c r="C213"/>
      <c r="D213" s="47">
        <v>95.6</v>
      </c>
      <c r="E213" s="53"/>
    </row>
    <row r="214" spans="1:4" ht="23.25">
      <c r="A214" s="45">
        <v>40117</v>
      </c>
      <c r="B214" s="46">
        <v>37560</v>
      </c>
      <c r="C214"/>
      <c r="D214" s="47">
        <v>95.4</v>
      </c>
    </row>
    <row r="215" spans="1:5" ht="23.25">
      <c r="A215" s="45">
        <v>40118</v>
      </c>
      <c r="B215" s="46">
        <v>37561</v>
      </c>
      <c r="C215"/>
      <c r="D215" s="47">
        <v>95.38</v>
      </c>
      <c r="E215" s="48">
        <v>95.36</v>
      </c>
    </row>
    <row r="216" spans="1:4" ht="23.25">
      <c r="A216" s="45">
        <v>40119</v>
      </c>
      <c r="B216" s="46">
        <v>37562</v>
      </c>
      <c r="C216"/>
      <c r="D216" s="47">
        <v>95.38</v>
      </c>
    </row>
    <row r="217" spans="1:4" ht="23.25">
      <c r="A217" s="45">
        <v>40120</v>
      </c>
      <c r="B217" s="46">
        <v>37563</v>
      </c>
      <c r="C217"/>
      <c r="D217" s="47">
        <v>95.23</v>
      </c>
    </row>
    <row r="218" spans="1:4" ht="23.25">
      <c r="A218" s="45">
        <v>40121</v>
      </c>
      <c r="B218" s="46">
        <v>37564</v>
      </c>
      <c r="C218"/>
      <c r="D218" s="47">
        <v>95.2</v>
      </c>
    </row>
    <row r="219" spans="1:4" ht="23.25">
      <c r="A219" s="45">
        <v>40122</v>
      </c>
      <c r="B219" s="46">
        <v>37565</v>
      </c>
      <c r="C219"/>
      <c r="D219" s="47">
        <v>95.25</v>
      </c>
    </row>
    <row r="220" spans="1:4" ht="23.25">
      <c r="A220" s="45">
        <v>40123</v>
      </c>
      <c r="B220" s="46">
        <v>37566</v>
      </c>
      <c r="C220"/>
      <c r="D220" s="47">
        <v>95.19</v>
      </c>
    </row>
    <row r="221" spans="1:5" ht="23.25">
      <c r="A221" s="45">
        <v>40124</v>
      </c>
      <c r="B221" s="46">
        <v>37567</v>
      </c>
      <c r="C221"/>
      <c r="D221" s="47">
        <v>95.08</v>
      </c>
      <c r="E221" s="48">
        <v>95.42</v>
      </c>
    </row>
    <row r="222" spans="1:4" ht="23.25">
      <c r="A222" s="45">
        <v>40125</v>
      </c>
      <c r="B222" s="46">
        <v>37568</v>
      </c>
      <c r="C222"/>
      <c r="D222" s="47">
        <v>95.01</v>
      </c>
    </row>
    <row r="223" spans="1:4" ht="23.25">
      <c r="A223" s="45">
        <v>40126</v>
      </c>
      <c r="B223" s="46">
        <v>37569</v>
      </c>
      <c r="C223"/>
      <c r="D223" s="47">
        <v>95.45</v>
      </c>
    </row>
    <row r="224" spans="1:4" ht="23.25">
      <c r="A224" s="45">
        <v>40127</v>
      </c>
      <c r="B224" s="46">
        <v>37570</v>
      </c>
      <c r="C224"/>
      <c r="D224" s="47">
        <v>95.73</v>
      </c>
    </row>
    <row r="225" spans="1:4" ht="23.25">
      <c r="A225" s="45">
        <v>40128</v>
      </c>
      <c r="B225" s="46">
        <v>37571</v>
      </c>
      <c r="C225"/>
      <c r="D225" s="47">
        <v>95.96000000000001</v>
      </c>
    </row>
    <row r="226" spans="1:4" ht="23.25">
      <c r="A226" s="45">
        <v>40129</v>
      </c>
      <c r="B226" s="46">
        <v>37572</v>
      </c>
      <c r="C226"/>
      <c r="D226" s="47">
        <v>95.84</v>
      </c>
    </row>
    <row r="227" spans="1:4" ht="23.25">
      <c r="A227" s="45">
        <v>40130</v>
      </c>
      <c r="B227" s="46">
        <v>37573</v>
      </c>
      <c r="C227"/>
      <c r="D227" s="47">
        <v>95.68</v>
      </c>
    </row>
    <row r="228" spans="1:4" ht="23.25">
      <c r="A228" s="45">
        <v>40131</v>
      </c>
      <c r="B228" s="46">
        <v>37574</v>
      </c>
      <c r="C228"/>
      <c r="D228" s="47">
        <v>95.56</v>
      </c>
    </row>
    <row r="229" spans="1:4" ht="23.25">
      <c r="A229" s="45">
        <v>40132</v>
      </c>
      <c r="B229" s="46">
        <v>37575</v>
      </c>
      <c r="C229"/>
      <c r="D229" s="47">
        <v>95.2</v>
      </c>
    </row>
    <row r="230" spans="1:5" ht="23.25">
      <c r="A230" s="45">
        <v>40133</v>
      </c>
      <c r="B230" s="46">
        <v>37576</v>
      </c>
      <c r="C230"/>
      <c r="D230" s="47">
        <v>95.1</v>
      </c>
      <c r="E230" s="48">
        <v>95.08</v>
      </c>
    </row>
    <row r="231" spans="1:4" ht="23.25">
      <c r="A231" s="45">
        <v>40134</v>
      </c>
      <c r="B231" s="46">
        <v>37577</v>
      </c>
      <c r="C231"/>
      <c r="D231" s="47">
        <v>95.05</v>
      </c>
    </row>
    <row r="232" spans="1:4" ht="23.25">
      <c r="A232" s="45">
        <v>40135</v>
      </c>
      <c r="B232" s="46">
        <v>37578</v>
      </c>
      <c r="C232"/>
      <c r="D232" s="47">
        <v>94.96000000000001</v>
      </c>
    </row>
    <row r="233" spans="1:4" ht="23.25">
      <c r="A233" s="45">
        <v>40136</v>
      </c>
      <c r="B233" s="46">
        <v>37579</v>
      </c>
      <c r="C233"/>
      <c r="D233" s="47">
        <v>94.92</v>
      </c>
    </row>
    <row r="234" spans="1:4" ht="23.25">
      <c r="A234" s="45">
        <v>40137</v>
      </c>
      <c r="B234" s="46">
        <v>37580</v>
      </c>
      <c r="C234"/>
      <c r="D234" s="47">
        <v>94.85</v>
      </c>
    </row>
    <row r="235" spans="1:4" ht="23.25">
      <c r="A235" s="45">
        <v>40138</v>
      </c>
      <c r="B235" s="46">
        <v>37581</v>
      </c>
      <c r="C235"/>
      <c r="D235" s="47">
        <v>94.8</v>
      </c>
    </row>
    <row r="236" spans="1:4" ht="23.25">
      <c r="A236" s="45">
        <v>40139</v>
      </c>
      <c r="B236" s="46">
        <v>37582</v>
      </c>
      <c r="C236"/>
      <c r="D236" s="47">
        <v>94.78</v>
      </c>
    </row>
    <row r="237" spans="1:4" ht="23.25">
      <c r="A237" s="45">
        <v>40140</v>
      </c>
      <c r="B237" s="46">
        <v>37583</v>
      </c>
      <c r="C237"/>
      <c r="D237" s="47">
        <v>94.73</v>
      </c>
    </row>
    <row r="238" spans="1:4" ht="23.25">
      <c r="A238" s="45">
        <v>40141</v>
      </c>
      <c r="B238" s="46">
        <v>37584</v>
      </c>
      <c r="C238"/>
      <c r="D238" s="47">
        <v>94.73</v>
      </c>
    </row>
    <row r="239" spans="1:4" ht="23.25">
      <c r="A239" s="45">
        <v>40142</v>
      </c>
      <c r="B239" s="46">
        <v>37585</v>
      </c>
      <c r="C239"/>
      <c r="D239" s="47">
        <v>94.7</v>
      </c>
    </row>
    <row r="240" spans="1:4" ht="23.25">
      <c r="A240" s="45">
        <v>40143</v>
      </c>
      <c r="B240" s="46">
        <v>37586</v>
      </c>
      <c r="C240"/>
      <c r="D240" s="47">
        <v>94.68</v>
      </c>
    </row>
    <row r="241" spans="1:4" ht="23.25">
      <c r="A241" s="45">
        <v>40144</v>
      </c>
      <c r="B241" s="46">
        <v>37587</v>
      </c>
      <c r="C241"/>
      <c r="D241" s="47">
        <v>94.66</v>
      </c>
    </row>
    <row r="242" spans="1:4" ht="23.25">
      <c r="A242" s="45">
        <v>40145</v>
      </c>
      <c r="B242" s="46">
        <v>37588</v>
      </c>
      <c r="C242"/>
      <c r="D242" s="47">
        <v>94.64</v>
      </c>
    </row>
    <row r="243" spans="1:4" ht="23.25">
      <c r="A243" s="45">
        <v>40146</v>
      </c>
      <c r="B243" s="46">
        <v>37589</v>
      </c>
      <c r="C243"/>
      <c r="D243" s="47">
        <v>94.63</v>
      </c>
    </row>
    <row r="244" spans="1:4" ht="23.25">
      <c r="A244" s="45">
        <v>40147</v>
      </c>
      <c r="B244" s="46">
        <v>37590</v>
      </c>
      <c r="C244"/>
      <c r="D244" s="47">
        <v>94.6</v>
      </c>
    </row>
    <row r="245" spans="1:4" ht="23.25">
      <c r="A245" s="45">
        <v>40148</v>
      </c>
      <c r="B245" s="46">
        <v>37591</v>
      </c>
      <c r="C245"/>
      <c r="D245" s="47">
        <v>94.57000000000001</v>
      </c>
    </row>
    <row r="246" spans="1:4" ht="23.25">
      <c r="A246" s="45">
        <v>40149</v>
      </c>
      <c r="B246" s="46">
        <v>37592</v>
      </c>
      <c r="C246"/>
      <c r="D246" s="47">
        <v>94.54</v>
      </c>
    </row>
    <row r="247" spans="1:4" ht="23.25">
      <c r="A247" s="45">
        <v>40150</v>
      </c>
      <c r="B247" s="46">
        <v>37593</v>
      </c>
      <c r="C247"/>
      <c r="D247" s="47">
        <v>94.53</v>
      </c>
    </row>
    <row r="248" spans="1:4" ht="23.25">
      <c r="A248" s="45">
        <v>40151</v>
      </c>
      <c r="B248" s="46">
        <v>37594</v>
      </c>
      <c r="C248"/>
      <c r="D248" s="47">
        <v>94.52</v>
      </c>
    </row>
    <row r="249" spans="1:4" ht="23.25">
      <c r="A249" s="45">
        <v>40152</v>
      </c>
      <c r="B249" s="46">
        <v>37595</v>
      </c>
      <c r="C249"/>
      <c r="D249" s="47">
        <v>94.49</v>
      </c>
    </row>
    <row r="250" spans="1:5" ht="23.25">
      <c r="A250" s="45">
        <v>40153</v>
      </c>
      <c r="B250" s="46">
        <v>37596</v>
      </c>
      <c r="C250"/>
      <c r="D250" s="47">
        <v>94.49</v>
      </c>
      <c r="E250" s="48">
        <v>94.49</v>
      </c>
    </row>
    <row r="251" spans="1:4" ht="23.25">
      <c r="A251" s="45">
        <v>40154</v>
      </c>
      <c r="B251" s="46">
        <v>37597</v>
      </c>
      <c r="C251"/>
      <c r="D251" s="47">
        <v>94.47</v>
      </c>
    </row>
    <row r="252" spans="1:4" ht="23.25">
      <c r="A252" s="45">
        <v>40155</v>
      </c>
      <c r="B252" s="46">
        <v>37598</v>
      </c>
      <c r="C252"/>
      <c r="D252" s="47">
        <v>94.46000000000001</v>
      </c>
    </row>
    <row r="253" spans="1:4" ht="23.25">
      <c r="A253" s="45">
        <v>40156</v>
      </c>
      <c r="B253" s="46">
        <v>37599</v>
      </c>
      <c r="C253"/>
      <c r="D253" s="47">
        <v>94.44</v>
      </c>
    </row>
    <row r="254" spans="1:4" ht="23.25">
      <c r="A254" s="45">
        <v>40157</v>
      </c>
      <c r="B254" s="46">
        <v>37600</v>
      </c>
      <c r="C254"/>
      <c r="D254" s="47">
        <v>94.44</v>
      </c>
    </row>
    <row r="255" spans="1:4" ht="23.25">
      <c r="A255" s="45">
        <v>40158</v>
      </c>
      <c r="B255" s="46">
        <v>37601</v>
      </c>
      <c r="C255"/>
      <c r="D255" s="47">
        <v>94.4</v>
      </c>
    </row>
    <row r="256" spans="1:4" ht="23.25">
      <c r="A256" s="45">
        <v>40159</v>
      </c>
      <c r="B256" s="46">
        <v>37602</v>
      </c>
      <c r="C256"/>
      <c r="D256" s="47">
        <v>94.4</v>
      </c>
    </row>
    <row r="257" spans="1:4" ht="23.25">
      <c r="A257" s="45">
        <v>40160</v>
      </c>
      <c r="B257" s="46">
        <v>37603</v>
      </c>
      <c r="C257"/>
      <c r="D257" s="47">
        <v>94.39</v>
      </c>
    </row>
    <row r="258" spans="1:4" ht="23.25">
      <c r="A258" s="45">
        <v>40161</v>
      </c>
      <c r="B258" s="46">
        <v>37604</v>
      </c>
      <c r="C258"/>
      <c r="D258" s="47">
        <v>94.38</v>
      </c>
    </row>
    <row r="259" spans="1:4" ht="23.25">
      <c r="A259" s="45">
        <v>40162</v>
      </c>
      <c r="B259" s="46">
        <v>37605</v>
      </c>
      <c r="C259"/>
      <c r="D259" s="47">
        <v>94.36</v>
      </c>
    </row>
    <row r="260" spans="1:4" ht="23.25">
      <c r="A260" s="45">
        <v>40163</v>
      </c>
      <c r="B260" s="46">
        <v>37606</v>
      </c>
      <c r="C260"/>
      <c r="D260" s="47">
        <v>94.35</v>
      </c>
    </row>
    <row r="261" spans="1:4" ht="23.25">
      <c r="A261" s="45">
        <v>40164</v>
      </c>
      <c r="B261" s="46">
        <v>37607</v>
      </c>
      <c r="C261"/>
      <c r="D261" s="47">
        <v>94.37</v>
      </c>
    </row>
    <row r="262" spans="1:4" ht="23.25">
      <c r="A262" s="45">
        <v>40165</v>
      </c>
      <c r="B262" s="46">
        <v>37608</v>
      </c>
      <c r="C262"/>
      <c r="D262" s="47">
        <v>94.42</v>
      </c>
    </row>
    <row r="263" spans="1:4" ht="23.25">
      <c r="A263" s="45">
        <v>40166</v>
      </c>
      <c r="B263" s="46">
        <v>37609</v>
      </c>
      <c r="C263"/>
      <c r="D263" s="47">
        <v>94.37</v>
      </c>
    </row>
    <row r="264" spans="1:5" ht="23.25">
      <c r="A264" s="45">
        <v>40167</v>
      </c>
      <c r="B264" s="46">
        <v>37610</v>
      </c>
      <c r="C264"/>
      <c r="D264" s="47">
        <v>94.31</v>
      </c>
      <c r="E264" s="48">
        <v>94.3</v>
      </c>
    </row>
    <row r="265" spans="1:4" ht="23.25">
      <c r="A265" s="45">
        <v>40168</v>
      </c>
      <c r="B265" s="46">
        <v>37611</v>
      </c>
      <c r="C265"/>
      <c r="D265" s="47">
        <v>94.29</v>
      </c>
    </row>
    <row r="266" spans="1:4" ht="23.25">
      <c r="A266" s="45">
        <v>40169</v>
      </c>
      <c r="B266" s="46">
        <v>37612</v>
      </c>
      <c r="C266"/>
      <c r="D266" s="47">
        <v>94.28</v>
      </c>
    </row>
    <row r="267" spans="1:4" ht="23.25">
      <c r="A267" s="45">
        <v>40170</v>
      </c>
      <c r="B267" s="46">
        <v>37613</v>
      </c>
      <c r="C267"/>
      <c r="D267" s="47">
        <v>94.28</v>
      </c>
    </row>
    <row r="268" spans="1:4" ht="23.25">
      <c r="A268" s="45">
        <v>40171</v>
      </c>
      <c r="B268" s="46">
        <v>37614</v>
      </c>
      <c r="C268"/>
      <c r="D268" s="47">
        <v>94.26</v>
      </c>
    </row>
    <row r="269" spans="1:4" ht="23.25">
      <c r="A269" s="45">
        <v>40172</v>
      </c>
      <c r="B269" s="46">
        <v>37615</v>
      </c>
      <c r="C269"/>
      <c r="D269" s="47">
        <v>94.23</v>
      </c>
    </row>
    <row r="270" spans="1:5" ht="23.25">
      <c r="A270" s="45">
        <v>40173</v>
      </c>
      <c r="B270" s="46">
        <v>37616</v>
      </c>
      <c r="C270"/>
      <c r="D270" s="47">
        <v>94.21000000000001</v>
      </c>
      <c r="E270" s="48">
        <v>94.21</v>
      </c>
    </row>
    <row r="271" spans="1:4" ht="23.25">
      <c r="A271" s="45">
        <v>40174</v>
      </c>
      <c r="B271" s="46">
        <v>37617</v>
      </c>
      <c r="C271"/>
      <c r="D271" s="47">
        <v>94.21000000000001</v>
      </c>
    </row>
    <row r="272" spans="1:4" ht="23.25">
      <c r="A272" s="45">
        <v>40175</v>
      </c>
      <c r="B272" s="46">
        <v>37618</v>
      </c>
      <c r="C272"/>
      <c r="D272" s="47">
        <v>94.19</v>
      </c>
    </row>
    <row r="273" spans="1:4" ht="23.25">
      <c r="A273" s="45">
        <v>40176</v>
      </c>
      <c r="B273" s="46">
        <v>37619</v>
      </c>
      <c r="C273"/>
      <c r="D273" s="47">
        <v>94.16</v>
      </c>
    </row>
    <row r="274" spans="1:4" ht="23.25">
      <c r="A274" s="45">
        <v>40177</v>
      </c>
      <c r="B274" s="46">
        <v>37620</v>
      </c>
      <c r="C274"/>
      <c r="D274" s="47">
        <v>94.15</v>
      </c>
    </row>
    <row r="275" spans="1:4" ht="23.25">
      <c r="A275" s="45">
        <v>40178</v>
      </c>
      <c r="B275" s="46">
        <v>37621</v>
      </c>
      <c r="C275"/>
      <c r="D275" s="47">
        <v>94.13</v>
      </c>
    </row>
    <row r="276" spans="1:5" ht="23.25">
      <c r="A276" s="45">
        <v>40179</v>
      </c>
      <c r="B276" s="46">
        <v>37622</v>
      </c>
      <c r="C276"/>
      <c r="D276" s="47">
        <v>94.15</v>
      </c>
      <c r="E276" s="53"/>
    </row>
    <row r="277" spans="1:4" ht="23.25">
      <c r="A277" s="45">
        <v>40180</v>
      </c>
      <c r="B277" s="46">
        <v>37623</v>
      </c>
      <c r="C277"/>
      <c r="D277" s="47">
        <v>94.17</v>
      </c>
    </row>
    <row r="278" spans="1:4" ht="23.25">
      <c r="A278" s="45">
        <v>40181</v>
      </c>
      <c r="B278" s="46">
        <v>37624</v>
      </c>
      <c r="C278"/>
      <c r="D278" s="47">
        <v>94.17</v>
      </c>
    </row>
    <row r="279" spans="1:4" ht="23.25">
      <c r="A279" s="45">
        <v>40182</v>
      </c>
      <c r="B279" s="46">
        <v>37625</v>
      </c>
      <c r="C279"/>
      <c r="D279" s="47">
        <v>94.16</v>
      </c>
    </row>
    <row r="280" spans="1:5" ht="23.25">
      <c r="A280" s="45">
        <v>40183</v>
      </c>
      <c r="B280" s="46">
        <v>37626</v>
      </c>
      <c r="C280"/>
      <c r="D280" s="47">
        <v>94.15</v>
      </c>
      <c r="E280" s="48">
        <v>94.15</v>
      </c>
    </row>
    <row r="281" spans="1:4" ht="23.25">
      <c r="A281" s="45">
        <v>40184</v>
      </c>
      <c r="B281" s="46">
        <v>37627</v>
      </c>
      <c r="C281"/>
      <c r="D281" s="47">
        <v>94.16</v>
      </c>
    </row>
    <row r="282" spans="1:4" ht="23.25">
      <c r="A282" s="45">
        <v>40185</v>
      </c>
      <c r="B282" s="46">
        <v>37628</v>
      </c>
      <c r="C282"/>
      <c r="D282" s="47">
        <v>94.17</v>
      </c>
    </row>
    <row r="283" spans="1:4" ht="23.25">
      <c r="A283" s="45">
        <v>40186</v>
      </c>
      <c r="B283" s="46">
        <v>37629</v>
      </c>
      <c r="C283"/>
      <c r="D283" s="47">
        <v>94.21000000000001</v>
      </c>
    </row>
    <row r="284" spans="1:4" ht="23.25">
      <c r="A284" s="45">
        <v>40187</v>
      </c>
      <c r="B284" s="46">
        <v>37630</v>
      </c>
      <c r="C284"/>
      <c r="D284" s="47">
        <v>94.23</v>
      </c>
    </row>
    <row r="285" spans="1:4" ht="23.25">
      <c r="A285" s="45">
        <v>40188</v>
      </c>
      <c r="B285" s="46">
        <v>37631</v>
      </c>
      <c r="C285"/>
      <c r="D285" s="47">
        <v>94.24</v>
      </c>
    </row>
    <row r="286" spans="1:4" ht="23.25">
      <c r="A286" s="45">
        <v>40189</v>
      </c>
      <c r="B286" s="46">
        <v>37632</v>
      </c>
      <c r="C286"/>
      <c r="D286" s="47">
        <v>94.37</v>
      </c>
    </row>
    <row r="287" spans="1:5" ht="23.25">
      <c r="A287" s="45">
        <v>40190</v>
      </c>
      <c r="B287" s="46">
        <v>37633</v>
      </c>
      <c r="C287"/>
      <c r="D287" s="47">
        <v>94.42</v>
      </c>
      <c r="E287" s="48">
        <v>94.39</v>
      </c>
    </row>
    <row r="288" spans="1:4" ht="23.25">
      <c r="A288" s="45">
        <v>40191</v>
      </c>
      <c r="B288" s="46">
        <v>37634</v>
      </c>
      <c r="C288"/>
      <c r="D288" s="47">
        <v>94.45</v>
      </c>
    </row>
    <row r="289" spans="1:4" ht="23.25">
      <c r="A289" s="45">
        <v>40192</v>
      </c>
      <c r="B289" s="46">
        <v>37635</v>
      </c>
      <c r="C289"/>
      <c r="D289" s="47">
        <v>94.46000000000001</v>
      </c>
    </row>
    <row r="290" spans="1:4" ht="23.25">
      <c r="A290" s="45">
        <v>40193</v>
      </c>
      <c r="B290" s="46">
        <v>37636</v>
      </c>
      <c r="C290"/>
      <c r="D290" s="47">
        <v>94.57000000000001</v>
      </c>
    </row>
    <row r="291" spans="1:4" ht="23.25">
      <c r="A291" s="45">
        <v>40194</v>
      </c>
      <c r="B291" s="46">
        <v>37637</v>
      </c>
      <c r="C291"/>
      <c r="D291" s="47">
        <v>94.68</v>
      </c>
    </row>
    <row r="292" spans="1:4" ht="23.25">
      <c r="A292" s="45">
        <v>40195</v>
      </c>
      <c r="B292" s="46">
        <v>37638</v>
      </c>
      <c r="C292"/>
      <c r="D292" s="47">
        <v>94.58</v>
      </c>
    </row>
    <row r="293" spans="1:4" ht="23.25">
      <c r="A293" s="45">
        <v>40196</v>
      </c>
      <c r="B293" s="46">
        <v>37639</v>
      </c>
      <c r="C293"/>
      <c r="D293" s="47">
        <v>94.5</v>
      </c>
    </row>
    <row r="294" spans="1:5" ht="23.25">
      <c r="A294" s="45">
        <v>40197</v>
      </c>
      <c r="B294" s="46">
        <v>37640</v>
      </c>
      <c r="C294"/>
      <c r="D294" s="47">
        <v>94.44</v>
      </c>
      <c r="E294" s="48">
        <v>94.42</v>
      </c>
    </row>
    <row r="295" spans="1:4" ht="23.25">
      <c r="A295" s="45">
        <v>40198</v>
      </c>
      <c r="B295" s="46">
        <v>37641</v>
      </c>
      <c r="C295"/>
      <c r="D295" s="47">
        <v>94.4</v>
      </c>
    </row>
    <row r="296" spans="1:4" ht="23.25">
      <c r="A296" s="45">
        <v>40199</v>
      </c>
      <c r="B296" s="46">
        <v>37642</v>
      </c>
      <c r="C296"/>
      <c r="D296" s="47">
        <v>94.37</v>
      </c>
    </row>
    <row r="297" spans="1:4" ht="23.25">
      <c r="A297" s="45">
        <v>40200</v>
      </c>
      <c r="B297" s="46">
        <v>37643</v>
      </c>
      <c r="C297"/>
      <c r="D297" s="47">
        <v>94.34</v>
      </c>
    </row>
    <row r="298" spans="1:4" ht="23.25">
      <c r="A298" s="45">
        <v>40201</v>
      </c>
      <c r="B298" s="46">
        <v>37644</v>
      </c>
      <c r="C298"/>
      <c r="D298" s="47">
        <v>94.29</v>
      </c>
    </row>
    <row r="299" spans="1:4" ht="23.25">
      <c r="A299" s="45">
        <v>40202</v>
      </c>
      <c r="B299" s="46">
        <v>37645</v>
      </c>
      <c r="C299"/>
      <c r="D299" s="47">
        <v>94.26</v>
      </c>
    </row>
    <row r="300" spans="1:4" ht="23.25">
      <c r="A300" s="45">
        <v>40203</v>
      </c>
      <c r="B300" s="46">
        <v>37646</v>
      </c>
      <c r="C300"/>
      <c r="D300" s="47">
        <v>94.26</v>
      </c>
    </row>
    <row r="301" spans="1:4" ht="23.25">
      <c r="A301" s="45">
        <v>40204</v>
      </c>
      <c r="B301" s="46">
        <v>37647</v>
      </c>
      <c r="C301"/>
      <c r="D301" s="47">
        <v>94.22</v>
      </c>
    </row>
    <row r="302" spans="1:4" ht="23.25">
      <c r="A302" s="45">
        <v>40205</v>
      </c>
      <c r="B302" s="46">
        <v>37648</v>
      </c>
      <c r="C302"/>
      <c r="D302" s="47">
        <v>94.18</v>
      </c>
    </row>
    <row r="303" spans="1:4" ht="23.25">
      <c r="A303" s="45">
        <v>40206</v>
      </c>
      <c r="B303" s="46">
        <v>37649</v>
      </c>
      <c r="C303"/>
      <c r="D303" s="47">
        <v>94.14</v>
      </c>
    </row>
    <row r="304" spans="1:4" ht="23.25">
      <c r="A304" s="45">
        <v>40207</v>
      </c>
      <c r="B304" s="46">
        <v>37650</v>
      </c>
      <c r="C304"/>
      <c r="D304" s="47">
        <v>94.11</v>
      </c>
    </row>
    <row r="305" spans="1:4" ht="23.25">
      <c r="A305" s="45">
        <v>40208</v>
      </c>
      <c r="B305" s="46">
        <v>37651</v>
      </c>
      <c r="C305"/>
      <c r="D305" s="47">
        <v>94.1</v>
      </c>
    </row>
    <row r="306" spans="1:4" ht="23.25">
      <c r="A306" s="45">
        <v>40209</v>
      </c>
      <c r="B306" s="46">
        <v>37652</v>
      </c>
      <c r="C306"/>
      <c r="D306" s="47">
        <v>94.09</v>
      </c>
    </row>
    <row r="307" spans="1:4" ht="23.25">
      <c r="A307" s="45">
        <v>40210</v>
      </c>
      <c r="B307" s="46">
        <v>37653</v>
      </c>
      <c r="C307"/>
      <c r="D307" s="47">
        <v>94.08</v>
      </c>
    </row>
    <row r="308" spans="1:4" ht="23.25">
      <c r="A308" s="45">
        <v>40211</v>
      </c>
      <c r="B308" s="46">
        <v>37654</v>
      </c>
      <c r="C308"/>
      <c r="D308" s="47">
        <v>94.09</v>
      </c>
    </row>
    <row r="309" spans="1:4" ht="23.25">
      <c r="A309" s="45">
        <v>40212</v>
      </c>
      <c r="B309" s="46">
        <v>37655</v>
      </c>
      <c r="C309"/>
      <c r="D309" s="47">
        <v>94.09</v>
      </c>
    </row>
    <row r="310" spans="1:4" ht="23.25">
      <c r="A310" s="45">
        <v>40213</v>
      </c>
      <c r="B310" s="46">
        <v>37656</v>
      </c>
      <c r="C310"/>
      <c r="D310" s="47">
        <v>94.09</v>
      </c>
    </row>
    <row r="311" spans="1:4" ht="23.25">
      <c r="A311" s="45">
        <v>40214</v>
      </c>
      <c r="B311" s="46">
        <v>37657</v>
      </c>
      <c r="C311"/>
      <c r="D311" s="47">
        <v>94.07000000000001</v>
      </c>
    </row>
    <row r="312" spans="1:4" ht="23.25">
      <c r="A312" s="45">
        <v>40215</v>
      </c>
      <c r="B312" s="46">
        <v>37658</v>
      </c>
      <c r="C312"/>
      <c r="D312" s="47">
        <v>94.06</v>
      </c>
    </row>
    <row r="313" spans="1:4" ht="23.25">
      <c r="A313" s="45">
        <v>40216</v>
      </c>
      <c r="B313" s="46">
        <v>37659</v>
      </c>
      <c r="C313"/>
      <c r="D313" s="47">
        <v>94.05</v>
      </c>
    </row>
    <row r="314" spans="1:5" ht="23.25">
      <c r="A314" s="45">
        <v>40217</v>
      </c>
      <c r="B314" s="46">
        <v>37660</v>
      </c>
      <c r="C314"/>
      <c r="D314" s="47">
        <v>94.03</v>
      </c>
      <c r="E314" s="48">
        <v>94.02</v>
      </c>
    </row>
    <row r="315" spans="1:4" ht="23.25">
      <c r="A315" s="45">
        <v>40218</v>
      </c>
      <c r="B315" s="46">
        <v>37661</v>
      </c>
      <c r="C315"/>
      <c r="D315" s="47">
        <v>94.02</v>
      </c>
    </row>
    <row r="316" spans="1:4" ht="23.25">
      <c r="A316" s="45">
        <v>40219</v>
      </c>
      <c r="B316" s="46">
        <v>37662</v>
      </c>
      <c r="C316"/>
      <c r="D316" s="47">
        <v>94</v>
      </c>
    </row>
    <row r="317" spans="1:4" ht="23.25">
      <c r="A317" s="45">
        <v>40220</v>
      </c>
      <c r="B317" s="46">
        <v>37663</v>
      </c>
      <c r="C317"/>
      <c r="D317" s="47">
        <v>94.02</v>
      </c>
    </row>
    <row r="318" spans="1:4" ht="23.25">
      <c r="A318" s="45">
        <v>40221</v>
      </c>
      <c r="B318" s="46">
        <v>37664</v>
      </c>
      <c r="C318"/>
      <c r="D318" s="47">
        <v>94.02</v>
      </c>
    </row>
    <row r="319" spans="1:4" ht="23.25">
      <c r="A319" s="45">
        <v>40222</v>
      </c>
      <c r="B319" s="46">
        <v>37665</v>
      </c>
      <c r="C319"/>
      <c r="D319" s="47">
        <v>93.99</v>
      </c>
    </row>
    <row r="320" spans="1:4" ht="23.25">
      <c r="A320" s="45">
        <v>40223</v>
      </c>
      <c r="B320" s="46">
        <v>37666</v>
      </c>
      <c r="C320"/>
      <c r="D320" s="47">
        <v>93.94</v>
      </c>
    </row>
    <row r="321" spans="1:4" ht="23.25">
      <c r="A321" s="45">
        <v>40224</v>
      </c>
      <c r="B321" s="46">
        <v>37667</v>
      </c>
      <c r="C321"/>
      <c r="D321" s="47">
        <v>93.87</v>
      </c>
    </row>
    <row r="322" spans="1:4" ht="23.25">
      <c r="A322" s="45">
        <v>40225</v>
      </c>
      <c r="B322" s="46">
        <v>37668</v>
      </c>
      <c r="C322"/>
      <c r="D322" s="47">
        <v>94</v>
      </c>
    </row>
    <row r="323" spans="1:4" ht="23.25">
      <c r="A323" s="45">
        <v>40226</v>
      </c>
      <c r="B323" s="46">
        <v>37669</v>
      </c>
      <c r="C323"/>
      <c r="D323" s="47">
        <v>94.08</v>
      </c>
    </row>
    <row r="324" spans="1:4" ht="23.25">
      <c r="A324" s="45">
        <v>40227</v>
      </c>
      <c r="B324" s="46">
        <v>37670</v>
      </c>
      <c r="C324"/>
      <c r="D324" s="47">
        <v>94.1</v>
      </c>
    </row>
    <row r="325" spans="1:4" ht="23.25">
      <c r="A325" s="45">
        <v>40228</v>
      </c>
      <c r="B325" s="46">
        <v>37671</v>
      </c>
      <c r="C325"/>
      <c r="D325" s="47">
        <v>94.13</v>
      </c>
    </row>
    <row r="326" spans="1:4" ht="23.25">
      <c r="A326" s="45">
        <v>40229</v>
      </c>
      <c r="B326" s="46">
        <v>37672</v>
      </c>
      <c r="C326"/>
      <c r="D326" s="47">
        <v>94.23</v>
      </c>
    </row>
    <row r="327" spans="1:4" ht="23.25">
      <c r="A327" s="45">
        <v>40230</v>
      </c>
      <c r="B327" s="46">
        <v>37673</v>
      </c>
      <c r="C327"/>
      <c r="D327" s="47">
        <v>94.31</v>
      </c>
    </row>
    <row r="328" spans="1:4" ht="23.25">
      <c r="A328" s="45">
        <v>40231</v>
      </c>
      <c r="B328" s="46">
        <v>37674</v>
      </c>
      <c r="C328"/>
      <c r="D328" s="47">
        <v>94.32000000000001</v>
      </c>
    </row>
    <row r="329" spans="1:4" ht="23.25">
      <c r="A329" s="45">
        <v>40232</v>
      </c>
      <c r="B329" s="46">
        <v>37675</v>
      </c>
      <c r="C329"/>
      <c r="D329" s="47">
        <v>94.32000000000001</v>
      </c>
    </row>
    <row r="330" spans="1:4" ht="23.25">
      <c r="A330" s="45">
        <v>40233</v>
      </c>
      <c r="B330" s="46">
        <v>37676</v>
      </c>
      <c r="C330"/>
      <c r="D330" s="47">
        <v>94.33</v>
      </c>
    </row>
    <row r="331" spans="1:4" ht="23.25">
      <c r="A331" s="45">
        <v>40234</v>
      </c>
      <c r="B331" s="46">
        <v>37677</v>
      </c>
      <c r="C331"/>
      <c r="D331" s="47">
        <v>94.32000000000001</v>
      </c>
    </row>
    <row r="332" spans="1:4" ht="23.25">
      <c r="A332" s="45">
        <v>40235</v>
      </c>
      <c r="B332" s="46">
        <v>37678</v>
      </c>
      <c r="C332"/>
      <c r="D332" s="47">
        <v>94.32000000000001</v>
      </c>
    </row>
    <row r="333" spans="1:5" ht="23.25">
      <c r="A333" s="45">
        <v>40236</v>
      </c>
      <c r="B333" s="46">
        <v>37679</v>
      </c>
      <c r="C333"/>
      <c r="D333" s="47">
        <v>94.32000000000001</v>
      </c>
      <c r="E333" s="53"/>
    </row>
    <row r="334" spans="1:4" ht="23.25">
      <c r="A334" s="45">
        <v>40237</v>
      </c>
      <c r="B334" s="46">
        <v>37680</v>
      </c>
      <c r="C334"/>
      <c r="D334" s="47">
        <v>94.29</v>
      </c>
    </row>
    <row r="335" spans="1:4" ht="23.25">
      <c r="A335" s="45">
        <v>40238</v>
      </c>
      <c r="B335" s="46">
        <v>37681</v>
      </c>
      <c r="C335"/>
      <c r="D335" s="47">
        <v>94.29</v>
      </c>
    </row>
    <row r="336" spans="1:4" ht="23.25">
      <c r="A336" s="45">
        <v>40239</v>
      </c>
      <c r="B336" s="46">
        <v>37682</v>
      </c>
      <c r="C336"/>
      <c r="D336" s="47">
        <v>94.29</v>
      </c>
    </row>
    <row r="337" spans="1:4" ht="23.25">
      <c r="A337" s="45">
        <v>40240</v>
      </c>
      <c r="B337" s="46">
        <v>37683</v>
      </c>
      <c r="C337"/>
      <c r="D337" s="47">
        <v>94.29</v>
      </c>
    </row>
    <row r="338" spans="1:4" ht="23.25">
      <c r="A338" s="45">
        <v>40241</v>
      </c>
      <c r="B338" s="46">
        <v>37684</v>
      </c>
      <c r="C338"/>
      <c r="D338" s="47">
        <v>94.28</v>
      </c>
    </row>
    <row r="339" spans="1:4" ht="23.25">
      <c r="A339" s="45">
        <v>40242</v>
      </c>
      <c r="B339" s="46">
        <v>37685</v>
      </c>
      <c r="C339"/>
      <c r="D339" s="47">
        <v>94.26</v>
      </c>
    </row>
    <row r="340" spans="1:4" ht="23.25">
      <c r="A340" s="45">
        <v>40243</v>
      </c>
      <c r="B340" s="46">
        <v>37686</v>
      </c>
      <c r="C340"/>
      <c r="D340" s="47">
        <v>94.26</v>
      </c>
    </row>
    <row r="341" spans="1:4" ht="23.25">
      <c r="A341" s="45">
        <v>40244</v>
      </c>
      <c r="B341" s="46">
        <v>37687</v>
      </c>
      <c r="C341"/>
      <c r="D341" s="47">
        <v>94.24</v>
      </c>
    </row>
    <row r="342" spans="1:4" ht="23.25">
      <c r="A342" s="45">
        <v>40245</v>
      </c>
      <c r="B342" s="46">
        <v>37688</v>
      </c>
      <c r="C342"/>
      <c r="D342" s="47">
        <v>94.22</v>
      </c>
    </row>
    <row r="343" spans="1:4" ht="23.25">
      <c r="A343" s="45">
        <v>40246</v>
      </c>
      <c r="B343" s="46">
        <v>37689</v>
      </c>
      <c r="C343"/>
      <c r="D343" s="47">
        <v>94.21000000000001</v>
      </c>
    </row>
    <row r="344" spans="1:4" ht="23.25">
      <c r="A344" s="45">
        <v>40247</v>
      </c>
      <c r="B344" s="46">
        <v>37690</v>
      </c>
      <c r="C344"/>
      <c r="D344" s="47">
        <v>94.18</v>
      </c>
    </row>
    <row r="345" spans="1:4" ht="23.25">
      <c r="A345" s="45">
        <v>40248</v>
      </c>
      <c r="B345" s="46">
        <v>37691</v>
      </c>
      <c r="C345"/>
      <c r="D345" s="47">
        <v>94.17</v>
      </c>
    </row>
    <row r="346" spans="1:4" ht="23.25">
      <c r="A346" s="45">
        <v>40249</v>
      </c>
      <c r="B346" s="46">
        <v>37692</v>
      </c>
      <c r="C346"/>
      <c r="D346" s="47">
        <v>94.15</v>
      </c>
    </row>
    <row r="347" spans="1:4" ht="23.25">
      <c r="A347" s="45">
        <v>40250</v>
      </c>
      <c r="B347" s="46">
        <v>37693</v>
      </c>
      <c r="C347"/>
      <c r="D347" s="47">
        <v>94.09</v>
      </c>
    </row>
    <row r="348" spans="1:4" ht="23.25">
      <c r="A348" s="45">
        <v>40251</v>
      </c>
      <c r="B348" s="46">
        <v>37694</v>
      </c>
      <c r="C348"/>
      <c r="D348" s="47">
        <v>94.08</v>
      </c>
    </row>
    <row r="349" spans="1:4" ht="23.25">
      <c r="A349" s="45">
        <v>40252</v>
      </c>
      <c r="B349" s="46">
        <v>37695</v>
      </c>
      <c r="C349"/>
      <c r="D349" s="47">
        <v>94.07000000000001</v>
      </c>
    </row>
    <row r="350" spans="1:4" ht="23.25">
      <c r="A350" s="45">
        <v>40253</v>
      </c>
      <c r="B350" s="46">
        <v>37696</v>
      </c>
      <c r="C350"/>
      <c r="D350" s="47">
        <v>94.06</v>
      </c>
    </row>
    <row r="351" spans="1:4" ht="23.25">
      <c r="A351" s="45">
        <v>40254</v>
      </c>
      <c r="B351" s="46">
        <v>37697</v>
      </c>
      <c r="C351"/>
      <c r="D351" s="47">
        <v>94.054</v>
      </c>
    </row>
    <row r="352" spans="1:4" ht="23.25">
      <c r="A352" s="45">
        <v>40255</v>
      </c>
      <c r="B352" s="46">
        <v>37698</v>
      </c>
      <c r="C352"/>
      <c r="D352" s="47">
        <v>94.04</v>
      </c>
    </row>
    <row r="353" spans="1:4" ht="23.25">
      <c r="A353" s="45">
        <v>40256</v>
      </c>
      <c r="B353" s="46">
        <v>37699</v>
      </c>
      <c r="C353"/>
      <c r="D353" s="47">
        <v>94.03</v>
      </c>
    </row>
    <row r="354" spans="1:4" ht="23.25">
      <c r="A354" s="45">
        <v>40257</v>
      </c>
      <c r="B354" s="46">
        <v>37700</v>
      </c>
      <c r="C354"/>
      <c r="D354" s="47">
        <v>94.02</v>
      </c>
    </row>
    <row r="355" spans="1:4" ht="23.25">
      <c r="A355" s="45">
        <v>40258</v>
      </c>
      <c r="B355" s="46">
        <v>37701</v>
      </c>
      <c r="C355"/>
      <c r="D355" s="47">
        <v>94.01</v>
      </c>
    </row>
    <row r="356" spans="1:4" ht="23.25">
      <c r="A356" s="45">
        <v>40259</v>
      </c>
      <c r="B356" s="46">
        <v>37702</v>
      </c>
      <c r="C356"/>
      <c r="D356" s="47">
        <v>93.99</v>
      </c>
    </row>
    <row r="357" spans="1:4" ht="23.25">
      <c r="A357" s="45">
        <v>40260</v>
      </c>
      <c r="B357" s="46">
        <v>37703</v>
      </c>
      <c r="C357"/>
      <c r="D357" s="47">
        <v>93.98</v>
      </c>
    </row>
    <row r="358" spans="1:4" ht="23.25">
      <c r="A358" s="45">
        <v>40261</v>
      </c>
      <c r="B358" s="46">
        <v>37704</v>
      </c>
      <c r="C358"/>
      <c r="D358" s="47">
        <v>93.98</v>
      </c>
    </row>
    <row r="359" spans="1:5" ht="23.25">
      <c r="A359" s="45">
        <v>40262</v>
      </c>
      <c r="B359" s="46">
        <v>37705</v>
      </c>
      <c r="C359"/>
      <c r="D359" s="47">
        <v>93.97</v>
      </c>
      <c r="E359" s="53"/>
    </row>
    <row r="360" spans="1:4" ht="23.25">
      <c r="A360" s="45">
        <v>40263</v>
      </c>
      <c r="B360" s="46">
        <v>37706</v>
      </c>
      <c r="C360"/>
      <c r="D360" s="47">
        <v>93.96000000000001</v>
      </c>
    </row>
    <row r="361" spans="1:4" ht="23.25">
      <c r="A361" s="45">
        <v>40264</v>
      </c>
      <c r="B361" s="46">
        <v>37707</v>
      </c>
      <c r="C361"/>
      <c r="D361" s="47">
        <v>93.95</v>
      </c>
    </row>
    <row r="362" spans="1:4" ht="23.25">
      <c r="A362" s="45">
        <v>40265</v>
      </c>
      <c r="B362" s="46">
        <v>37708</v>
      </c>
      <c r="C362"/>
      <c r="D362" s="47">
        <v>93.95</v>
      </c>
    </row>
    <row r="363" spans="1:4" ht="23.25">
      <c r="A363" s="45">
        <v>40266</v>
      </c>
      <c r="B363" s="46">
        <v>37709</v>
      </c>
      <c r="C363"/>
      <c r="D363" s="47">
        <v>93.95</v>
      </c>
    </row>
    <row r="364" spans="1:4" ht="23.25">
      <c r="A364" s="45">
        <v>40267</v>
      </c>
      <c r="B364" s="46">
        <v>37710</v>
      </c>
      <c r="C364"/>
      <c r="D364" s="47">
        <v>93.95</v>
      </c>
    </row>
    <row r="365" spans="1:4" ht="23.25">
      <c r="A365" s="45">
        <v>40268</v>
      </c>
      <c r="B365" s="46">
        <v>37711</v>
      </c>
      <c r="C365"/>
      <c r="D365" s="47">
        <v>93.94</v>
      </c>
    </row>
    <row r="366" spans="1:4" ht="23.25">
      <c r="A366" s="45"/>
      <c r="B366" s="46"/>
      <c r="C366"/>
      <c r="D366" s="47"/>
    </row>
    <row r="367" ht="21">
      <c r="E367" s="49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acer</cp:lastModifiedBy>
  <cp:lastPrinted>2003-12-23T03:40:47Z</cp:lastPrinted>
  <dcterms:created xsi:type="dcterms:W3CDTF">1998-07-27T01:23:43Z</dcterms:created>
  <dcterms:modified xsi:type="dcterms:W3CDTF">2017-06-01T05:01:39Z</dcterms:modified>
  <cp:category/>
  <cp:version/>
  <cp:contentType/>
  <cp:contentStatus/>
</cp:coreProperties>
</file>