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506" windowWidth="7620" windowHeight="8190" activeTab="0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20" sheetId="5" r:id="rId5"/>
  </sheets>
  <definedNames>
    <definedName name="_xlnm.Print_Area" localSheetId="3">'TOTAL-2'!$A$1:$I$34</definedName>
    <definedName name="_xlnm.Print_Area" localSheetId="4">'Y20'!$G$1:$O$34</definedName>
  </definedNames>
  <calcPr fullCalcOnLoad="1"/>
</workbook>
</file>

<file path=xl/sharedStrings.xml><?xml version="1.0" encoding="utf-8"?>
<sst xmlns="http://schemas.openxmlformats.org/spreadsheetml/2006/main" count="442" uniqueCount="161">
  <si>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</si>
  <si>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</si>
  <si>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</si>
  <si>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</si>
  <si>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</si>
  <si>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</si>
  <si>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</si>
  <si>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</si>
  <si>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</si>
  <si>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</si>
  <si>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</si>
  <si>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</si>
  <si>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</si>
  <si>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</si>
  <si>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</si>
  <si>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</si>
  <si>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</si>
  <si>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</si>
  <si>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</si>
  <si>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</si>
  <si>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</si>
  <si>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</si>
  <si>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</si>
  <si>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Measurements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</si>
  <si>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</si>
  <si>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</si>
  <si>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</si>
  <si>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</si>
  <si>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</si>
  <si>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</si>
  <si>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</si>
  <si>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</si>
  <si>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</si>
  <si>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</si>
  <si>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</si>
  <si>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</si>
  <si>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</si>
  <si>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</si>
  <si>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</si>
  <si>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</si>
  <si>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</si>
  <si>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</si>
  <si>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Phayao</t>
  </si>
  <si>
    <t>Computed by        Suntanee</t>
  </si>
  <si>
    <t>Checked by          Preecha</t>
  </si>
  <si>
    <t>1-3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</si>
  <si>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</si>
  <si>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</si>
  <si>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</si>
  <si>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</si>
  <si>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</si>
  <si>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</si>
  <si>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</si>
  <si>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</si>
  <si>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</si>
  <si>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</si>
  <si>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</si>
  <si>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</si>
  <si>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</si>
  <si>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</si>
  <si>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</si>
  <si>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</si>
  <si>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</si>
  <si>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</si>
  <si>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</si>
  <si>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</si>
  <si>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</si>
  <si>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</si>
  <si>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</si>
  <si>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</si>
  <si>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</si>
  <si>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</si>
  <si>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</si>
  <si>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</si>
  <si>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</si>
  <si>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</si>
  <si>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</si>
  <si>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</si>
  <si>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</si>
  <si>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</si>
  <si>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</si>
  <si>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</si>
  <si>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82-84</t>
  </si>
  <si>
    <t>85-87</t>
  </si>
  <si>
    <t>88-90</t>
  </si>
  <si>
    <t>91-93</t>
  </si>
  <si>
    <t>94-96</t>
  </si>
  <si>
    <t>97-99</t>
  </si>
  <si>
    <t>100-102</t>
  </si>
  <si>
    <t>17-มี.ค.0-09</t>
  </si>
  <si>
    <t>103-105</t>
  </si>
  <si>
    <t>106-108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</si>
  <si>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</si>
  <si>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</si>
  <si>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</si>
  <si>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</si>
  <si>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</si>
  <si>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</si>
  <si>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</si>
  <si>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</si>
  <si>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</si>
  <si>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</si>
  <si>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</si>
  <si>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</si>
  <si>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</si>
  <si>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</si>
  <si>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</si>
  <si>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</si>
  <si>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</si>
  <si>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</si>
  <si>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</si>
  <si>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</si>
  <si>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</si>
  <si>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</si>
  <si>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</si>
  <si>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</si>
  <si>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</si>
  <si>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</si>
  <si>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</si>
  <si>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</si>
  <si>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</si>
  <si>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</si>
  <si>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</si>
  <si>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</si>
  <si>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</si>
  <si>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Nam Yom</t>
  </si>
  <si>
    <t>A.Song</t>
  </si>
  <si>
    <t>River......Nam Yom................................................................................</t>
  </si>
  <si>
    <t>เดือน ธ.ค. ไม่ใด้สำรวจตะกอน</t>
  </si>
  <si>
    <t>เดือน มี.ค. ไม่ใด้สำรวจตะกอนเนื่องจากน้ำไม่ใหล</t>
  </si>
  <si>
    <t>การคำนวณตะกอน สถานี   Y.20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</si>
  <si>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</si>
  <si>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</si>
  <si>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</si>
  <si>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</si>
  <si>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</si>
  <si>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</si>
  <si>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</si>
  <si>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</si>
  <si>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</si>
  <si>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</si>
  <si>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</si>
  <si>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</si>
  <si>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</si>
  <si>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</si>
  <si>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</si>
  <si>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</si>
  <si>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</si>
  <si>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</si>
  <si>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</si>
  <si>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</si>
  <si>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</si>
  <si>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</si>
  <si>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</si>
  <si>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100-103</t>
  </si>
  <si>
    <t>เดือน เม.ย ไม่ใด้สำรวจตะกอนเนื่องจากน้ำไม่ใหล</t>
  </si>
  <si>
    <t>Station..... Y.20...... Water year…2006-2015</t>
  </si>
  <si>
    <r>
      <t>Drainage Area.......5,394............................Km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</si>
  <si>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5,394 Km.</t>
    </r>
    <r>
      <rPr>
        <vertAlign val="superscript"/>
        <sz val="14"/>
        <rFont val="DilleniaUPC"/>
        <family val="1"/>
      </rPr>
      <t>2</t>
    </r>
  </si>
  <si>
    <t>Zero Gage181.000 M.msl.</t>
  </si>
  <si>
    <t>Station  Y.20  Water year 2016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</si>
</sst>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mmm\-yyyy"/>
    <numFmt numFmtId="198" formatCode="0.0000"/>
    <numFmt numFmtId="199" formatCode="[$-41E]d\ mmmm\ yyyy"/>
    <numFmt numFmtId="200" formatCode="[$-107041E]d\ mmm\ yy;@"/>
    <numFmt numFmtId="201" formatCode="[$-101041E]d\ mmm\ yy;@"/>
    <numFmt numFmtId="202" formatCode="0.000000"/>
  </numFmts>
  <fonts count="6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Dillen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u val="single"/>
      <sz val="10.5"/>
      <color indexed="12"/>
      <name val="CordiaUPC"/>
      <family val="2"/>
    </font>
    <font>
      <u val="single"/>
      <sz val="10.5"/>
      <color indexed="36"/>
      <name val="CordiaUPC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8"/>
      <name val="CordiaUPC"/>
      <family val="1"/>
    </font>
    <font>
      <sz val="16"/>
      <color indexed="8"/>
      <name val="DilleniaUPC"/>
      <family val="1"/>
    </font>
    <font>
      <sz val="14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6"/>
      <color indexed="8"/>
      <name val="AngsanaUPC"/>
      <family val="1"/>
    </font>
    <font>
      <vertAlign val="superscript"/>
      <sz val="16"/>
      <color indexed="8"/>
      <name val="AngsanaUPC"/>
      <family val="1"/>
    </font>
    <font>
      <vertAlign val="superscript"/>
      <sz val="14"/>
      <color indexed="8"/>
      <name val="DilleniaUPC"/>
      <family val="1"/>
    </font>
    <font>
      <sz val="12.85"/>
      <color indexed="8"/>
      <name val="DilleniaUPC"/>
      <family val="1"/>
    </font>
    <font>
      <sz val="4.55"/>
      <color indexed="8"/>
      <name val="DilleniaUPC"/>
      <family val="1"/>
    </font>
    <font>
      <sz val="10.85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5" fillId="0" borderId="0" xfId="35" applyFont="1">
      <alignment/>
      <protection/>
    </xf>
    <xf numFmtId="0" fontId="5" fillId="0" borderId="0" xfId="35" applyFont="1" applyAlignment="1">
      <alignment horizontal="center"/>
      <protection/>
    </xf>
    <xf numFmtId="0" fontId="5" fillId="0" borderId="0" xfId="35" applyFont="1" applyAlignment="1">
      <alignment horizontal="centerContinuous"/>
      <protection/>
    </xf>
    <xf numFmtId="0" fontId="5" fillId="0" borderId="10" xfId="35" applyFont="1" applyBorder="1" applyAlignment="1">
      <alignment horizontal="centerContinuous" vertical="center"/>
      <protection/>
    </xf>
    <xf numFmtId="0" fontId="5" fillId="0" borderId="11" xfId="35" applyFont="1" applyBorder="1" applyAlignment="1">
      <alignment horizontal="center"/>
      <protection/>
    </xf>
    <xf numFmtId="0" fontId="5" fillId="0" borderId="12" xfId="35" applyFont="1" applyBorder="1" applyAlignment="1">
      <alignment horizontal="center" vertical="center"/>
      <protection/>
    </xf>
    <xf numFmtId="0" fontId="5" fillId="0" borderId="0" xfId="35" applyFont="1" applyAlignment="1">
      <alignment/>
      <protection/>
    </xf>
    <xf numFmtId="191" fontId="5" fillId="0" borderId="0" xfId="35" applyNumberFormat="1" applyFont="1">
      <alignment/>
      <protection/>
    </xf>
    <xf numFmtId="0" fontId="5" fillId="0" borderId="13" xfId="35" applyFont="1" applyBorder="1" applyAlignment="1" quotePrefix="1">
      <alignment horizontal="center"/>
      <protection/>
    </xf>
    <xf numFmtId="0" fontId="5" fillId="0" borderId="0" xfId="35" applyFont="1" applyBorder="1" applyAlignment="1">
      <alignment horizontal="center"/>
      <protection/>
    </xf>
    <xf numFmtId="0" fontId="5" fillId="0" borderId="0" xfId="35" applyFont="1" applyBorder="1">
      <alignment/>
      <protection/>
    </xf>
    <xf numFmtId="0" fontId="5" fillId="0" borderId="0" xfId="35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centerContinuous"/>
      <protection/>
    </xf>
    <xf numFmtId="191" fontId="5" fillId="0" borderId="0" xfId="35" applyNumberFormat="1" applyFont="1" applyBorder="1" applyAlignment="1">
      <alignment horizontal="center"/>
      <protection/>
    </xf>
    <xf numFmtId="191" fontId="5" fillId="0" borderId="0" xfId="35" applyNumberFormat="1" applyFont="1" applyBorder="1">
      <alignment/>
      <protection/>
    </xf>
    <xf numFmtId="191" fontId="5" fillId="0" borderId="0" xfId="35" applyNumberFormat="1" applyFont="1" applyBorder="1" applyAlignment="1" quotePrefix="1">
      <alignment horizontal="center"/>
      <protection/>
    </xf>
    <xf numFmtId="0" fontId="9" fillId="0" borderId="0" xfId="49" applyFont="1">
      <alignment/>
      <protection/>
    </xf>
    <xf numFmtId="2" fontId="9" fillId="0" borderId="14" xfId="49" applyNumberFormat="1" applyFont="1" applyFill="1" applyBorder="1" applyAlignment="1" applyProtection="1">
      <alignment horizontal="center" vertical="center" shrinkToFit="1"/>
      <protection/>
    </xf>
    <xf numFmtId="196" fontId="9" fillId="0" borderId="14" xfId="49" applyNumberFormat="1" applyFont="1" applyFill="1" applyBorder="1" applyAlignment="1" applyProtection="1">
      <alignment horizontal="center" vertical="center" wrapText="1"/>
      <protection/>
    </xf>
    <xf numFmtId="192" fontId="9" fillId="0" borderId="14" xfId="49" applyNumberFormat="1" applyFont="1" applyFill="1" applyBorder="1" applyAlignment="1" applyProtection="1">
      <alignment horizontal="center" vertical="center" wrapText="1"/>
      <protection/>
    </xf>
    <xf numFmtId="2" fontId="9" fillId="0" borderId="15" xfId="49" applyNumberFormat="1" applyFont="1" applyFill="1" applyBorder="1" applyAlignment="1" applyProtection="1">
      <alignment horizontal="center" vertical="center"/>
      <protection/>
    </xf>
    <xf numFmtId="0" fontId="9" fillId="0" borderId="16" xfId="49" applyFont="1" applyFill="1" applyBorder="1" applyAlignment="1" applyProtection="1">
      <alignment horizontal="center" vertical="center"/>
      <protection/>
    </xf>
    <xf numFmtId="0" fontId="9" fillId="0" borderId="17" xfId="49" applyFont="1" applyFill="1" applyBorder="1" applyAlignment="1" applyProtection="1">
      <alignment horizontal="center" vertical="center"/>
      <protection/>
    </xf>
    <xf numFmtId="196" fontId="9" fillId="0" borderId="15" xfId="49" applyNumberFormat="1" applyFont="1" applyFill="1" applyBorder="1" applyAlignment="1" applyProtection="1">
      <alignment horizontal="center" vertical="center" wrapText="1"/>
      <protection/>
    </xf>
    <xf numFmtId="192" fontId="9" fillId="0" borderId="15" xfId="49" applyNumberFormat="1" applyFont="1" applyFill="1" applyBorder="1" applyAlignment="1" applyProtection="1">
      <alignment horizontal="center" vertical="center"/>
      <protection/>
    </xf>
    <xf numFmtId="4" fontId="9" fillId="0" borderId="18" xfId="49" applyNumberFormat="1" applyFont="1" applyFill="1" applyBorder="1" applyAlignment="1" applyProtection="1">
      <alignment horizontal="center" vertical="center"/>
      <protection/>
    </xf>
    <xf numFmtId="4" fontId="9" fillId="0" borderId="19" xfId="49" applyNumberFormat="1" applyFont="1" applyFill="1" applyBorder="1" applyAlignment="1" applyProtection="1">
      <alignment horizontal="center" vertical="center"/>
      <protection/>
    </xf>
    <xf numFmtId="4" fontId="9" fillId="0" borderId="20" xfId="49" applyNumberFormat="1" applyFont="1" applyFill="1" applyBorder="1" applyAlignment="1" applyProtection="1">
      <alignment horizontal="center" vertical="center"/>
      <protection/>
    </xf>
    <xf numFmtId="0" fontId="9" fillId="33" borderId="14" xfId="49" applyFont="1" applyFill="1" applyBorder="1" applyAlignment="1" applyProtection="1" quotePrefix="1">
      <alignment horizontal="center" vertical="center"/>
      <protection/>
    </xf>
    <xf numFmtId="2" fontId="9" fillId="33" borderId="14" xfId="49" applyNumberFormat="1" applyFont="1" applyFill="1" applyBorder="1" applyAlignment="1" applyProtection="1" quotePrefix="1">
      <alignment horizontal="center" vertical="center"/>
      <protection/>
    </xf>
    <xf numFmtId="0" fontId="9" fillId="33" borderId="21" xfId="49" applyFont="1" applyFill="1" applyBorder="1" applyAlignment="1" applyProtection="1" quotePrefix="1">
      <alignment horizontal="center" vertical="center"/>
      <protection/>
    </xf>
    <xf numFmtId="0" fontId="9" fillId="33" borderId="22" xfId="49" applyFont="1" applyFill="1" applyBorder="1" applyAlignment="1" applyProtection="1" quotePrefix="1">
      <alignment horizontal="center" vertical="center"/>
      <protection/>
    </xf>
    <xf numFmtId="196" fontId="9" fillId="33" borderId="14" xfId="49" applyNumberFormat="1" applyFont="1" applyFill="1" applyBorder="1" applyAlignment="1" applyProtection="1" quotePrefix="1">
      <alignment horizontal="center" vertical="center"/>
      <protection/>
    </xf>
    <xf numFmtId="192" fontId="9" fillId="33" borderId="14" xfId="49" applyNumberFormat="1" applyFont="1" applyFill="1" applyBorder="1" applyAlignment="1" applyProtection="1" quotePrefix="1">
      <alignment horizontal="center" vertical="center"/>
      <protection/>
    </xf>
    <xf numFmtId="193" fontId="9" fillId="33" borderId="14" xfId="49" applyNumberFormat="1" applyFont="1" applyFill="1" applyBorder="1" applyAlignment="1" applyProtection="1" quotePrefix="1">
      <alignment horizontal="center" vertical="center"/>
      <protection/>
    </xf>
    <xf numFmtId="4" fontId="9" fillId="33" borderId="21" xfId="49" applyNumberFormat="1" applyFont="1" applyFill="1" applyBorder="1" applyAlignment="1" applyProtection="1">
      <alignment horizontal="center" vertical="center"/>
      <protection/>
    </xf>
    <xf numFmtId="4" fontId="9" fillId="33" borderId="23" xfId="49" applyNumberFormat="1" applyFont="1" applyFill="1" applyBorder="1" applyAlignment="1" applyProtection="1">
      <alignment horizontal="center" vertical="center"/>
      <protection/>
    </xf>
    <xf numFmtId="4" fontId="9" fillId="33" borderId="22" xfId="49" applyNumberFormat="1" applyFont="1" applyFill="1" applyBorder="1" applyAlignment="1" applyProtection="1">
      <alignment horizontal="center" vertical="center"/>
      <protection/>
    </xf>
    <xf numFmtId="0" fontId="9" fillId="0" borderId="0" xfId="49" applyFont="1" applyAlignment="1">
      <alignment horizontal="right" vertical="center"/>
      <protection/>
    </xf>
    <xf numFmtId="191" fontId="9" fillId="0" borderId="0" xfId="49" applyNumberFormat="1" applyFont="1" applyAlignment="1">
      <alignment horizontal="right" vertical="center"/>
      <protection/>
    </xf>
    <xf numFmtId="0" fontId="14" fillId="0" borderId="0" xfId="49" applyFont="1">
      <alignment/>
      <protection/>
    </xf>
    <xf numFmtId="0" fontId="4" fillId="0" borderId="0" xfId="48">
      <alignment/>
      <protection/>
    </xf>
    <xf numFmtId="0" fontId="15" fillId="0" borderId="0" xfId="48" applyFont="1" applyAlignment="1">
      <alignment horizontal="right"/>
      <protection/>
    </xf>
    <xf numFmtId="0" fontId="15" fillId="0" borderId="0" xfId="48" applyFont="1" applyAlignment="1">
      <alignment horizontal="center"/>
      <protection/>
    </xf>
    <xf numFmtId="0" fontId="15" fillId="0" borderId="0" xfId="48" applyFont="1">
      <alignment/>
      <protection/>
    </xf>
    <xf numFmtId="194" fontId="8" fillId="0" borderId="0" xfId="36" applyNumberFormat="1" applyFont="1" applyAlignment="1">
      <alignment horizontal="center"/>
      <protection/>
    </xf>
    <xf numFmtId="2" fontId="16" fillId="0" borderId="0" xfId="36" applyNumberFormat="1" applyFont="1">
      <alignment/>
      <protection/>
    </xf>
    <xf numFmtId="0" fontId="4" fillId="0" borderId="0" xfId="36" applyFont="1" applyBorder="1" applyAlignment="1">
      <alignment horizontal="center"/>
      <protection/>
    </xf>
    <xf numFmtId="0" fontId="8" fillId="0" borderId="0" xfId="36" applyFont="1">
      <alignment/>
      <protection/>
    </xf>
    <xf numFmtId="191" fontId="9" fillId="0" borderId="24" xfId="48" applyNumberFormat="1" applyFont="1" applyBorder="1">
      <alignment/>
      <protection/>
    </xf>
    <xf numFmtId="0" fontId="15" fillId="0" borderId="0" xfId="36" applyFont="1" applyAlignment="1">
      <alignment horizontal="right" vertical="center"/>
      <protection/>
    </xf>
    <xf numFmtId="0" fontId="15" fillId="0" borderId="0" xfId="36" applyFont="1" applyAlignment="1">
      <alignment horizontal="center" vertical="center"/>
      <protection/>
    </xf>
    <xf numFmtId="0" fontId="15" fillId="0" borderId="0" xfId="36" applyFont="1" applyAlignment="1">
      <alignment horizontal="left" vertical="center"/>
      <protection/>
    </xf>
    <xf numFmtId="191" fontId="4" fillId="0" borderId="0" xfId="36" applyNumberFormat="1" applyFont="1" applyBorder="1" applyAlignment="1">
      <alignment horizontal="center"/>
      <protection/>
    </xf>
    <xf numFmtId="0" fontId="8" fillId="0" borderId="0" xfId="36" applyFont="1" applyAlignment="1">
      <alignment vertical="center"/>
      <protection/>
    </xf>
    <xf numFmtId="0" fontId="4" fillId="0" borderId="0" xfId="36" applyFont="1" applyAlignment="1">
      <alignment horizontal="center" vertical="center"/>
      <protection/>
    </xf>
    <xf numFmtId="15" fontId="8" fillId="0" borderId="0" xfId="36" applyNumberFormat="1" applyFont="1">
      <alignment/>
      <protection/>
    </xf>
    <xf numFmtId="194" fontId="8" fillId="0" borderId="0" xfId="36" applyNumberFormat="1" applyFont="1">
      <alignment/>
      <protection/>
    </xf>
    <xf numFmtId="0" fontId="16" fillId="0" borderId="0" xfId="36" applyFont="1">
      <alignment/>
      <protection/>
    </xf>
    <xf numFmtId="192" fontId="5" fillId="0" borderId="0" xfId="35" applyNumberFormat="1" applyFont="1" applyBorder="1">
      <alignment/>
      <protection/>
    </xf>
    <xf numFmtId="0" fontId="5" fillId="0" borderId="25" xfId="35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1" fontId="5" fillId="0" borderId="26" xfId="0" applyNumberFormat="1" applyFont="1" applyBorder="1" applyAlignment="1">
      <alignment/>
    </xf>
    <xf numFmtId="191" fontId="5" fillId="0" borderId="27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/>
    </xf>
    <xf numFmtId="0" fontId="5" fillId="0" borderId="26" xfId="35" applyFont="1" applyBorder="1" applyAlignment="1">
      <alignment horizontal="center"/>
      <protection/>
    </xf>
    <xf numFmtId="0" fontId="5" fillId="0" borderId="26" xfId="35" applyFont="1" applyBorder="1">
      <alignment/>
      <protection/>
    </xf>
    <xf numFmtId="191" fontId="5" fillId="0" borderId="26" xfId="35" applyNumberFormat="1" applyFont="1" applyBorder="1">
      <alignment/>
      <protection/>
    </xf>
    <xf numFmtId="191" fontId="5" fillId="0" borderId="26" xfId="0" applyNumberFormat="1" applyFont="1" applyBorder="1" applyAlignment="1">
      <alignment horizontal="right"/>
    </xf>
    <xf numFmtId="0" fontId="5" fillId="0" borderId="27" xfId="35" applyFont="1" applyBorder="1" applyAlignment="1">
      <alignment horizontal="center"/>
      <protection/>
    </xf>
    <xf numFmtId="0" fontId="5" fillId="0" borderId="27" xfId="35" applyFont="1" applyBorder="1">
      <alignment/>
      <protection/>
    </xf>
    <xf numFmtId="191" fontId="5" fillId="0" borderId="27" xfId="35" applyNumberFormat="1" applyFont="1" applyBorder="1">
      <alignment/>
      <protection/>
    </xf>
    <xf numFmtId="191" fontId="8" fillId="0" borderId="0" xfId="36" applyNumberFormat="1" applyFont="1">
      <alignment/>
      <protection/>
    </xf>
    <xf numFmtId="2" fontId="8" fillId="0" borderId="0" xfId="36" applyNumberFormat="1" applyFont="1">
      <alignment/>
      <protection/>
    </xf>
    <xf numFmtId="0" fontId="5" fillId="0" borderId="28" xfId="35" applyFont="1" applyBorder="1" applyAlignment="1">
      <alignment horizontal="center"/>
      <protection/>
    </xf>
    <xf numFmtId="0" fontId="5" fillId="0" borderId="28" xfId="35" applyFont="1" applyBorder="1">
      <alignment/>
      <protection/>
    </xf>
    <xf numFmtId="191" fontId="5" fillId="0" borderId="28" xfId="35" applyNumberFormat="1" applyFont="1" applyBorder="1">
      <alignment/>
      <protection/>
    </xf>
    <xf numFmtId="191" fontId="5" fillId="0" borderId="28" xfId="0" applyNumberFormat="1" applyFont="1" applyBorder="1" applyAlignment="1">
      <alignment/>
    </xf>
    <xf numFmtId="191" fontId="5" fillId="0" borderId="28" xfId="0" applyNumberFormat="1" applyFont="1" applyBorder="1" applyAlignment="1">
      <alignment horizontal="right"/>
    </xf>
    <xf numFmtId="191" fontId="5" fillId="0" borderId="0" xfId="35" applyNumberFormat="1" applyFont="1" applyBorder="1" applyAlignment="1">
      <alignment horizontal="right"/>
      <protection/>
    </xf>
    <xf numFmtId="16" fontId="5" fillId="0" borderId="0" xfId="35" applyNumberFormat="1" applyFont="1" applyBorder="1" applyAlignment="1">
      <alignment horizontal="center"/>
      <protection/>
    </xf>
    <xf numFmtId="191" fontId="5" fillId="0" borderId="26" xfId="35" applyNumberFormat="1" applyFont="1" applyBorder="1" applyAlignment="1">
      <alignment horizontal="right"/>
      <protection/>
    </xf>
    <xf numFmtId="201" fontId="5" fillId="0" borderId="0" xfId="35" applyNumberFormat="1" applyFont="1" applyBorder="1">
      <alignment/>
      <protection/>
    </xf>
    <xf numFmtId="201" fontId="5" fillId="0" borderId="26" xfId="35" applyNumberFormat="1" applyFont="1" applyBorder="1">
      <alignment/>
      <protection/>
    </xf>
    <xf numFmtId="49" fontId="5" fillId="0" borderId="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16" fontId="5" fillId="0" borderId="0" xfId="35" applyNumberFormat="1" applyFont="1" applyBorder="1" applyAlignment="1" quotePrefix="1">
      <alignment horizontal="center"/>
      <protection/>
    </xf>
    <xf numFmtId="0" fontId="5" fillId="0" borderId="27" xfId="35" applyFont="1" applyBorder="1" applyAlignment="1" quotePrefix="1">
      <alignment horizontal="center"/>
      <protection/>
    </xf>
    <xf numFmtId="191" fontId="5" fillId="0" borderId="29" xfId="35" applyNumberFormat="1" applyFont="1" applyBorder="1">
      <alignment/>
      <protection/>
    </xf>
    <xf numFmtId="191" fontId="5" fillId="0" borderId="29" xfId="35" applyNumberFormat="1" applyFont="1" applyBorder="1" applyAlignment="1">
      <alignment horizontal="right"/>
      <protection/>
    </xf>
    <xf numFmtId="192" fontId="5" fillId="0" borderId="26" xfId="35" applyNumberFormat="1" applyFont="1" applyBorder="1">
      <alignment/>
      <protection/>
    </xf>
    <xf numFmtId="191" fontId="19" fillId="0" borderId="0" xfId="35" applyNumberFormat="1" applyFont="1" applyBorder="1">
      <alignment/>
      <protection/>
    </xf>
    <xf numFmtId="191" fontId="5" fillId="0" borderId="30" xfId="35" applyNumberFormat="1" applyFont="1" applyBorder="1" applyAlignment="1">
      <alignment horizontal="center" vertical="center"/>
      <protection/>
    </xf>
    <xf numFmtId="191" fontId="5" fillId="0" borderId="12" xfId="35" applyNumberFormat="1" applyFont="1" applyBorder="1" applyAlignment="1">
      <alignment horizontal="center" vertical="center"/>
      <protection/>
    </xf>
    <xf numFmtId="191" fontId="5" fillId="0" borderId="25" xfId="35" applyNumberFormat="1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right"/>
      <protection/>
    </xf>
    <xf numFmtId="191" fontId="5" fillId="0" borderId="30" xfId="35" applyNumberFormat="1" applyFont="1" applyBorder="1" applyAlignment="1">
      <alignment horizontal="center" vertical="center" wrapText="1"/>
      <protection/>
    </xf>
    <xf numFmtId="191" fontId="5" fillId="0" borderId="30" xfId="35" applyNumberFormat="1" applyFont="1" applyBorder="1" applyAlignment="1">
      <alignment horizontal="right" vertical="center" wrapText="1"/>
      <protection/>
    </xf>
    <xf numFmtId="191" fontId="5" fillId="0" borderId="12" xfId="35" applyNumberFormat="1" applyFont="1" applyBorder="1" applyAlignment="1">
      <alignment horizontal="center" vertical="center" wrapText="1"/>
      <protection/>
    </xf>
    <xf numFmtId="191" fontId="5" fillId="0" borderId="31" xfId="35" applyNumberFormat="1" applyFont="1" applyBorder="1" applyAlignment="1">
      <alignment horizontal="centerContinuous" vertical="center"/>
      <protection/>
    </xf>
    <xf numFmtId="0" fontId="5" fillId="0" borderId="32" xfId="35" applyFont="1" applyBorder="1" applyAlignment="1">
      <alignment horizontal="center"/>
      <protection/>
    </xf>
    <xf numFmtId="192" fontId="5" fillId="0" borderId="33" xfId="35" applyNumberFormat="1" applyFont="1" applyBorder="1">
      <alignment/>
      <protection/>
    </xf>
    <xf numFmtId="192" fontId="5" fillId="0" borderId="34" xfId="35" applyNumberFormat="1" applyFont="1" applyBorder="1">
      <alignment/>
      <protection/>
    </xf>
    <xf numFmtId="201" fontId="6" fillId="0" borderId="0" xfId="35" applyNumberFormat="1" applyFont="1" applyAlignment="1">
      <alignment horizontal="centerContinuous"/>
      <protection/>
    </xf>
    <xf numFmtId="201" fontId="5" fillId="0" borderId="0" xfId="35" applyNumberFormat="1" applyFont="1">
      <alignment/>
      <protection/>
    </xf>
    <xf numFmtId="201" fontId="5" fillId="0" borderId="35" xfId="35" applyNumberFormat="1" applyFont="1" applyBorder="1" applyAlignment="1">
      <alignment horizontal="center"/>
      <protection/>
    </xf>
    <xf numFmtId="201" fontId="5" fillId="0" borderId="36" xfId="35" applyNumberFormat="1" applyFont="1" applyBorder="1" applyAlignment="1">
      <alignment horizontal="center"/>
      <protection/>
    </xf>
    <xf numFmtId="201" fontId="5" fillId="0" borderId="37" xfId="35" applyNumberFormat="1" applyFont="1" applyBorder="1" applyAlignment="1" quotePrefix="1">
      <alignment horizontal="center"/>
      <protection/>
    </xf>
    <xf numFmtId="192" fontId="5" fillId="0" borderId="38" xfId="35" applyNumberFormat="1" applyFont="1" applyBorder="1">
      <alignment/>
      <protection/>
    </xf>
    <xf numFmtId="192" fontId="5" fillId="0" borderId="39" xfId="35" applyNumberFormat="1" applyFont="1" applyBorder="1">
      <alignment/>
      <protection/>
    </xf>
    <xf numFmtId="0" fontId="5" fillId="0" borderId="39" xfId="35" applyFont="1" applyBorder="1">
      <alignment/>
      <protection/>
    </xf>
    <xf numFmtId="0" fontId="5" fillId="0" borderId="40" xfId="35" applyFont="1" applyBorder="1">
      <alignment/>
      <protection/>
    </xf>
    <xf numFmtId="0" fontId="5" fillId="0" borderId="39" xfId="35" applyFont="1" applyBorder="1" applyAlignment="1">
      <alignment horizontal="center"/>
      <protection/>
    </xf>
    <xf numFmtId="201" fontId="5" fillId="0" borderId="39" xfId="35" applyNumberFormat="1" applyFont="1" applyBorder="1">
      <alignment/>
      <protection/>
    </xf>
    <xf numFmtId="191" fontId="5" fillId="0" borderId="39" xfId="35" applyNumberFormat="1" applyFont="1" applyBorder="1">
      <alignment/>
      <protection/>
    </xf>
    <xf numFmtId="191" fontId="5" fillId="0" borderId="39" xfId="35" applyNumberFormat="1" applyFont="1" applyBorder="1" applyAlignment="1">
      <alignment horizontal="right"/>
      <protection/>
    </xf>
    <xf numFmtId="0" fontId="22" fillId="0" borderId="0" xfId="0" applyFont="1" applyAlignment="1">
      <alignment/>
    </xf>
    <xf numFmtId="0" fontId="21" fillId="0" borderId="14" xfId="50" applyFont="1" applyBorder="1" applyAlignment="1">
      <alignment horizontal="center"/>
      <protection/>
    </xf>
    <xf numFmtId="0" fontId="21" fillId="0" borderId="41" xfId="50" applyFont="1" applyBorder="1" applyAlignment="1">
      <alignment horizontal="center"/>
      <protection/>
    </xf>
    <xf numFmtId="0" fontId="21" fillId="0" borderId="42" xfId="50" applyFont="1" applyBorder="1" applyAlignment="1">
      <alignment horizontal="center"/>
      <protection/>
    </xf>
    <xf numFmtId="0" fontId="21" fillId="0" borderId="0" xfId="50" applyFont="1" applyBorder="1" applyAlignment="1">
      <alignment horizontal="center"/>
      <protection/>
    </xf>
    <xf numFmtId="0" fontId="21" fillId="0" borderId="43" xfId="50" applyFont="1" applyBorder="1">
      <alignment/>
      <protection/>
    </xf>
    <xf numFmtId="0" fontId="21" fillId="0" borderId="15" xfId="50" applyFont="1" applyBorder="1" applyAlignment="1">
      <alignment horizontal="center"/>
      <protection/>
    </xf>
    <xf numFmtId="201" fontId="4" fillId="0" borderId="44" xfId="50" applyNumberFormat="1" applyFont="1" applyBorder="1" applyAlignment="1">
      <alignment horizontal="center"/>
      <protection/>
    </xf>
    <xf numFmtId="0" fontId="4" fillId="0" borderId="44" xfId="50" applyBorder="1" applyAlignment="1">
      <alignment horizontal="center"/>
      <protection/>
    </xf>
    <xf numFmtId="198" fontId="4" fillId="0" borderId="44" xfId="50" applyNumberFormat="1" applyBorder="1">
      <alignment/>
      <protection/>
    </xf>
    <xf numFmtId="2" fontId="4" fillId="0" borderId="44" xfId="50" applyNumberFormat="1" applyBorder="1">
      <alignment/>
      <protection/>
    </xf>
    <xf numFmtId="2" fontId="4" fillId="0" borderId="45" xfId="50" applyNumberFormat="1" applyBorder="1">
      <alignment/>
      <protection/>
    </xf>
    <xf numFmtId="2" fontId="4" fillId="0" borderId="15" xfId="50" applyNumberFormat="1" applyBorder="1">
      <alignment/>
      <protection/>
    </xf>
    <xf numFmtId="0" fontId="0" fillId="0" borderId="44" xfId="0" applyBorder="1" applyAlignment="1">
      <alignment/>
    </xf>
    <xf numFmtId="198" fontId="21" fillId="0" borderId="41" xfId="50" applyNumberFormat="1" applyFont="1" applyBorder="1" applyAlignment="1">
      <alignment horizontal="center"/>
      <protection/>
    </xf>
    <xf numFmtId="198" fontId="21" fillId="0" borderId="0" xfId="50" applyNumberFormat="1" applyFont="1" applyBorder="1" applyAlignment="1">
      <alignment horizontal="center"/>
      <protection/>
    </xf>
    <xf numFmtId="198" fontId="21" fillId="0" borderId="43" xfId="50" applyNumberFormat="1" applyFont="1" applyBorder="1" applyAlignment="1">
      <alignment horizontal="center"/>
      <protection/>
    </xf>
    <xf numFmtId="198" fontId="0" fillId="0" borderId="44" xfId="0" applyNumberFormat="1" applyBorder="1" applyAlignment="1">
      <alignment/>
    </xf>
    <xf numFmtId="198" fontId="0" fillId="0" borderId="0" xfId="0" applyNumberFormat="1" applyAlignment="1">
      <alignment/>
    </xf>
    <xf numFmtId="201" fontId="21" fillId="0" borderId="14" xfId="50" applyNumberFormat="1" applyFont="1" applyBorder="1" applyAlignment="1">
      <alignment horizontal="center"/>
      <protection/>
    </xf>
    <xf numFmtId="201" fontId="21" fillId="0" borderId="42" xfId="50" applyNumberFormat="1" applyFont="1" applyBorder="1" applyAlignment="1">
      <alignment horizontal="center"/>
      <protection/>
    </xf>
    <xf numFmtId="201" fontId="21" fillId="0" borderId="42" xfId="50" applyNumberFormat="1" applyFont="1" applyBorder="1">
      <alignment/>
      <protection/>
    </xf>
    <xf numFmtId="201" fontId="21" fillId="0" borderId="15" xfId="50" applyNumberFormat="1" applyFont="1" applyBorder="1">
      <alignment/>
      <protection/>
    </xf>
    <xf numFmtId="201" fontId="0" fillId="0" borderId="44" xfId="0" applyNumberFormat="1" applyBorder="1" applyAlignment="1">
      <alignment/>
    </xf>
    <xf numFmtId="201" fontId="0" fillId="0" borderId="0" xfId="0" applyNumberFormat="1" applyAlignment="1">
      <alignment/>
    </xf>
    <xf numFmtId="0" fontId="0" fillId="0" borderId="44" xfId="0" applyBorder="1" applyAlignment="1">
      <alignment horizontal="center"/>
    </xf>
    <xf numFmtId="198" fontId="21" fillId="0" borderId="14" xfId="50" applyNumberFormat="1" applyFont="1" applyBorder="1" applyAlignment="1">
      <alignment horizontal="center"/>
      <protection/>
    </xf>
    <xf numFmtId="198" fontId="21" fillId="0" borderId="42" xfId="50" applyNumberFormat="1" applyFont="1" applyBorder="1" applyAlignment="1">
      <alignment horizontal="center"/>
      <protection/>
    </xf>
    <xf numFmtId="198" fontId="21" fillId="0" borderId="15" xfId="50" applyNumberFormat="1" applyFont="1" applyBorder="1" applyAlignment="1">
      <alignment horizontal="center"/>
      <protection/>
    </xf>
    <xf numFmtId="2" fontId="21" fillId="0" borderId="46" xfId="50" applyNumberFormat="1" applyFont="1" applyBorder="1" applyAlignment="1">
      <alignment horizontal="center"/>
      <protection/>
    </xf>
    <xf numFmtId="2" fontId="21" fillId="0" borderId="14" xfId="50" applyNumberFormat="1" applyFont="1" applyBorder="1" applyAlignment="1">
      <alignment horizontal="center"/>
      <protection/>
    </xf>
    <xf numFmtId="2" fontId="21" fillId="0" borderId="47" xfId="50" applyNumberFormat="1" applyFont="1" applyBorder="1" applyAlignment="1">
      <alignment horizontal="center"/>
      <protection/>
    </xf>
    <xf numFmtId="2" fontId="21" fillId="0" borderId="42" xfId="50" applyNumberFormat="1" applyFont="1" applyBorder="1" applyAlignment="1">
      <alignment horizontal="center"/>
      <protection/>
    </xf>
    <xf numFmtId="2" fontId="21" fillId="0" borderId="47" xfId="50" applyNumberFormat="1" applyFont="1" applyBorder="1">
      <alignment/>
      <protection/>
    </xf>
    <xf numFmtId="2" fontId="21" fillId="0" borderId="42" xfId="50" applyNumberFormat="1" applyFont="1" applyBorder="1">
      <alignment/>
      <protection/>
    </xf>
    <xf numFmtId="2" fontId="21" fillId="0" borderId="48" xfId="50" applyNumberFormat="1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" fontId="0" fillId="0" borderId="0" xfId="0" applyNumberFormat="1" applyAlignment="1">
      <alignment/>
    </xf>
    <xf numFmtId="192" fontId="21" fillId="34" borderId="41" xfId="50" applyNumberFormat="1" applyFont="1" applyFill="1" applyBorder="1" applyAlignment="1">
      <alignment horizontal="center"/>
      <protection/>
    </xf>
    <xf numFmtId="192" fontId="21" fillId="34" borderId="0" xfId="50" applyNumberFormat="1" applyFont="1" applyFill="1" applyBorder="1" applyAlignment="1">
      <alignment horizontal="center"/>
      <protection/>
    </xf>
    <xf numFmtId="192" fontId="21" fillId="34" borderId="43" xfId="50" applyNumberFormat="1" applyFont="1" applyFill="1" applyBorder="1">
      <alignment/>
      <protection/>
    </xf>
    <xf numFmtId="192" fontId="4" fillId="34" borderId="44" xfId="50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49" xfId="35" applyFont="1" applyBorder="1">
      <alignment/>
      <protection/>
    </xf>
    <xf numFmtId="0" fontId="5" fillId="0" borderId="49" xfId="35" applyFont="1" applyBorder="1" applyAlignment="1">
      <alignment horizontal="center"/>
      <protection/>
    </xf>
    <xf numFmtId="201" fontId="5" fillId="0" borderId="49" xfId="35" applyNumberFormat="1" applyFont="1" applyBorder="1">
      <alignment/>
      <protection/>
    </xf>
    <xf numFmtId="191" fontId="5" fillId="0" borderId="49" xfId="35" applyNumberFormat="1" applyFont="1" applyBorder="1">
      <alignment/>
      <protection/>
    </xf>
    <xf numFmtId="191" fontId="5" fillId="0" borderId="49" xfId="35" applyNumberFormat="1" applyFont="1" applyBorder="1" applyAlignment="1">
      <alignment horizontal="right"/>
      <protection/>
    </xf>
    <xf numFmtId="192" fontId="5" fillId="0" borderId="49" xfId="35" applyNumberFormat="1" applyFont="1" applyBorder="1">
      <alignment/>
      <protection/>
    </xf>
    <xf numFmtId="191" fontId="9" fillId="0" borderId="14" xfId="49" applyNumberFormat="1" applyFont="1" applyFill="1" applyBorder="1" applyAlignment="1">
      <alignment horizontal="right" vertical="center"/>
      <protection/>
    </xf>
    <xf numFmtId="191" fontId="9" fillId="0" borderId="14" xfId="48" applyNumberFormat="1" applyFont="1" applyBorder="1" applyAlignment="1">
      <alignment horizontal="right" vertical="center"/>
      <protection/>
    </xf>
    <xf numFmtId="0" fontId="9" fillId="33" borderId="14" xfId="49" applyFont="1" applyFill="1" applyBorder="1" applyAlignment="1">
      <alignment horizontal="center" vertical="center"/>
      <protection/>
    </xf>
    <xf numFmtId="193" fontId="9" fillId="0" borderId="14" xfId="48" applyNumberFormat="1" applyFont="1" applyBorder="1" applyAlignment="1">
      <alignment horizontal="right" vertical="center"/>
      <protection/>
    </xf>
    <xf numFmtId="191" fontId="0" fillId="0" borderId="42" xfId="35" applyNumberFormat="1" applyFont="1" applyBorder="1">
      <alignment/>
      <protection/>
    </xf>
    <xf numFmtId="0" fontId="0" fillId="0" borderId="42" xfId="35" applyFont="1" applyBorder="1">
      <alignment/>
      <protection/>
    </xf>
    <xf numFmtId="191" fontId="9" fillId="0" borderId="42" xfId="49" applyNumberFormat="1" applyFont="1" applyFill="1" applyBorder="1" applyAlignment="1">
      <alignment horizontal="right" vertical="center"/>
      <protection/>
    </xf>
    <xf numFmtId="191" fontId="9" fillId="0" borderId="42" xfId="48" applyNumberFormat="1" applyFont="1" applyBorder="1" applyAlignment="1">
      <alignment horizontal="right" vertical="center"/>
      <protection/>
    </xf>
    <xf numFmtId="0" fontId="9" fillId="33" borderId="42" xfId="49" applyFont="1" applyFill="1" applyBorder="1" applyAlignment="1">
      <alignment horizontal="center" vertical="center"/>
      <protection/>
    </xf>
    <xf numFmtId="193" fontId="9" fillId="0" borderId="42" xfId="48" applyNumberFormat="1" applyFont="1" applyBorder="1" applyAlignment="1">
      <alignment horizontal="right" vertical="center"/>
      <protection/>
    </xf>
    <xf numFmtId="49" fontId="5" fillId="0" borderId="49" xfId="35" applyNumberFormat="1" applyFont="1" applyBorder="1" applyAlignment="1">
      <alignment horizontal="center"/>
      <protection/>
    </xf>
    <xf numFmtId="49" fontId="5" fillId="0" borderId="0" xfId="35" applyNumberFormat="1" applyFont="1" applyBorder="1" applyAlignment="1">
      <alignment horizontal="center"/>
      <protection/>
    </xf>
    <xf numFmtId="0" fontId="5" fillId="0" borderId="50" xfId="35" applyFont="1" applyBorder="1">
      <alignment/>
      <protection/>
    </xf>
    <xf numFmtId="0" fontId="5" fillId="0" borderId="50" xfId="35" applyFont="1" applyBorder="1" applyAlignment="1">
      <alignment horizontal="center"/>
      <protection/>
    </xf>
    <xf numFmtId="201" fontId="5" fillId="0" borderId="50" xfId="35" applyNumberFormat="1" applyFont="1" applyBorder="1">
      <alignment/>
      <protection/>
    </xf>
    <xf numFmtId="191" fontId="5" fillId="0" borderId="50" xfId="35" applyNumberFormat="1" applyFont="1" applyBorder="1">
      <alignment/>
      <protection/>
    </xf>
    <xf numFmtId="191" fontId="5" fillId="0" borderId="50" xfId="35" applyNumberFormat="1" applyFont="1" applyBorder="1" applyAlignment="1">
      <alignment horizontal="right"/>
      <protection/>
    </xf>
    <xf numFmtId="49" fontId="5" fillId="0" borderId="50" xfId="35" applyNumberFormat="1" applyFont="1" applyBorder="1" applyAlignment="1">
      <alignment horizontal="center"/>
      <protection/>
    </xf>
    <xf numFmtId="192" fontId="5" fillId="0" borderId="50" xfId="35" applyNumberFormat="1" applyFont="1" applyBorder="1">
      <alignment/>
      <protection/>
    </xf>
    <xf numFmtId="0" fontId="23" fillId="0" borderId="0" xfId="35" applyFont="1" applyBorder="1">
      <alignment/>
      <protection/>
    </xf>
    <xf numFmtId="49" fontId="23" fillId="0" borderId="0" xfId="35" applyNumberFormat="1" applyFont="1" applyBorder="1" applyAlignment="1">
      <alignment horizontal="center"/>
      <protection/>
    </xf>
    <xf numFmtId="0" fontId="23" fillId="0" borderId="0" xfId="35" applyFont="1">
      <alignment/>
      <protection/>
    </xf>
    <xf numFmtId="0" fontId="23" fillId="0" borderId="0" xfId="35" applyFont="1" applyAlignment="1">
      <alignment horizontal="center"/>
      <protection/>
    </xf>
    <xf numFmtId="201" fontId="23" fillId="0" borderId="0" xfId="35" applyNumberFormat="1" applyFont="1">
      <alignment/>
      <protection/>
    </xf>
    <xf numFmtId="191" fontId="23" fillId="0" borderId="0" xfId="35" applyNumberFormat="1" applyFont="1">
      <alignment/>
      <protection/>
    </xf>
    <xf numFmtId="191" fontId="23" fillId="0" borderId="0" xfId="35" applyNumberFormat="1" applyFont="1" applyAlignment="1">
      <alignment horizontal="right"/>
      <protection/>
    </xf>
    <xf numFmtId="200" fontId="5" fillId="0" borderId="0" xfId="0" applyNumberFormat="1" applyFont="1" applyBorder="1" applyAlignment="1">
      <alignment/>
    </xf>
    <xf numFmtId="200" fontId="5" fillId="0" borderId="26" xfId="0" applyNumberFormat="1" applyFont="1" applyBorder="1" applyAlignment="1">
      <alignment/>
    </xf>
    <xf numFmtId="200" fontId="5" fillId="0" borderId="0" xfId="35" applyNumberFormat="1" applyFont="1" applyBorder="1">
      <alignment/>
      <protection/>
    </xf>
    <xf numFmtId="200" fontId="5" fillId="0" borderId="26" xfId="35" applyNumberFormat="1" applyFont="1" applyBorder="1">
      <alignment/>
      <protection/>
    </xf>
    <xf numFmtId="200" fontId="5" fillId="0" borderId="27" xfId="35" applyNumberFormat="1" applyFont="1" applyBorder="1">
      <alignment/>
      <protection/>
    </xf>
    <xf numFmtId="200" fontId="5" fillId="0" borderId="28" xfId="35" applyNumberFormat="1" applyFont="1" applyBorder="1">
      <alignment/>
      <protection/>
    </xf>
    <xf numFmtId="198" fontId="4" fillId="0" borderId="44" xfId="50" applyNumberFormat="1" applyFont="1" applyBorder="1">
      <alignment/>
      <protection/>
    </xf>
    <xf numFmtId="192" fontId="4" fillId="34" borderId="44" xfId="50" applyNumberFormat="1" applyFont="1" applyFill="1" applyBorder="1">
      <alignment/>
      <protection/>
    </xf>
    <xf numFmtId="2" fontId="4" fillId="0" borderId="44" xfId="50" applyNumberFormat="1" applyFont="1" applyBorder="1">
      <alignment/>
      <protection/>
    </xf>
    <xf numFmtId="0" fontId="4" fillId="0" borderId="44" xfId="50" applyFont="1" applyBorder="1" applyAlignment="1">
      <alignment horizontal="center"/>
      <protection/>
    </xf>
    <xf numFmtId="201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8" fontId="0" fillId="0" borderId="51" xfId="0" applyNumberFormat="1" applyBorder="1" applyAlignment="1">
      <alignment/>
    </xf>
    <xf numFmtId="198" fontId="4" fillId="0" borderId="51" xfId="50" applyNumberFormat="1" applyFont="1" applyBorder="1">
      <alignment/>
      <protection/>
    </xf>
    <xf numFmtId="192" fontId="4" fillId="34" borderId="51" xfId="50" applyNumberFormat="1" applyFont="1" applyFill="1" applyBorder="1">
      <alignment/>
      <protection/>
    </xf>
    <xf numFmtId="2" fontId="4" fillId="0" borderId="51" xfId="50" applyNumberFormat="1" applyFont="1" applyBorder="1">
      <alignment/>
      <protection/>
    </xf>
    <xf numFmtId="0" fontId="4" fillId="0" borderId="51" xfId="50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201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98" fontId="0" fillId="0" borderId="15" xfId="0" applyNumberFormat="1" applyBorder="1" applyAlignment="1">
      <alignment/>
    </xf>
    <xf numFmtId="198" fontId="4" fillId="0" borderId="15" xfId="50" applyNumberFormat="1" applyFont="1" applyBorder="1">
      <alignment/>
      <protection/>
    </xf>
    <xf numFmtId="192" fontId="4" fillId="34" borderId="15" xfId="50" applyNumberFormat="1" applyFont="1" applyFill="1" applyBorder="1">
      <alignment/>
      <protection/>
    </xf>
    <xf numFmtId="2" fontId="4" fillId="0" borderId="15" xfId="50" applyNumberFormat="1" applyFont="1" applyBorder="1">
      <alignment/>
      <protection/>
    </xf>
    <xf numFmtId="2" fontId="0" fillId="0" borderId="15" xfId="0" applyNumberFormat="1" applyBorder="1" applyAlignment="1">
      <alignment/>
    </xf>
    <xf numFmtId="201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8" fontId="0" fillId="0" borderId="52" xfId="0" applyNumberFormat="1" applyBorder="1" applyAlignment="1">
      <alignment/>
    </xf>
    <xf numFmtId="198" fontId="4" fillId="0" borderId="52" xfId="50" applyNumberFormat="1" applyFont="1" applyBorder="1">
      <alignment/>
      <protection/>
    </xf>
    <xf numFmtId="192" fontId="4" fillId="34" borderId="52" xfId="50" applyNumberFormat="1" applyFont="1" applyFill="1" applyBorder="1">
      <alignment/>
      <protection/>
    </xf>
    <xf numFmtId="2" fontId="4" fillId="0" borderId="52" xfId="50" applyNumberFormat="1" applyFont="1" applyBorder="1">
      <alignment/>
      <protection/>
    </xf>
    <xf numFmtId="0" fontId="0" fillId="0" borderId="53" xfId="0" applyBorder="1" applyAlignment="1">
      <alignment horizontal="center"/>
    </xf>
    <xf numFmtId="2" fontId="0" fillId="0" borderId="52" xfId="0" applyNumberFormat="1" applyBorder="1" applyAlignment="1">
      <alignment/>
    </xf>
    <xf numFmtId="15" fontId="8" fillId="0" borderId="0" xfId="36" applyNumberFormat="1" applyFont="1" applyAlignment="1">
      <alignment horizontal="center"/>
      <protection/>
    </xf>
    <xf numFmtId="0" fontId="24" fillId="0" borderId="0" xfId="35" applyFont="1" applyBorder="1" applyAlignment="1">
      <alignment horizontal="center"/>
      <protection/>
    </xf>
    <xf numFmtId="201" fontId="24" fillId="0" borderId="0" xfId="35" applyNumberFormat="1" applyFont="1" applyBorder="1">
      <alignment/>
      <protection/>
    </xf>
    <xf numFmtId="191" fontId="24" fillId="0" borderId="0" xfId="35" applyNumberFormat="1" applyFont="1" applyBorder="1">
      <alignment/>
      <protection/>
    </xf>
    <xf numFmtId="0" fontId="24" fillId="0" borderId="0" xfId="35" applyFont="1" applyBorder="1">
      <alignment/>
      <protection/>
    </xf>
    <xf numFmtId="191" fontId="24" fillId="0" borderId="0" xfId="35" applyNumberFormat="1" applyFont="1" applyBorder="1" applyAlignment="1">
      <alignment horizontal="right"/>
      <protection/>
    </xf>
    <xf numFmtId="49" fontId="24" fillId="0" borderId="0" xfId="35" applyNumberFormat="1" applyFont="1" applyBorder="1" applyAlignment="1">
      <alignment horizontal="center"/>
      <protection/>
    </xf>
    <xf numFmtId="192" fontId="24" fillId="0" borderId="38" xfId="35" applyNumberFormat="1" applyFont="1" applyBorder="1">
      <alignment/>
      <protection/>
    </xf>
    <xf numFmtId="192" fontId="24" fillId="0" borderId="39" xfId="35" applyNumberFormat="1" applyFont="1" applyBorder="1">
      <alignment/>
      <protection/>
    </xf>
    <xf numFmtId="0" fontId="24" fillId="0" borderId="39" xfId="35" applyFont="1" applyBorder="1">
      <alignment/>
      <protection/>
    </xf>
    <xf numFmtId="0" fontId="24" fillId="0" borderId="40" xfId="35" applyFont="1" applyBorder="1">
      <alignment/>
      <protection/>
    </xf>
    <xf numFmtId="0" fontId="24" fillId="0" borderId="0" xfId="35" applyFont="1">
      <alignment/>
      <protection/>
    </xf>
    <xf numFmtId="192" fontId="24" fillId="0" borderId="0" xfId="35" applyNumberFormat="1" applyFont="1" applyBorder="1">
      <alignment/>
      <protection/>
    </xf>
    <xf numFmtId="201" fontId="19" fillId="0" borderId="14" xfId="35" applyNumberFormat="1" applyFont="1" applyBorder="1">
      <alignment/>
      <protection/>
    </xf>
    <xf numFmtId="191" fontId="19" fillId="0" borderId="14" xfId="35" applyNumberFormat="1" applyFont="1" applyBorder="1">
      <alignment/>
      <protection/>
    </xf>
    <xf numFmtId="0" fontId="19" fillId="0" borderId="14" xfId="35" applyFont="1" applyBorder="1">
      <alignment/>
      <protection/>
    </xf>
    <xf numFmtId="201" fontId="19" fillId="0" borderId="42" xfId="35" applyNumberFormat="1" applyFont="1" applyBorder="1">
      <alignment/>
      <protection/>
    </xf>
    <xf numFmtId="191" fontId="19" fillId="0" borderId="42" xfId="35" applyNumberFormat="1" applyFont="1" applyBorder="1">
      <alignment/>
      <protection/>
    </xf>
    <xf numFmtId="0" fontId="19" fillId="0" borderId="42" xfId="35" applyFont="1" applyBorder="1">
      <alignment/>
      <protection/>
    </xf>
    <xf numFmtId="0" fontId="23" fillId="0" borderId="54" xfId="35" applyFont="1" applyBorder="1">
      <alignment/>
      <protection/>
    </xf>
    <xf numFmtId="0" fontId="24" fillId="0" borderId="54" xfId="35" applyFont="1" applyBorder="1" applyAlignment="1">
      <alignment horizontal="center"/>
      <protection/>
    </xf>
    <xf numFmtId="201" fontId="24" fillId="0" borderId="54" xfId="35" applyNumberFormat="1" applyFont="1" applyBorder="1">
      <alignment/>
      <protection/>
    </xf>
    <xf numFmtId="191" fontId="24" fillId="0" borderId="54" xfId="35" applyNumberFormat="1" applyFont="1" applyBorder="1">
      <alignment/>
      <protection/>
    </xf>
    <xf numFmtId="0" fontId="24" fillId="0" borderId="54" xfId="35" applyFont="1" applyBorder="1">
      <alignment/>
      <protection/>
    </xf>
    <xf numFmtId="191" fontId="24" fillId="0" borderId="54" xfId="35" applyNumberFormat="1" applyFont="1" applyBorder="1" applyAlignment="1">
      <alignment horizontal="right"/>
      <protection/>
    </xf>
    <xf numFmtId="49" fontId="24" fillId="0" borderId="54" xfId="35" applyNumberFormat="1" applyFont="1" applyBorder="1" applyAlignment="1">
      <alignment horizontal="center"/>
      <protection/>
    </xf>
    <xf numFmtId="192" fontId="24" fillId="0" borderId="54" xfId="35" applyNumberFormat="1" applyFont="1" applyBorder="1">
      <alignment/>
      <protection/>
    </xf>
    <xf numFmtId="0" fontId="5" fillId="0" borderId="54" xfId="35" applyFont="1" applyBorder="1">
      <alignment/>
      <protection/>
    </xf>
    <xf numFmtId="201" fontId="0" fillId="0" borderId="41" xfId="35" applyNumberFormat="1" applyFont="1" applyBorder="1">
      <alignment/>
      <protection/>
    </xf>
    <xf numFmtId="191" fontId="0" fillId="0" borderId="41" xfId="35" applyNumberFormat="1" applyFont="1" applyBorder="1">
      <alignment/>
      <protection/>
    </xf>
    <xf numFmtId="0" fontId="0" fillId="0" borderId="41" xfId="35" applyFont="1" applyBorder="1">
      <alignment/>
      <protection/>
    </xf>
    <xf numFmtId="191" fontId="9" fillId="0" borderId="41" xfId="49" applyNumberFormat="1" applyFont="1" applyFill="1" applyBorder="1" applyAlignment="1">
      <alignment horizontal="right" vertical="center"/>
      <protection/>
    </xf>
    <xf numFmtId="191" fontId="9" fillId="0" borderId="41" xfId="48" applyNumberFormat="1" applyFont="1" applyBorder="1" applyAlignment="1">
      <alignment horizontal="right" vertical="center"/>
      <protection/>
    </xf>
    <xf numFmtId="0" fontId="9" fillId="33" borderId="41" xfId="49" applyFont="1" applyFill="1" applyBorder="1" applyAlignment="1">
      <alignment horizontal="center" vertical="center"/>
      <protection/>
    </xf>
    <xf numFmtId="193" fontId="9" fillId="0" borderId="41" xfId="48" applyNumberFormat="1" applyFont="1" applyBorder="1" applyAlignment="1">
      <alignment horizontal="right" vertical="center"/>
      <protection/>
    </xf>
    <xf numFmtId="201" fontId="0" fillId="0" borderId="0" xfId="35" applyNumberFormat="1" applyFont="1" applyBorder="1">
      <alignment/>
      <protection/>
    </xf>
    <xf numFmtId="191" fontId="0" fillId="0" borderId="0" xfId="35" applyNumberFormat="1" applyFont="1" applyBorder="1">
      <alignment/>
      <protection/>
    </xf>
    <xf numFmtId="0" fontId="0" fillId="0" borderId="0" xfId="35" applyFont="1" applyBorder="1">
      <alignment/>
      <protection/>
    </xf>
    <xf numFmtId="191" fontId="9" fillId="0" borderId="0" xfId="49" applyNumberFormat="1" applyFont="1" applyFill="1" applyBorder="1" applyAlignment="1">
      <alignment horizontal="right" vertical="center"/>
      <protection/>
    </xf>
    <xf numFmtId="191" fontId="9" fillId="0" borderId="0" xfId="48" applyNumberFormat="1" applyFont="1" applyBorder="1" applyAlignment="1">
      <alignment horizontal="right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193" fontId="9" fillId="0" borderId="0" xfId="48" applyNumberFormat="1" applyFont="1" applyBorder="1" applyAlignment="1">
      <alignment horizontal="right" vertical="center"/>
      <protection/>
    </xf>
    <xf numFmtId="0" fontId="9" fillId="0" borderId="0" xfId="49" applyFont="1" applyBorder="1" applyAlignment="1">
      <alignment horizontal="right"/>
      <protection/>
    </xf>
    <xf numFmtId="0" fontId="14" fillId="0" borderId="0" xfId="49" applyFont="1" applyBorder="1">
      <alignment/>
      <protection/>
    </xf>
    <xf numFmtId="0" fontId="21" fillId="35" borderId="45" xfId="50" applyFont="1" applyFill="1" applyBorder="1" applyAlignment="1">
      <alignment horizontal="center"/>
      <protection/>
    </xf>
    <xf numFmtId="0" fontId="21" fillId="35" borderId="55" xfId="50" applyFont="1" applyFill="1" applyBorder="1" applyAlignment="1">
      <alignment horizontal="center"/>
      <protection/>
    </xf>
    <xf numFmtId="0" fontId="21" fillId="35" borderId="56" xfId="50" applyFont="1" applyFill="1" applyBorder="1" applyAlignment="1">
      <alignment horizontal="center"/>
      <protection/>
    </xf>
    <xf numFmtId="2" fontId="12" fillId="0" borderId="45" xfId="49" applyNumberFormat="1" applyFont="1" applyFill="1" applyBorder="1" applyAlignment="1" applyProtection="1">
      <alignment horizontal="center"/>
      <protection/>
    </xf>
    <xf numFmtId="2" fontId="12" fillId="0" borderId="55" xfId="49" applyNumberFormat="1" applyFont="1" applyFill="1" applyBorder="1" applyAlignment="1" applyProtection="1">
      <alignment horizontal="center"/>
      <protection/>
    </xf>
    <xf numFmtId="2" fontId="12" fillId="0" borderId="56" xfId="49" applyNumberFormat="1" applyFont="1" applyFill="1" applyBorder="1" applyAlignment="1" applyProtection="1">
      <alignment horizontal="center"/>
      <protection/>
    </xf>
    <xf numFmtId="2" fontId="9" fillId="0" borderId="44" xfId="49" applyNumberFormat="1" applyFont="1" applyFill="1" applyBorder="1" applyAlignment="1" applyProtection="1">
      <alignment horizontal="center"/>
      <protection/>
    </xf>
    <xf numFmtId="192" fontId="9" fillId="0" borderId="44" xfId="49" applyNumberFormat="1" applyFont="1" applyFill="1" applyBorder="1" applyAlignment="1" applyProtection="1">
      <alignment horizontal="center"/>
      <protection/>
    </xf>
    <xf numFmtId="193" fontId="9" fillId="0" borderId="44" xfId="49" applyNumberFormat="1" applyFont="1" applyFill="1" applyBorder="1" applyAlignment="1" applyProtection="1">
      <alignment horizontal="center"/>
      <protection/>
    </xf>
    <xf numFmtId="0" fontId="9" fillId="0" borderId="44" xfId="49" applyFont="1" applyFill="1" applyBorder="1" applyAlignment="1" applyProtection="1">
      <alignment horizontal="center" vertical="center"/>
      <protection/>
    </xf>
    <xf numFmtId="0" fontId="9" fillId="0" borderId="14" xfId="49" applyFont="1" applyFill="1" applyBorder="1" applyAlignment="1" applyProtection="1">
      <alignment horizontal="center" vertical="center"/>
      <protection/>
    </xf>
    <xf numFmtId="0" fontId="9" fillId="0" borderId="44" xfId="49" applyFont="1" applyFill="1" applyBorder="1" applyAlignment="1" applyProtection="1">
      <alignment horizontal="center" vertical="center" textRotation="90"/>
      <protection/>
    </xf>
    <xf numFmtId="2" fontId="9" fillId="0" borderId="44" xfId="49" applyNumberFormat="1" applyFont="1" applyFill="1" applyBorder="1" applyAlignment="1" applyProtection="1">
      <alignment horizontal="left"/>
      <protection/>
    </xf>
    <xf numFmtId="192" fontId="9" fillId="0" borderId="44" xfId="49" applyNumberFormat="1" applyFont="1" applyFill="1" applyBorder="1" applyAlignment="1" applyProtection="1">
      <alignment/>
      <protection/>
    </xf>
    <xf numFmtId="192" fontId="9" fillId="0" borderId="44" xfId="49" applyNumberFormat="1" applyFont="1" applyFill="1" applyBorder="1" applyProtection="1">
      <alignment/>
      <protection/>
    </xf>
    <xf numFmtId="193" fontId="9" fillId="0" borderId="14" xfId="49" applyNumberFormat="1" applyFont="1" applyFill="1" applyBorder="1" applyAlignment="1" applyProtection="1">
      <alignment horizontal="center" vertical="center" textRotation="90"/>
      <protection/>
    </xf>
    <xf numFmtId="193" fontId="9" fillId="0" borderId="15" xfId="49" applyNumberFormat="1" applyFont="1" applyFill="1" applyBorder="1" applyAlignment="1" applyProtection="1">
      <alignment horizontal="center" vertical="center" textRotation="90"/>
      <protection/>
    </xf>
    <xf numFmtId="4" fontId="9" fillId="0" borderId="44" xfId="49" applyNumberFormat="1" applyFont="1" applyFill="1" applyBorder="1" applyAlignment="1" applyProtection="1">
      <alignment horizontal="center" vertical="center"/>
      <protection/>
    </xf>
    <xf numFmtId="4" fontId="9" fillId="0" borderId="44" xfId="49" applyNumberFormat="1" applyFont="1" applyFill="1" applyBorder="1" applyAlignment="1" applyProtection="1">
      <alignment horizontal="center"/>
      <protection/>
    </xf>
    <xf numFmtId="0" fontId="9" fillId="0" borderId="14" xfId="49" applyFont="1" applyFill="1" applyBorder="1" applyAlignment="1" applyProtection="1">
      <alignment horizontal="center" vertical="center" textRotation="90"/>
      <protection/>
    </xf>
    <xf numFmtId="0" fontId="9" fillId="0" borderId="15" xfId="49" applyFont="1" applyFill="1" applyBorder="1" applyAlignment="1" applyProtection="1">
      <alignment horizontal="center" vertical="center" textRotation="90"/>
      <protection/>
    </xf>
    <xf numFmtId="0" fontId="15" fillId="0" borderId="0" xfId="48" applyFont="1" applyAlignment="1">
      <alignment horizontal="center"/>
      <protection/>
    </xf>
    <xf numFmtId="192" fontId="0" fillId="0" borderId="44" xfId="0" applyNumberFormat="1" applyBorder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A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P1" xfId="48"/>
    <cellStyle name="ปกติ_sed" xfId="49"/>
    <cellStyle name="ปกติ_Sheet1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 Nam Yom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325"/>
          <c:w val="0.752"/>
          <c:h val="0.8332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DATA!$E$317:$E$340</c:f>
              <c:numCache>
                <c:ptCount val="24"/>
                <c:pt idx="0">
                  <c:v>14.263</c:v>
                </c:pt>
                <c:pt idx="1">
                  <c:v>51.054</c:v>
                </c:pt>
                <c:pt idx="2">
                  <c:v>15.644</c:v>
                </c:pt>
                <c:pt idx="3">
                  <c:v>4.016</c:v>
                </c:pt>
                <c:pt idx="4">
                  <c:v>181.086</c:v>
                </c:pt>
                <c:pt idx="5">
                  <c:v>130.894</c:v>
                </c:pt>
                <c:pt idx="6">
                  <c:v>61.15</c:v>
                </c:pt>
                <c:pt idx="7">
                  <c:v>1160.131</c:v>
                </c:pt>
                <c:pt idx="8">
                  <c:v>800.531</c:v>
                </c:pt>
                <c:pt idx="9">
                  <c:v>380.316</c:v>
                </c:pt>
                <c:pt idx="10">
                  <c:v>451.483</c:v>
                </c:pt>
                <c:pt idx="11">
                  <c:v>225.651</c:v>
                </c:pt>
                <c:pt idx="12">
                  <c:v>124.194</c:v>
                </c:pt>
                <c:pt idx="13">
                  <c:v>74.467</c:v>
                </c:pt>
                <c:pt idx="14">
                  <c:v>36.288</c:v>
                </c:pt>
                <c:pt idx="15">
                  <c:v>34.458</c:v>
                </c:pt>
                <c:pt idx="16">
                  <c:v>35.261</c:v>
                </c:pt>
                <c:pt idx="17">
                  <c:v>30.272</c:v>
                </c:pt>
                <c:pt idx="18">
                  <c:v>12.159</c:v>
                </c:pt>
                <c:pt idx="19">
                  <c:v>11.541</c:v>
                </c:pt>
                <c:pt idx="20">
                  <c:v>6.412</c:v>
                </c:pt>
                <c:pt idx="21">
                  <c:v>5.436</c:v>
                </c:pt>
                <c:pt idx="22">
                  <c:v>4.242</c:v>
                </c:pt>
                <c:pt idx="23">
                  <c:v>3.422</c:v>
                </c:pt>
              </c:numCache>
            </c:numRef>
          </c:xVal>
          <c:yVal>
            <c:numRef>
              <c:f>DATA!$H$317:$H$340</c:f>
              <c:numCache>
                <c:ptCount val="24"/>
                <c:pt idx="0">
                  <c:v>37.130485423391995</c:v>
                </c:pt>
                <c:pt idx="1">
                  <c:v>2253.4080505292163</c:v>
                </c:pt>
                <c:pt idx="2">
                  <c:v>259.72466912064004</c:v>
                </c:pt>
                <c:pt idx="3">
                  <c:v>66.43338331392</c:v>
                </c:pt>
                <c:pt idx="4">
                  <c:v>23431.53141871315</c:v>
                </c:pt>
                <c:pt idx="5">
                  <c:v>20356.303179943876</c:v>
                </c:pt>
                <c:pt idx="6">
                  <c:v>8273.588613004802</c:v>
                </c:pt>
                <c:pt idx="7">
                  <c:v>223256.14207516168</c:v>
                </c:pt>
                <c:pt idx="8">
                  <c:v>85429.48656150865</c:v>
                </c:pt>
                <c:pt idx="9">
                  <c:v>18459.57239395776</c:v>
                </c:pt>
                <c:pt idx="10">
                  <c:v>28821.752741147906</c:v>
                </c:pt>
                <c:pt idx="11">
                  <c:v>12508.945840561537</c:v>
                </c:pt>
                <c:pt idx="12">
                  <c:v>2440.8816010104965</c:v>
                </c:pt>
                <c:pt idx="13">
                  <c:v>543.311010386208</c:v>
                </c:pt>
                <c:pt idx="14">
                  <c:v>274.868856815616</c:v>
                </c:pt>
                <c:pt idx="15">
                  <c:v>108.73931238604801</c:v>
                </c:pt>
                <c:pt idx="16">
                  <c:v>115.30023388646401</c:v>
                </c:pt>
                <c:pt idx="17">
                  <c:v>70.907037493248</c:v>
                </c:pt>
                <c:pt idx="18">
                  <c:v>5.066739343008001</c:v>
                </c:pt>
                <c:pt idx="19">
                  <c:v>0.44021842675200007</c:v>
                </c:pt>
                <c:pt idx="20">
                  <c:v>0.05731096896000001</c:v>
                </c:pt>
                <c:pt idx="21">
                  <c:v>5.984342975232</c:v>
                </c:pt>
                <c:pt idx="22">
                  <c:v>12.444395814144</c:v>
                </c:pt>
                <c:pt idx="23">
                  <c:v>12.022610825088002</c:v>
                </c:pt>
              </c:numCache>
            </c:numRef>
          </c:yVal>
          <c:smooth val="0"/>
        </c:ser>
        <c:axId val="46683899"/>
        <c:axId val="17501908"/>
      </c:scatterChart>
      <c:valAx>
        <c:axId val="4668389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3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501908"/>
        <c:crossesAt val="0.1"/>
        <c:crossBetween val="midCat"/>
        <c:dispUnits/>
      </c:valAx>
      <c:valAx>
        <c:axId val="17501908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68389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29275"/>
          <c:w val="0.1062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 Nam Yon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52"/>
          <c:h val="0.8085"/>
        </c:manualLayout>
      </c:layout>
      <c:scatterChart>
        <c:scatterStyle val="lineMarker"/>
        <c:varyColors val="0"/>
        <c:ser>
          <c:idx val="1"/>
          <c:order val="0"/>
          <c:tx>
            <c:v>2006 - 2016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DATA!$E$9:$E$340</c:f>
              <c:numCache>
                <c:ptCount val="332"/>
                <c:pt idx="0">
                  <c:v>14.504</c:v>
                </c:pt>
                <c:pt idx="1">
                  <c:v>33.147</c:v>
                </c:pt>
                <c:pt idx="2">
                  <c:v>215.52</c:v>
                </c:pt>
                <c:pt idx="3">
                  <c:v>7.017</c:v>
                </c:pt>
                <c:pt idx="4">
                  <c:v>18.813</c:v>
                </c:pt>
                <c:pt idx="5">
                  <c:v>138.742</c:v>
                </c:pt>
                <c:pt idx="6">
                  <c:v>12.939</c:v>
                </c:pt>
                <c:pt idx="7">
                  <c:v>27.88</c:v>
                </c:pt>
                <c:pt idx="8">
                  <c:v>7.964</c:v>
                </c:pt>
                <c:pt idx="9">
                  <c:v>180.682</c:v>
                </c:pt>
                <c:pt idx="10">
                  <c:v>16.51</c:v>
                </c:pt>
                <c:pt idx="11">
                  <c:v>9.997</c:v>
                </c:pt>
                <c:pt idx="12">
                  <c:v>8.228</c:v>
                </c:pt>
                <c:pt idx="13">
                  <c:v>94.339</c:v>
                </c:pt>
                <c:pt idx="14">
                  <c:v>301.933</c:v>
                </c:pt>
                <c:pt idx="15">
                  <c:v>175.081</c:v>
                </c:pt>
                <c:pt idx="16">
                  <c:v>63.259</c:v>
                </c:pt>
                <c:pt idx="17">
                  <c:v>364.898</c:v>
                </c:pt>
                <c:pt idx="18">
                  <c:v>218.629</c:v>
                </c:pt>
                <c:pt idx="19">
                  <c:v>50.522</c:v>
                </c:pt>
                <c:pt idx="20">
                  <c:v>143.749</c:v>
                </c:pt>
                <c:pt idx="21">
                  <c:v>55.927</c:v>
                </c:pt>
                <c:pt idx="22">
                  <c:v>43.808</c:v>
                </c:pt>
                <c:pt idx="23">
                  <c:v>22.645</c:v>
                </c:pt>
                <c:pt idx="24">
                  <c:v>16.077</c:v>
                </c:pt>
                <c:pt idx="25">
                  <c:v>10.669</c:v>
                </c:pt>
                <c:pt idx="26">
                  <c:v>8.412</c:v>
                </c:pt>
                <c:pt idx="27">
                  <c:v>5.528</c:v>
                </c:pt>
                <c:pt idx="28">
                  <c:v>5.061</c:v>
                </c:pt>
                <c:pt idx="29">
                  <c:v>4.456</c:v>
                </c:pt>
                <c:pt idx="30">
                  <c:v>4.002</c:v>
                </c:pt>
                <c:pt idx="31">
                  <c:v>10.526</c:v>
                </c:pt>
                <c:pt idx="32">
                  <c:v>4.821</c:v>
                </c:pt>
                <c:pt idx="33">
                  <c:v>3.14</c:v>
                </c:pt>
                <c:pt idx="34">
                  <c:v>4.07</c:v>
                </c:pt>
                <c:pt idx="35">
                  <c:v>2.444</c:v>
                </c:pt>
                <c:pt idx="36">
                  <c:v>2.05</c:v>
                </c:pt>
                <c:pt idx="37">
                  <c:v>4.328</c:v>
                </c:pt>
                <c:pt idx="38">
                  <c:v>8.405</c:v>
                </c:pt>
                <c:pt idx="39">
                  <c:v>28.757</c:v>
                </c:pt>
                <c:pt idx="40">
                  <c:v>17.374</c:v>
                </c:pt>
                <c:pt idx="41">
                  <c:v>7.877</c:v>
                </c:pt>
                <c:pt idx="42">
                  <c:v>38.323</c:v>
                </c:pt>
                <c:pt idx="43">
                  <c:v>76.964</c:v>
                </c:pt>
                <c:pt idx="44">
                  <c:v>29.956</c:v>
                </c:pt>
                <c:pt idx="45">
                  <c:v>14.166</c:v>
                </c:pt>
                <c:pt idx="46">
                  <c:v>28.806</c:v>
                </c:pt>
                <c:pt idx="47">
                  <c:v>26.944</c:v>
                </c:pt>
                <c:pt idx="48">
                  <c:v>111.366</c:v>
                </c:pt>
                <c:pt idx="49">
                  <c:v>222.117</c:v>
                </c:pt>
                <c:pt idx="50">
                  <c:v>345.884</c:v>
                </c:pt>
                <c:pt idx="51">
                  <c:v>103.978</c:v>
                </c:pt>
                <c:pt idx="52">
                  <c:v>253.89</c:v>
                </c:pt>
                <c:pt idx="53">
                  <c:v>977.879</c:v>
                </c:pt>
                <c:pt idx="54">
                  <c:v>156.786</c:v>
                </c:pt>
                <c:pt idx="55">
                  <c:v>196.622</c:v>
                </c:pt>
                <c:pt idx="56">
                  <c:v>68.266</c:v>
                </c:pt>
                <c:pt idx="57">
                  <c:v>169.53</c:v>
                </c:pt>
                <c:pt idx="58">
                  <c:v>35.637</c:v>
                </c:pt>
                <c:pt idx="59">
                  <c:v>44.44</c:v>
                </c:pt>
                <c:pt idx="60">
                  <c:v>22.559</c:v>
                </c:pt>
                <c:pt idx="61">
                  <c:v>18.182</c:v>
                </c:pt>
                <c:pt idx="62">
                  <c:v>12.894</c:v>
                </c:pt>
                <c:pt idx="63">
                  <c:v>11.572</c:v>
                </c:pt>
                <c:pt idx="64">
                  <c:v>9.937</c:v>
                </c:pt>
                <c:pt idx="65">
                  <c:v>8.554</c:v>
                </c:pt>
                <c:pt idx="66">
                  <c:v>7.89</c:v>
                </c:pt>
                <c:pt idx="67">
                  <c:v>6.437</c:v>
                </c:pt>
                <c:pt idx="68">
                  <c:v>4.787</c:v>
                </c:pt>
                <c:pt idx="69">
                  <c:v>3.402</c:v>
                </c:pt>
                <c:pt idx="70">
                  <c:v>2.886</c:v>
                </c:pt>
                <c:pt idx="71">
                  <c:v>2.522</c:v>
                </c:pt>
                <c:pt idx="72">
                  <c:v>5.744</c:v>
                </c:pt>
                <c:pt idx="73">
                  <c:v>8.795</c:v>
                </c:pt>
                <c:pt idx="74">
                  <c:v>5.966</c:v>
                </c:pt>
                <c:pt idx="75">
                  <c:v>10.096</c:v>
                </c:pt>
                <c:pt idx="76">
                  <c:v>10.645</c:v>
                </c:pt>
                <c:pt idx="77">
                  <c:v>12.708</c:v>
                </c:pt>
                <c:pt idx="78">
                  <c:v>6.753</c:v>
                </c:pt>
                <c:pt idx="79">
                  <c:v>19.586</c:v>
                </c:pt>
                <c:pt idx="80">
                  <c:v>15.082</c:v>
                </c:pt>
                <c:pt idx="81">
                  <c:v>7.022</c:v>
                </c:pt>
                <c:pt idx="82">
                  <c:v>18.137</c:v>
                </c:pt>
                <c:pt idx="83">
                  <c:v>29.288</c:v>
                </c:pt>
                <c:pt idx="84">
                  <c:v>14.213</c:v>
                </c:pt>
                <c:pt idx="85">
                  <c:v>18.491</c:v>
                </c:pt>
                <c:pt idx="86">
                  <c:v>56.707</c:v>
                </c:pt>
                <c:pt idx="87">
                  <c:v>26.282</c:v>
                </c:pt>
                <c:pt idx="88">
                  <c:v>51.612</c:v>
                </c:pt>
                <c:pt idx="89">
                  <c:v>41.282</c:v>
                </c:pt>
                <c:pt idx="90">
                  <c:v>164.715</c:v>
                </c:pt>
                <c:pt idx="91">
                  <c:v>108.137</c:v>
                </c:pt>
                <c:pt idx="92">
                  <c:v>43.581</c:v>
                </c:pt>
                <c:pt idx="93">
                  <c:v>38.782</c:v>
                </c:pt>
                <c:pt idx="94">
                  <c:v>23.853</c:v>
                </c:pt>
                <c:pt idx="95">
                  <c:v>22.656</c:v>
                </c:pt>
                <c:pt idx="96">
                  <c:v>14.567</c:v>
                </c:pt>
                <c:pt idx="97">
                  <c:v>8.739</c:v>
                </c:pt>
                <c:pt idx="98">
                  <c:v>7.73</c:v>
                </c:pt>
                <c:pt idx="99">
                  <c:v>4.776</c:v>
                </c:pt>
                <c:pt idx="100">
                  <c:v>3.348</c:v>
                </c:pt>
                <c:pt idx="101">
                  <c:v>2.71</c:v>
                </c:pt>
                <c:pt idx="102">
                  <c:v>4.987</c:v>
                </c:pt>
                <c:pt idx="103">
                  <c:v>1.386</c:v>
                </c:pt>
                <c:pt idx="104">
                  <c:v>1.284</c:v>
                </c:pt>
                <c:pt idx="105">
                  <c:v>0.859</c:v>
                </c:pt>
                <c:pt idx="106">
                  <c:v>1.262</c:v>
                </c:pt>
                <c:pt idx="107">
                  <c:v>1.465</c:v>
                </c:pt>
                <c:pt idx="108">
                  <c:v>2.214</c:v>
                </c:pt>
                <c:pt idx="109">
                  <c:v>56.531</c:v>
                </c:pt>
                <c:pt idx="110">
                  <c:v>44.321</c:v>
                </c:pt>
                <c:pt idx="111">
                  <c:v>6.821</c:v>
                </c:pt>
                <c:pt idx="112">
                  <c:v>1.215</c:v>
                </c:pt>
                <c:pt idx="113">
                  <c:v>1.527</c:v>
                </c:pt>
                <c:pt idx="114">
                  <c:v>38.374</c:v>
                </c:pt>
                <c:pt idx="115">
                  <c:v>231.719</c:v>
                </c:pt>
                <c:pt idx="116">
                  <c:v>81.476</c:v>
                </c:pt>
                <c:pt idx="117">
                  <c:v>134.348</c:v>
                </c:pt>
                <c:pt idx="118">
                  <c:v>139.485</c:v>
                </c:pt>
                <c:pt idx="119">
                  <c:v>348.298</c:v>
                </c:pt>
                <c:pt idx="120">
                  <c:v>81.581</c:v>
                </c:pt>
                <c:pt idx="121">
                  <c:v>470.753</c:v>
                </c:pt>
                <c:pt idx="122">
                  <c:v>107.679</c:v>
                </c:pt>
                <c:pt idx="123">
                  <c:v>48.553</c:v>
                </c:pt>
                <c:pt idx="124">
                  <c:v>31.959</c:v>
                </c:pt>
                <c:pt idx="125">
                  <c:v>29.236</c:v>
                </c:pt>
                <c:pt idx="126">
                  <c:v>25.526</c:v>
                </c:pt>
                <c:pt idx="127">
                  <c:v>16.131</c:v>
                </c:pt>
                <c:pt idx="128">
                  <c:v>14.275</c:v>
                </c:pt>
                <c:pt idx="129">
                  <c:v>12.146</c:v>
                </c:pt>
                <c:pt idx="130">
                  <c:v>9.082</c:v>
                </c:pt>
                <c:pt idx="131">
                  <c:v>3.847</c:v>
                </c:pt>
                <c:pt idx="132">
                  <c:v>4.005</c:v>
                </c:pt>
                <c:pt idx="133">
                  <c:v>5.623</c:v>
                </c:pt>
                <c:pt idx="134">
                  <c:v>3.971</c:v>
                </c:pt>
                <c:pt idx="135">
                  <c:v>3.127</c:v>
                </c:pt>
                <c:pt idx="136">
                  <c:v>1.749</c:v>
                </c:pt>
                <c:pt idx="137">
                  <c:v>1.554</c:v>
                </c:pt>
                <c:pt idx="138">
                  <c:v>2.672</c:v>
                </c:pt>
                <c:pt idx="139">
                  <c:v>1.184</c:v>
                </c:pt>
                <c:pt idx="140">
                  <c:v>4.812</c:v>
                </c:pt>
                <c:pt idx="141">
                  <c:v>2.355</c:v>
                </c:pt>
                <c:pt idx="142">
                  <c:v>50.996</c:v>
                </c:pt>
                <c:pt idx="143">
                  <c:v>15.238</c:v>
                </c:pt>
                <c:pt idx="144">
                  <c:v>124.196</c:v>
                </c:pt>
                <c:pt idx="145">
                  <c:v>629.463</c:v>
                </c:pt>
                <c:pt idx="146">
                  <c:v>178.98</c:v>
                </c:pt>
                <c:pt idx="147">
                  <c:v>241.13</c:v>
                </c:pt>
                <c:pt idx="148">
                  <c:v>20.161</c:v>
                </c:pt>
                <c:pt idx="149">
                  <c:v>1037.978</c:v>
                </c:pt>
                <c:pt idx="150">
                  <c:v>69.162</c:v>
                </c:pt>
                <c:pt idx="151">
                  <c:v>694.621</c:v>
                </c:pt>
                <c:pt idx="152">
                  <c:v>154.645</c:v>
                </c:pt>
                <c:pt idx="153">
                  <c:v>148.763</c:v>
                </c:pt>
                <c:pt idx="154">
                  <c:v>189.772</c:v>
                </c:pt>
                <c:pt idx="155">
                  <c:v>183.253</c:v>
                </c:pt>
                <c:pt idx="156">
                  <c:v>374.677</c:v>
                </c:pt>
                <c:pt idx="157">
                  <c:v>184.945</c:v>
                </c:pt>
                <c:pt idx="158">
                  <c:v>215.925</c:v>
                </c:pt>
                <c:pt idx="159">
                  <c:v>194.537</c:v>
                </c:pt>
                <c:pt idx="160">
                  <c:v>109.026</c:v>
                </c:pt>
                <c:pt idx="161">
                  <c:v>56.202</c:v>
                </c:pt>
                <c:pt idx="162">
                  <c:v>47.278</c:v>
                </c:pt>
                <c:pt idx="163">
                  <c:v>31.234</c:v>
                </c:pt>
                <c:pt idx="164">
                  <c:v>24.414</c:v>
                </c:pt>
                <c:pt idx="165">
                  <c:v>18.776</c:v>
                </c:pt>
                <c:pt idx="166">
                  <c:v>13.932</c:v>
                </c:pt>
                <c:pt idx="167">
                  <c:v>10.662</c:v>
                </c:pt>
                <c:pt idx="168">
                  <c:v>11.789</c:v>
                </c:pt>
                <c:pt idx="169">
                  <c:v>7.401</c:v>
                </c:pt>
                <c:pt idx="170">
                  <c:v>6.034</c:v>
                </c:pt>
                <c:pt idx="171">
                  <c:v>6.491</c:v>
                </c:pt>
                <c:pt idx="172">
                  <c:v>5.058</c:v>
                </c:pt>
                <c:pt idx="173">
                  <c:v>4.405</c:v>
                </c:pt>
                <c:pt idx="174">
                  <c:v>6.055</c:v>
                </c:pt>
                <c:pt idx="175">
                  <c:v>6.454</c:v>
                </c:pt>
                <c:pt idx="176">
                  <c:v>4.538</c:v>
                </c:pt>
                <c:pt idx="177">
                  <c:v>4.556</c:v>
                </c:pt>
                <c:pt idx="178">
                  <c:v>4.257</c:v>
                </c:pt>
                <c:pt idx="179">
                  <c:v>5.027</c:v>
                </c:pt>
                <c:pt idx="180">
                  <c:v>91.448</c:v>
                </c:pt>
                <c:pt idx="181">
                  <c:v>15.368</c:v>
                </c:pt>
                <c:pt idx="182">
                  <c:v>61.372</c:v>
                </c:pt>
                <c:pt idx="183">
                  <c:v>89.894</c:v>
                </c:pt>
                <c:pt idx="184">
                  <c:v>25.132</c:v>
                </c:pt>
                <c:pt idx="185">
                  <c:v>11.475</c:v>
                </c:pt>
                <c:pt idx="186">
                  <c:v>49.898</c:v>
                </c:pt>
                <c:pt idx="187">
                  <c:v>22.809</c:v>
                </c:pt>
                <c:pt idx="188">
                  <c:v>445.776</c:v>
                </c:pt>
                <c:pt idx="189">
                  <c:v>23.708</c:v>
                </c:pt>
                <c:pt idx="190">
                  <c:v>64.289</c:v>
                </c:pt>
                <c:pt idx="191">
                  <c:v>230.44</c:v>
                </c:pt>
                <c:pt idx="192">
                  <c:v>256.027</c:v>
                </c:pt>
                <c:pt idx="193">
                  <c:v>85.675</c:v>
                </c:pt>
                <c:pt idx="194">
                  <c:v>73.414</c:v>
                </c:pt>
                <c:pt idx="195">
                  <c:v>99.805</c:v>
                </c:pt>
                <c:pt idx="196">
                  <c:v>54.517</c:v>
                </c:pt>
                <c:pt idx="197">
                  <c:v>33.025</c:v>
                </c:pt>
                <c:pt idx="198">
                  <c:v>40.025</c:v>
                </c:pt>
                <c:pt idx="199">
                  <c:v>41.201</c:v>
                </c:pt>
                <c:pt idx="200">
                  <c:v>24.94</c:v>
                </c:pt>
                <c:pt idx="201">
                  <c:v>24.356</c:v>
                </c:pt>
                <c:pt idx="202">
                  <c:v>19.334</c:v>
                </c:pt>
                <c:pt idx="203">
                  <c:v>19.18</c:v>
                </c:pt>
                <c:pt idx="204">
                  <c:v>7.052</c:v>
                </c:pt>
                <c:pt idx="205">
                  <c:v>6.15</c:v>
                </c:pt>
                <c:pt idx="206">
                  <c:v>5.668</c:v>
                </c:pt>
                <c:pt idx="207">
                  <c:v>12.883</c:v>
                </c:pt>
                <c:pt idx="208">
                  <c:v>6.526</c:v>
                </c:pt>
                <c:pt idx="209">
                  <c:v>7.004</c:v>
                </c:pt>
                <c:pt idx="210">
                  <c:v>6.309</c:v>
                </c:pt>
                <c:pt idx="211">
                  <c:v>6.137</c:v>
                </c:pt>
                <c:pt idx="212">
                  <c:v>1.732</c:v>
                </c:pt>
                <c:pt idx="213">
                  <c:v>1.653</c:v>
                </c:pt>
                <c:pt idx="214">
                  <c:v>1.777</c:v>
                </c:pt>
                <c:pt idx="215">
                  <c:v>2.56</c:v>
                </c:pt>
                <c:pt idx="216">
                  <c:v>9.512</c:v>
                </c:pt>
                <c:pt idx="217">
                  <c:v>5.945</c:v>
                </c:pt>
                <c:pt idx="218">
                  <c:v>5.064</c:v>
                </c:pt>
                <c:pt idx="219">
                  <c:v>5.027</c:v>
                </c:pt>
                <c:pt idx="220">
                  <c:v>30.926</c:v>
                </c:pt>
                <c:pt idx="221">
                  <c:v>6.256</c:v>
                </c:pt>
                <c:pt idx="222">
                  <c:v>6.57</c:v>
                </c:pt>
                <c:pt idx="223">
                  <c:v>25.236</c:v>
                </c:pt>
                <c:pt idx="224">
                  <c:v>13.357</c:v>
                </c:pt>
                <c:pt idx="225">
                  <c:v>36.808</c:v>
                </c:pt>
                <c:pt idx="226">
                  <c:v>202.596</c:v>
                </c:pt>
                <c:pt idx="227">
                  <c:v>163.241</c:v>
                </c:pt>
                <c:pt idx="228">
                  <c:v>118.513</c:v>
                </c:pt>
                <c:pt idx="229">
                  <c:v>173.039</c:v>
                </c:pt>
                <c:pt idx="230">
                  <c:v>143.13</c:v>
                </c:pt>
                <c:pt idx="231">
                  <c:v>75.609</c:v>
                </c:pt>
                <c:pt idx="232">
                  <c:v>89.598</c:v>
                </c:pt>
                <c:pt idx="233">
                  <c:v>45.185</c:v>
                </c:pt>
                <c:pt idx="234">
                  <c:v>25.267</c:v>
                </c:pt>
                <c:pt idx="235">
                  <c:v>20.63</c:v>
                </c:pt>
                <c:pt idx="236">
                  <c:v>21.013</c:v>
                </c:pt>
                <c:pt idx="237">
                  <c:v>5.663</c:v>
                </c:pt>
                <c:pt idx="238">
                  <c:v>5.346</c:v>
                </c:pt>
                <c:pt idx="239">
                  <c:v>5.014</c:v>
                </c:pt>
                <c:pt idx="240">
                  <c:v>4.466</c:v>
                </c:pt>
                <c:pt idx="241">
                  <c:v>3.968</c:v>
                </c:pt>
                <c:pt idx="242">
                  <c:v>3.028</c:v>
                </c:pt>
                <c:pt idx="243">
                  <c:v>6.053</c:v>
                </c:pt>
                <c:pt idx="244">
                  <c:v>111.958</c:v>
                </c:pt>
                <c:pt idx="245">
                  <c:v>192.694</c:v>
                </c:pt>
                <c:pt idx="246">
                  <c:v>11.024</c:v>
                </c:pt>
                <c:pt idx="247">
                  <c:v>6.311</c:v>
                </c:pt>
                <c:pt idx="248">
                  <c:v>46.549</c:v>
                </c:pt>
                <c:pt idx="249">
                  <c:v>12.728</c:v>
                </c:pt>
                <c:pt idx="250">
                  <c:v>23.045</c:v>
                </c:pt>
                <c:pt idx="251">
                  <c:v>306.003</c:v>
                </c:pt>
                <c:pt idx="252">
                  <c:v>323.618</c:v>
                </c:pt>
                <c:pt idx="253">
                  <c:v>149.761</c:v>
                </c:pt>
                <c:pt idx="254">
                  <c:v>632.761</c:v>
                </c:pt>
                <c:pt idx="255">
                  <c:v>642.082</c:v>
                </c:pt>
                <c:pt idx="256">
                  <c:v>595.444</c:v>
                </c:pt>
                <c:pt idx="257">
                  <c:v>837.103</c:v>
                </c:pt>
                <c:pt idx="258">
                  <c:v>155.933</c:v>
                </c:pt>
                <c:pt idx="259">
                  <c:v>100.378</c:v>
                </c:pt>
                <c:pt idx="260">
                  <c:v>37.358</c:v>
                </c:pt>
                <c:pt idx="261">
                  <c:v>28.313</c:v>
                </c:pt>
                <c:pt idx="262">
                  <c:v>45.684</c:v>
                </c:pt>
                <c:pt idx="263">
                  <c:v>33.294</c:v>
                </c:pt>
                <c:pt idx="264">
                  <c:v>24.027</c:v>
                </c:pt>
                <c:pt idx="265">
                  <c:v>13.832</c:v>
                </c:pt>
                <c:pt idx="266">
                  <c:v>10.846</c:v>
                </c:pt>
                <c:pt idx="267">
                  <c:v>8.5</c:v>
                </c:pt>
                <c:pt idx="268">
                  <c:v>5.334</c:v>
                </c:pt>
                <c:pt idx="269">
                  <c:v>21.702</c:v>
                </c:pt>
                <c:pt idx="270">
                  <c:v>9.919</c:v>
                </c:pt>
                <c:pt idx="271">
                  <c:v>4.319</c:v>
                </c:pt>
                <c:pt idx="272">
                  <c:v>3.825</c:v>
                </c:pt>
                <c:pt idx="273">
                  <c:v>30574</c:v>
                </c:pt>
                <c:pt idx="274">
                  <c:v>1.636</c:v>
                </c:pt>
                <c:pt idx="275">
                  <c:v>1.606</c:v>
                </c:pt>
                <c:pt idx="276">
                  <c:v>0.883</c:v>
                </c:pt>
                <c:pt idx="277">
                  <c:v>1.322</c:v>
                </c:pt>
                <c:pt idx="278">
                  <c:v>1.682</c:v>
                </c:pt>
                <c:pt idx="279">
                  <c:v>3.546</c:v>
                </c:pt>
                <c:pt idx="280">
                  <c:v>6.432</c:v>
                </c:pt>
                <c:pt idx="281">
                  <c:v>3.367</c:v>
                </c:pt>
                <c:pt idx="282">
                  <c:v>5.362</c:v>
                </c:pt>
                <c:pt idx="283">
                  <c:v>3.88</c:v>
                </c:pt>
                <c:pt idx="284">
                  <c:v>15.965</c:v>
                </c:pt>
                <c:pt idx="285">
                  <c:v>2.725</c:v>
                </c:pt>
                <c:pt idx="286">
                  <c:v>15.307</c:v>
                </c:pt>
                <c:pt idx="287">
                  <c:v>28.4</c:v>
                </c:pt>
                <c:pt idx="288">
                  <c:v>48.497</c:v>
                </c:pt>
                <c:pt idx="289">
                  <c:v>136.446</c:v>
                </c:pt>
                <c:pt idx="290">
                  <c:v>58.285</c:v>
                </c:pt>
                <c:pt idx="291">
                  <c:v>204.82</c:v>
                </c:pt>
                <c:pt idx="292">
                  <c:v>226.94</c:v>
                </c:pt>
                <c:pt idx="293">
                  <c:v>398.837</c:v>
                </c:pt>
                <c:pt idx="294">
                  <c:v>359.81</c:v>
                </c:pt>
                <c:pt idx="295">
                  <c:v>55.023</c:v>
                </c:pt>
                <c:pt idx="296">
                  <c:v>64.942</c:v>
                </c:pt>
                <c:pt idx="297">
                  <c:v>16.428</c:v>
                </c:pt>
                <c:pt idx="298">
                  <c:v>11.891</c:v>
                </c:pt>
                <c:pt idx="299">
                  <c:v>14.033</c:v>
                </c:pt>
                <c:pt idx="300">
                  <c:v>10.583</c:v>
                </c:pt>
                <c:pt idx="301">
                  <c:v>14.263</c:v>
                </c:pt>
                <c:pt idx="302">
                  <c:v>4.999</c:v>
                </c:pt>
                <c:pt idx="303">
                  <c:v>2.8</c:v>
                </c:pt>
                <c:pt idx="304">
                  <c:v>2.648</c:v>
                </c:pt>
                <c:pt idx="305">
                  <c:v>2.56</c:v>
                </c:pt>
                <c:pt idx="306">
                  <c:v>4.604</c:v>
                </c:pt>
                <c:pt idx="307">
                  <c:v>2.428</c:v>
                </c:pt>
                <c:pt idx="308">
                  <c:v>14.263</c:v>
                </c:pt>
                <c:pt idx="309">
                  <c:v>51.054</c:v>
                </c:pt>
                <c:pt idx="310">
                  <c:v>15.644</c:v>
                </c:pt>
                <c:pt idx="311">
                  <c:v>4.016</c:v>
                </c:pt>
                <c:pt idx="312">
                  <c:v>181.086</c:v>
                </c:pt>
                <c:pt idx="313">
                  <c:v>130.894</c:v>
                </c:pt>
                <c:pt idx="314">
                  <c:v>61.15</c:v>
                </c:pt>
                <c:pt idx="315">
                  <c:v>1160.131</c:v>
                </c:pt>
                <c:pt idx="316">
                  <c:v>800.531</c:v>
                </c:pt>
                <c:pt idx="317">
                  <c:v>380.316</c:v>
                </c:pt>
                <c:pt idx="318">
                  <c:v>451.483</c:v>
                </c:pt>
                <c:pt idx="319">
                  <c:v>225.651</c:v>
                </c:pt>
                <c:pt idx="320">
                  <c:v>124.194</c:v>
                </c:pt>
                <c:pt idx="321">
                  <c:v>74.467</c:v>
                </c:pt>
                <c:pt idx="322">
                  <c:v>36.288</c:v>
                </c:pt>
                <c:pt idx="323">
                  <c:v>34.458</c:v>
                </c:pt>
                <c:pt idx="324">
                  <c:v>35.261</c:v>
                </c:pt>
                <c:pt idx="325">
                  <c:v>30.272</c:v>
                </c:pt>
                <c:pt idx="326">
                  <c:v>12.159</c:v>
                </c:pt>
                <c:pt idx="327">
                  <c:v>11.541</c:v>
                </c:pt>
                <c:pt idx="328">
                  <c:v>6.412</c:v>
                </c:pt>
                <c:pt idx="329">
                  <c:v>5.436</c:v>
                </c:pt>
                <c:pt idx="330">
                  <c:v>4.242</c:v>
                </c:pt>
                <c:pt idx="331">
                  <c:v>3.422</c:v>
                </c:pt>
              </c:numCache>
            </c:numRef>
          </c:xVal>
          <c:yVal>
            <c:numRef>
              <c:f>DATA!$H$9:$H$340</c:f>
              <c:numCache>
                <c:ptCount val="332"/>
                <c:pt idx="0">
                  <c:v>557.649792</c:v>
                </c:pt>
                <c:pt idx="1">
                  <c:v>806.76085536</c:v>
                </c:pt>
                <c:pt idx="2">
                  <c:v>5121.996595200001</c:v>
                </c:pt>
                <c:pt idx="3">
                  <c:v>45.850492627200005</c:v>
                </c:pt>
                <c:pt idx="4">
                  <c:v>190.864958688</c:v>
                </c:pt>
                <c:pt idx="5">
                  <c:v>5597.613696095999</c:v>
                </c:pt>
                <c:pt idx="6">
                  <c:v>156.0245899104</c:v>
                </c:pt>
                <c:pt idx="7">
                  <c:v>652.1462991359999</c:v>
                </c:pt>
                <c:pt idx="8">
                  <c:v>70.14935854080001</c:v>
                </c:pt>
                <c:pt idx="9">
                  <c:v>15632.035973971198</c:v>
                </c:pt>
                <c:pt idx="10">
                  <c:v>614.3423832000001</c:v>
                </c:pt>
                <c:pt idx="11">
                  <c:v>25.614233424000002</c:v>
                </c:pt>
                <c:pt idx="12">
                  <c:v>138.1139705088</c:v>
                </c:pt>
                <c:pt idx="13">
                  <c:v>140.77673124480003</c:v>
                </c:pt>
                <c:pt idx="14">
                  <c:v>7741.9988358912</c:v>
                </c:pt>
                <c:pt idx="15">
                  <c:v>3284.4495276</c:v>
                </c:pt>
                <c:pt idx="16">
                  <c:v>815.7502098144</c:v>
                </c:pt>
                <c:pt idx="17">
                  <c:v>47503.78898578561</c:v>
                </c:pt>
                <c:pt idx="18">
                  <c:v>8983.458613872002</c:v>
                </c:pt>
                <c:pt idx="19">
                  <c:v>474.48645696000006</c:v>
                </c:pt>
                <c:pt idx="20">
                  <c:v>951.1128435167999</c:v>
                </c:pt>
                <c:pt idx="21">
                  <c:v>378.908556912</c:v>
                </c:pt>
                <c:pt idx="22">
                  <c:v>211.98207559679997</c:v>
                </c:pt>
                <c:pt idx="23">
                  <c:v>79.01764415999999</c:v>
                </c:pt>
                <c:pt idx="24">
                  <c:v>45.07476336</c:v>
                </c:pt>
                <c:pt idx="25">
                  <c:v>11.706265785600001</c:v>
                </c:pt>
                <c:pt idx="26">
                  <c:v>3.4411405824000005</c:v>
                </c:pt>
                <c:pt idx="27">
                  <c:v>2.6079600384</c:v>
                </c:pt>
                <c:pt idx="28">
                  <c:v>13.758858892800001</c:v>
                </c:pt>
                <c:pt idx="29">
                  <c:v>14.3875185408</c:v>
                </c:pt>
                <c:pt idx="30">
                  <c:v>19.169528774399996</c:v>
                </c:pt>
                <c:pt idx="31">
                  <c:v>5.118061190400001</c:v>
                </c:pt>
                <c:pt idx="32">
                  <c:v>3.8419744607999995</c:v>
                </c:pt>
                <c:pt idx="33">
                  <c:v>1.6929774720000001</c:v>
                </c:pt>
                <c:pt idx="34">
                  <c:v>2.3831184960000003</c:v>
                </c:pt>
                <c:pt idx="35">
                  <c:v>0.6104681856</c:v>
                </c:pt>
                <c:pt idx="36">
                  <c:v>0.28055808</c:v>
                </c:pt>
                <c:pt idx="37">
                  <c:v>14.587368192</c:v>
                </c:pt>
                <c:pt idx="38">
                  <c:v>17.573120208</c:v>
                </c:pt>
                <c:pt idx="39">
                  <c:v>868.853875536</c:v>
                </c:pt>
                <c:pt idx="40">
                  <c:v>15.272830137600003</c:v>
                </c:pt>
                <c:pt idx="41">
                  <c:v>37.202377824</c:v>
                </c:pt>
                <c:pt idx="42">
                  <c:v>1543.2132512160001</c:v>
                </c:pt>
                <c:pt idx="43">
                  <c:v>10536.8365857024</c:v>
                </c:pt>
                <c:pt idx="44">
                  <c:v>559.257910272</c:v>
                </c:pt>
                <c:pt idx="45">
                  <c:v>235.3119019776</c:v>
                </c:pt>
                <c:pt idx="46">
                  <c:v>322.901894016</c:v>
                </c:pt>
                <c:pt idx="47">
                  <c:v>1774.5329608703998</c:v>
                </c:pt>
                <c:pt idx="48">
                  <c:v>3028.8170037311997</c:v>
                </c:pt>
                <c:pt idx="49">
                  <c:v>17318.5541798976</c:v>
                </c:pt>
                <c:pt idx="50">
                  <c:v>129305.21921856</c:v>
                </c:pt>
                <c:pt idx="51">
                  <c:v>2429.2731169728004</c:v>
                </c:pt>
                <c:pt idx="52">
                  <c:v>21283.628760575997</c:v>
                </c:pt>
                <c:pt idx="53">
                  <c:v>257821.96959066243</c:v>
                </c:pt>
                <c:pt idx="54">
                  <c:v>3042.3252138048</c:v>
                </c:pt>
                <c:pt idx="55">
                  <c:v>31307.312286076038</c:v>
                </c:pt>
                <c:pt idx="56">
                  <c:v>676.0195662971521</c:v>
                </c:pt>
                <c:pt idx="57">
                  <c:v>10251.24084660672</c:v>
                </c:pt>
                <c:pt idx="58">
                  <c:v>1541.0359853945283</c:v>
                </c:pt>
                <c:pt idx="59">
                  <c:v>628.0901319052799</c:v>
                </c:pt>
                <c:pt idx="60">
                  <c:v>52.46054663328001</c:v>
                </c:pt>
                <c:pt idx="61">
                  <c:v>24.919512028992003</c:v>
                </c:pt>
                <c:pt idx="62">
                  <c:v>35.96076152928</c:v>
                </c:pt>
                <c:pt idx="63">
                  <c:v>54.504427722624</c:v>
                </c:pt>
                <c:pt idx="64">
                  <c:v>3.8521926832319995</c:v>
                </c:pt>
                <c:pt idx="65">
                  <c:v>14.462486490816001</c:v>
                </c:pt>
                <c:pt idx="66">
                  <c:v>10.23301364256</c:v>
                </c:pt>
                <c:pt idx="67">
                  <c:v>3.259703597472001</c:v>
                </c:pt>
                <c:pt idx="68">
                  <c:v>8.459719976448001</c:v>
                </c:pt>
                <c:pt idx="69">
                  <c:v>1.6987405276800003</c:v>
                </c:pt>
                <c:pt idx="70">
                  <c:v>5.264457696576001</c:v>
                </c:pt>
                <c:pt idx="71">
                  <c:v>3.145438722816</c:v>
                </c:pt>
                <c:pt idx="72">
                  <c:v>12.570543281664001</c:v>
                </c:pt>
                <c:pt idx="73">
                  <c:v>16.272092187360002</c:v>
                </c:pt>
                <c:pt idx="74">
                  <c:v>14.168375813952002</c:v>
                </c:pt>
                <c:pt idx="75">
                  <c:v>15.863493620736003</c:v>
                </c:pt>
                <c:pt idx="76">
                  <c:v>48.1835842056</c:v>
                </c:pt>
                <c:pt idx="77">
                  <c:v>434.79908027481605</c:v>
                </c:pt>
                <c:pt idx="78">
                  <c:v>64.52115687446401</c:v>
                </c:pt>
                <c:pt idx="79">
                  <c:v>151.10503420320003</c:v>
                </c:pt>
                <c:pt idx="80">
                  <c:v>119.98577667283203</c:v>
                </c:pt>
                <c:pt idx="81">
                  <c:v>53.67498762988801</c:v>
                </c:pt>
                <c:pt idx="82">
                  <c:v>7.944025152672</c:v>
                </c:pt>
                <c:pt idx="83">
                  <c:v>367.6443726412801</c:v>
                </c:pt>
                <c:pt idx="84">
                  <c:v>4.871742481728001</c:v>
                </c:pt>
                <c:pt idx="85">
                  <c:v>98.97367690425601</c:v>
                </c:pt>
                <c:pt idx="86">
                  <c:v>2643.7355245304643</c:v>
                </c:pt>
                <c:pt idx="87">
                  <c:v>188.33881447814403</c:v>
                </c:pt>
                <c:pt idx="88">
                  <c:v>1073.211011097984</c:v>
                </c:pt>
                <c:pt idx="89">
                  <c:v>630.497013696</c:v>
                </c:pt>
                <c:pt idx="90">
                  <c:v>3730.1552615856144</c:v>
                </c:pt>
                <c:pt idx="91">
                  <c:v>1326.9698408586241</c:v>
                </c:pt>
                <c:pt idx="92">
                  <c:v>255.94376866790404</c:v>
                </c:pt>
                <c:pt idx="93">
                  <c:v>146.485083192768</c:v>
                </c:pt>
                <c:pt idx="94">
                  <c:v>173.17248918422402</c:v>
                </c:pt>
                <c:pt idx="95">
                  <c:v>142.269412663296</c:v>
                </c:pt>
                <c:pt idx="96">
                  <c:v>120.311486247456</c:v>
                </c:pt>
                <c:pt idx="97">
                  <c:v>23.04898386192</c:v>
                </c:pt>
                <c:pt idx="98">
                  <c:v>25.2996814944</c:v>
                </c:pt>
                <c:pt idx="99">
                  <c:v>29.479909976064004</c:v>
                </c:pt>
                <c:pt idx="100">
                  <c:v>5.042586825216</c:v>
                </c:pt>
                <c:pt idx="101">
                  <c:v>8.22797391456</c:v>
                </c:pt>
                <c:pt idx="102">
                  <c:v>35.255142643103994</c:v>
                </c:pt>
                <c:pt idx="103">
                  <c:v>11.638656336383999</c:v>
                </c:pt>
                <c:pt idx="104">
                  <c:v>1.3669734769920001</c:v>
                </c:pt>
                <c:pt idx="105">
                  <c:v>1.4155512952320004</c:v>
                </c:pt>
                <c:pt idx="106">
                  <c:v>5.44906501344</c:v>
                </c:pt>
                <c:pt idx="107">
                  <c:v>4.707670285440001</c:v>
                </c:pt>
                <c:pt idx="108">
                  <c:v>30.524967142848002</c:v>
                </c:pt>
                <c:pt idx="109">
                  <c:v>1322.4757019474882</c:v>
                </c:pt>
                <c:pt idx="110">
                  <c:v>2151.1650672279357</c:v>
                </c:pt>
                <c:pt idx="111">
                  <c:v>15.026119720992002</c:v>
                </c:pt>
                <c:pt idx="112">
                  <c:v>1.1213438342400004</c:v>
                </c:pt>
                <c:pt idx="113">
                  <c:v>1.0546501337279999</c:v>
                </c:pt>
                <c:pt idx="114">
                  <c:v>696.0032577106562</c:v>
                </c:pt>
                <c:pt idx="115">
                  <c:v>3565.3415757969606</c:v>
                </c:pt>
                <c:pt idx="116">
                  <c:v>4152.795943562496</c:v>
                </c:pt>
                <c:pt idx="117">
                  <c:v>15489.026305978754</c:v>
                </c:pt>
                <c:pt idx="118">
                  <c:v>6303.969847781281</c:v>
                </c:pt>
                <c:pt idx="119">
                  <c:v>7901.40483648</c:v>
                </c:pt>
                <c:pt idx="120">
                  <c:v>1572.7208675328</c:v>
                </c:pt>
                <c:pt idx="121">
                  <c:v>3301.460821982304</c:v>
                </c:pt>
                <c:pt idx="122">
                  <c:v>1977.2477743487043</c:v>
                </c:pt>
                <c:pt idx="123">
                  <c:v>210.042734393376</c:v>
                </c:pt>
                <c:pt idx="124">
                  <c:v>73.357005255552</c:v>
                </c:pt>
                <c:pt idx="125">
                  <c:v>136.205140833792</c:v>
                </c:pt>
                <c:pt idx="126">
                  <c:v>67.582758491136</c:v>
                </c:pt>
                <c:pt idx="127">
                  <c:v>30.185199564480005</c:v>
                </c:pt>
                <c:pt idx="128">
                  <c:v>18.206695872</c:v>
                </c:pt>
                <c:pt idx="129">
                  <c:v>6.939819403776001</c:v>
                </c:pt>
                <c:pt idx="130">
                  <c:v>10.814638385088</c:v>
                </c:pt>
                <c:pt idx="131">
                  <c:v>10.757836972800003</c:v>
                </c:pt>
                <c:pt idx="132">
                  <c:v>3.56709048048</c:v>
                </c:pt>
                <c:pt idx="133">
                  <c:v>6.690564426528001</c:v>
                </c:pt>
                <c:pt idx="134">
                  <c:v>13.277778440256002</c:v>
                </c:pt>
                <c:pt idx="135">
                  <c:v>1.595425319136</c:v>
                </c:pt>
                <c:pt idx="136">
                  <c:v>1.221961489056</c:v>
                </c:pt>
                <c:pt idx="138">
                  <c:v>8.024758345728003</c:v>
                </c:pt>
                <c:pt idx="139">
                  <c:v>3.0963839938560005</c:v>
                </c:pt>
                <c:pt idx="140">
                  <c:v>7.853508752256</c:v>
                </c:pt>
                <c:pt idx="141">
                  <c:v>38.905774636320004</c:v>
                </c:pt>
                <c:pt idx="142">
                  <c:v>850.7398120911362</c:v>
                </c:pt>
                <c:pt idx="143">
                  <c:v>246.327329016</c:v>
                </c:pt>
                <c:pt idx="144">
                  <c:v>10443.992290018561</c:v>
                </c:pt>
                <c:pt idx="145">
                  <c:v>60109.95805196256</c:v>
                </c:pt>
                <c:pt idx="146">
                  <c:v>10860.8613244992</c:v>
                </c:pt>
                <c:pt idx="147">
                  <c:v>16177.108578370562</c:v>
                </c:pt>
                <c:pt idx="148">
                  <c:v>205.91030517148803</c:v>
                </c:pt>
                <c:pt idx="149">
                  <c:v>90984.20436059848</c:v>
                </c:pt>
                <c:pt idx="150">
                  <c:v>811.144918537344</c:v>
                </c:pt>
                <c:pt idx="151">
                  <c:v>61326.39926074119</c:v>
                </c:pt>
                <c:pt idx="152">
                  <c:v>3658.5461447899206</c:v>
                </c:pt>
                <c:pt idx="153">
                  <c:v>3825.940255388352</c:v>
                </c:pt>
                <c:pt idx="154">
                  <c:v>6749.207057476224</c:v>
                </c:pt>
                <c:pt idx="155">
                  <c:v>5796.231174701857</c:v>
                </c:pt>
                <c:pt idx="156">
                  <c:v>23578.53222436618</c:v>
                </c:pt>
                <c:pt idx="157">
                  <c:v>11330.64336362688</c:v>
                </c:pt>
                <c:pt idx="158">
                  <c:v>4460.3628839208</c:v>
                </c:pt>
                <c:pt idx="159">
                  <c:v>836.091838366848</c:v>
                </c:pt>
                <c:pt idx="160">
                  <c:v>1870.633886046912</c:v>
                </c:pt>
                <c:pt idx="161">
                  <c:v>389.484602549568</c:v>
                </c:pt>
                <c:pt idx="162">
                  <c:v>156.24223752614398</c:v>
                </c:pt>
                <c:pt idx="163">
                  <c:v>75.18878462188802</c:v>
                </c:pt>
                <c:pt idx="164">
                  <c:v>21.123564673536002</c:v>
                </c:pt>
                <c:pt idx="165">
                  <c:v>62.91756667929601</c:v>
                </c:pt>
                <c:pt idx="166">
                  <c:v>60.843445653888004</c:v>
                </c:pt>
                <c:pt idx="167">
                  <c:v>19.101866219712</c:v>
                </c:pt>
                <c:pt idx="168">
                  <c:v>4.5992627527679995</c:v>
                </c:pt>
                <c:pt idx="169">
                  <c:v>1.6215827832000003</c:v>
                </c:pt>
                <c:pt idx="170">
                  <c:v>0.36599637312</c:v>
                </c:pt>
                <c:pt idx="171">
                  <c:v>7.303911653376001</c:v>
                </c:pt>
                <c:pt idx="172">
                  <c:v>3.009908813184</c:v>
                </c:pt>
                <c:pt idx="173">
                  <c:v>4.09657049856</c:v>
                </c:pt>
                <c:pt idx="174">
                  <c:v>19.864107597599997</c:v>
                </c:pt>
                <c:pt idx="175">
                  <c:v>14.609885516352001</c:v>
                </c:pt>
                <c:pt idx="176">
                  <c:v>14.83233755328</c:v>
                </c:pt>
                <c:pt idx="177">
                  <c:v>72.434670811776</c:v>
                </c:pt>
                <c:pt idx="178">
                  <c:v>87.31042784006401</c:v>
                </c:pt>
                <c:pt idx="179">
                  <c:v>72.216458192736</c:v>
                </c:pt>
                <c:pt idx="180">
                  <c:v>716.540034373632</c:v>
                </c:pt>
                <c:pt idx="181">
                  <c:v>116.08294681036803</c:v>
                </c:pt>
                <c:pt idx="182">
                  <c:v>627.687418793472</c:v>
                </c:pt>
                <c:pt idx="183">
                  <c:v>3723.9468303744006</c:v>
                </c:pt>
                <c:pt idx="184">
                  <c:v>807.6305641881601</c:v>
                </c:pt>
                <c:pt idx="185">
                  <c:v>714.0677063759999</c:v>
                </c:pt>
                <c:pt idx="186">
                  <c:v>2264.3644794197767</c:v>
                </c:pt>
                <c:pt idx="187">
                  <c:v>756.3438919609921</c:v>
                </c:pt>
                <c:pt idx="188">
                  <c:v>12680.374587001343</c:v>
                </c:pt>
                <c:pt idx="189">
                  <c:v>593.8690972412159</c:v>
                </c:pt>
                <c:pt idx="190">
                  <c:v>2332.233076017312</c:v>
                </c:pt>
                <c:pt idx="191">
                  <c:v>9287.112509902083</c:v>
                </c:pt>
                <c:pt idx="192">
                  <c:v>14559.719742237312</c:v>
                </c:pt>
                <c:pt idx="193">
                  <c:v>4771.420489296001</c:v>
                </c:pt>
                <c:pt idx="194">
                  <c:v>4386.254859448704</c:v>
                </c:pt>
                <c:pt idx="195">
                  <c:v>655.73692987536</c:v>
                </c:pt>
                <c:pt idx="196">
                  <c:v>1223.8243633486081</c:v>
                </c:pt>
                <c:pt idx="197">
                  <c:v>198.7594269696</c:v>
                </c:pt>
                <c:pt idx="198">
                  <c:v>204.49569798</c:v>
                </c:pt>
                <c:pt idx="199">
                  <c:v>317.39976003628806</c:v>
                </c:pt>
                <c:pt idx="200">
                  <c:v>148.16414257920002</c:v>
                </c:pt>
                <c:pt idx="201">
                  <c:v>32.014382951808</c:v>
                </c:pt>
                <c:pt idx="202">
                  <c:v>23.297354305343998</c:v>
                </c:pt>
                <c:pt idx="203">
                  <c:v>39.89408391359999</c:v>
                </c:pt>
                <c:pt idx="204">
                  <c:v>127.981552537728</c:v>
                </c:pt>
                <c:pt idx="205">
                  <c:v>116.81417177280001</c:v>
                </c:pt>
                <c:pt idx="206">
                  <c:v>85.770166420224</c:v>
                </c:pt>
                <c:pt idx="207">
                  <c:v>325.90067013129595</c:v>
                </c:pt>
                <c:pt idx="208">
                  <c:v>108.915933028032</c:v>
                </c:pt>
                <c:pt idx="209">
                  <c:v>22.758703017983997</c:v>
                </c:pt>
                <c:pt idx="210">
                  <c:v>2.0388630761280004</c:v>
                </c:pt>
                <c:pt idx="211">
                  <c:v>7.983245260799999</c:v>
                </c:pt>
                <c:pt idx="213">
                  <c:v>3.190973204736</c:v>
                </c:pt>
                <c:pt idx="214">
                  <c:v>7.618017594528</c:v>
                </c:pt>
                <c:pt idx="215">
                  <c:v>7.210128752640002</c:v>
                </c:pt>
                <c:pt idx="216">
                  <c:v>31.246826858496</c:v>
                </c:pt>
                <c:pt idx="217">
                  <c:v>11.167977942720004</c:v>
                </c:pt>
                <c:pt idx="218">
                  <c:v>19.408920979968</c:v>
                </c:pt>
                <c:pt idx="219">
                  <c:v>84.99254426784</c:v>
                </c:pt>
                <c:pt idx="220">
                  <c:v>693.7592696415361</c:v>
                </c:pt>
                <c:pt idx="221">
                  <c:v>103.97670310195203</c:v>
                </c:pt>
                <c:pt idx="222">
                  <c:v>17.86078320192</c:v>
                </c:pt>
                <c:pt idx="223">
                  <c:v>1428.9827704185604</c:v>
                </c:pt>
                <c:pt idx="224">
                  <c:v>303.64502037465604</c:v>
                </c:pt>
                <c:pt idx="225">
                  <c:v>302.539131030528</c:v>
                </c:pt>
                <c:pt idx="226">
                  <c:v>10527.453918244226</c:v>
                </c:pt>
                <c:pt idx="227">
                  <c:v>861.6334397523841</c:v>
                </c:pt>
                <c:pt idx="228">
                  <c:v>4240.69563208176</c:v>
                </c:pt>
                <c:pt idx="229">
                  <c:v>2955.9927333542396</c:v>
                </c:pt>
                <c:pt idx="230">
                  <c:v>2303.87300069472</c:v>
                </c:pt>
                <c:pt idx="231">
                  <c:v>2087.965602398592</c:v>
                </c:pt>
                <c:pt idx="232">
                  <c:v>1716.42718005408</c:v>
                </c:pt>
                <c:pt idx="233">
                  <c:v>135.35603128656</c:v>
                </c:pt>
                <c:pt idx="234">
                  <c:v>116.969903284608</c:v>
                </c:pt>
                <c:pt idx="235">
                  <c:v>72.10081816991999</c:v>
                </c:pt>
                <c:pt idx="236">
                  <c:v>63.860580730944015</c:v>
                </c:pt>
                <c:pt idx="237">
                  <c:v>6.587832956544</c:v>
                </c:pt>
                <c:pt idx="238">
                  <c:v>7.56811664928</c:v>
                </c:pt>
                <c:pt idx="239">
                  <c:v>5.794187064192</c:v>
                </c:pt>
                <c:pt idx="240">
                  <c:v>3.304754538624001</c:v>
                </c:pt>
                <c:pt idx="241">
                  <c:v>0.950939136</c:v>
                </c:pt>
                <c:pt idx="242">
                  <c:v>0.3726922475520001</c:v>
                </c:pt>
                <c:pt idx="243">
                  <c:v>11.214438259924503</c:v>
                </c:pt>
                <c:pt idx="244">
                  <c:v>8395.003788569116</c:v>
                </c:pt>
                <c:pt idx="245">
                  <c:v>12293.765483706464</c:v>
                </c:pt>
                <c:pt idx="246">
                  <c:v>44.353263179872584</c:v>
                </c:pt>
                <c:pt idx="247">
                  <c:v>173.4518860677717</c:v>
                </c:pt>
                <c:pt idx="248">
                  <c:v>1539.680929682428</c:v>
                </c:pt>
                <c:pt idx="249">
                  <c:v>333.6005520573244</c:v>
                </c:pt>
                <c:pt idx="250">
                  <c:v>483.4509477007853</c:v>
                </c:pt>
                <c:pt idx="251">
                  <c:v>48717.104236114996</c:v>
                </c:pt>
                <c:pt idx="252">
                  <c:v>41253.80352390755</c:v>
                </c:pt>
                <c:pt idx="253">
                  <c:v>8535.015073055134</c:v>
                </c:pt>
                <c:pt idx="254">
                  <c:v>163615.04831809356</c:v>
                </c:pt>
                <c:pt idx="255">
                  <c:v>88626.03758140953</c:v>
                </c:pt>
                <c:pt idx="256">
                  <c:v>56394.16618665789</c:v>
                </c:pt>
                <c:pt idx="257">
                  <c:v>55168.569655173036</c:v>
                </c:pt>
                <c:pt idx="258">
                  <c:v>21174.093557986787</c:v>
                </c:pt>
                <c:pt idx="259">
                  <c:v>2215.5274875811265</c:v>
                </c:pt>
                <c:pt idx="260">
                  <c:v>904.4020306251706</c:v>
                </c:pt>
                <c:pt idx="261">
                  <c:v>546.0761234454972</c:v>
                </c:pt>
                <c:pt idx="262">
                  <c:v>27.307138685410173</c:v>
                </c:pt>
                <c:pt idx="263">
                  <c:v>28.623535432388824</c:v>
                </c:pt>
                <c:pt idx="264">
                  <c:v>24.71968703507972</c:v>
                </c:pt>
                <c:pt idx="265">
                  <c:v>2.98906642944</c:v>
                </c:pt>
                <c:pt idx="266">
                  <c:v>11.327309731584002</c:v>
                </c:pt>
                <c:pt idx="267">
                  <c:v>9.784320624000001</c:v>
                </c:pt>
                <c:pt idx="268">
                  <c:v>7.5138607152</c:v>
                </c:pt>
                <c:pt idx="269">
                  <c:v>51.163265716992</c:v>
                </c:pt>
                <c:pt idx="270">
                  <c:v>10.756952676288003</c:v>
                </c:pt>
                <c:pt idx="271">
                  <c:v>14.112607257504001</c:v>
                </c:pt>
                <c:pt idx="272">
                  <c:v>7.917169456800002</c:v>
                </c:pt>
                <c:pt idx="273">
                  <c:v>87393.19708684801</c:v>
                </c:pt>
                <c:pt idx="274">
                  <c:v>3.1514543319167996</c:v>
                </c:pt>
                <c:pt idx="275">
                  <c:v>2.408033162304</c:v>
                </c:pt>
                <c:pt idx="276">
                  <c:v>2.5076052806400004</c:v>
                </c:pt>
                <c:pt idx="277">
                  <c:v>2.9847985280640006</c:v>
                </c:pt>
                <c:pt idx="278">
                  <c:v>2.695769711424</c:v>
                </c:pt>
                <c:pt idx="279">
                  <c:v>23.304204315072</c:v>
                </c:pt>
                <c:pt idx="280">
                  <c:v>40.597573137408</c:v>
                </c:pt>
                <c:pt idx="281">
                  <c:v>7.387332249024</c:v>
                </c:pt>
                <c:pt idx="282">
                  <c:v>5.179550443200001</c:v>
                </c:pt>
                <c:pt idx="283">
                  <c:v>13.393984481280002</c:v>
                </c:pt>
                <c:pt idx="284">
                  <c:v>610.0205850230401</c:v>
                </c:pt>
                <c:pt idx="285">
                  <c:v>20.751683169599996</c:v>
                </c:pt>
                <c:pt idx="286">
                  <c:v>742.612394901024</c:v>
                </c:pt>
                <c:pt idx="287">
                  <c:v>766.9748304000001</c:v>
                </c:pt>
                <c:pt idx="288">
                  <c:v>935.418946159008</c:v>
                </c:pt>
                <c:pt idx="289">
                  <c:v>14866.695592530625</c:v>
                </c:pt>
                <c:pt idx="290">
                  <c:v>1583.34937962336</c:v>
                </c:pt>
                <c:pt idx="291">
                  <c:v>16792.98557739264</c:v>
                </c:pt>
                <c:pt idx="292">
                  <c:v>28423.368779097604</c:v>
                </c:pt>
                <c:pt idx="293">
                  <c:v>100843.34686386077</c:v>
                </c:pt>
                <c:pt idx="294">
                  <c:v>30436.329684657605</c:v>
                </c:pt>
                <c:pt idx="295">
                  <c:v>1747.1125129668485</c:v>
                </c:pt>
                <c:pt idx="296">
                  <c:v>1464.381143880192</c:v>
                </c:pt>
                <c:pt idx="297">
                  <c:v>69.68047121856002</c:v>
                </c:pt>
                <c:pt idx="298">
                  <c:v>36.484198312320004</c:v>
                </c:pt>
                <c:pt idx="299">
                  <c:v>48.014182975104006</c:v>
                </c:pt>
                <c:pt idx="300">
                  <c:v>35.572243027104</c:v>
                </c:pt>
                <c:pt idx="301">
                  <c:v>97.448577780672</c:v>
                </c:pt>
                <c:pt idx="302">
                  <c:v>34.158068459712</c:v>
                </c:pt>
                <c:pt idx="303">
                  <c:v>6.2671569408000005</c:v>
                </c:pt>
                <c:pt idx="304">
                  <c:v>4.733087821056001</c:v>
                </c:pt>
                <c:pt idx="305">
                  <c:v>5.79415965696</c:v>
                </c:pt>
                <c:pt idx="306">
                  <c:v>11.1201627456</c:v>
                </c:pt>
                <c:pt idx="307">
                  <c:v>3.257275902336</c:v>
                </c:pt>
                <c:pt idx="308">
                  <c:v>37.130485423391995</c:v>
                </c:pt>
                <c:pt idx="309">
                  <c:v>2253.4080505292163</c:v>
                </c:pt>
                <c:pt idx="310">
                  <c:v>259.72466912064004</c:v>
                </c:pt>
                <c:pt idx="311">
                  <c:v>66.43338331392</c:v>
                </c:pt>
                <c:pt idx="312">
                  <c:v>23431.53141871315</c:v>
                </c:pt>
                <c:pt idx="313">
                  <c:v>20356.303179943876</c:v>
                </c:pt>
                <c:pt idx="314">
                  <c:v>8273.588613004802</c:v>
                </c:pt>
                <c:pt idx="315">
                  <c:v>223256.14207516168</c:v>
                </c:pt>
                <c:pt idx="316">
                  <c:v>85429.48656150865</c:v>
                </c:pt>
                <c:pt idx="317">
                  <c:v>18459.57239395776</c:v>
                </c:pt>
                <c:pt idx="318">
                  <c:v>28821.752741147906</c:v>
                </c:pt>
                <c:pt idx="319">
                  <c:v>12508.945840561537</c:v>
                </c:pt>
                <c:pt idx="320">
                  <c:v>2440.8816010104965</c:v>
                </c:pt>
                <c:pt idx="321">
                  <c:v>543.311010386208</c:v>
                </c:pt>
                <c:pt idx="322">
                  <c:v>274.868856815616</c:v>
                </c:pt>
                <c:pt idx="323">
                  <c:v>108.73931238604801</c:v>
                </c:pt>
                <c:pt idx="324">
                  <c:v>115.30023388646401</c:v>
                </c:pt>
                <c:pt idx="325">
                  <c:v>70.907037493248</c:v>
                </c:pt>
                <c:pt idx="326">
                  <c:v>5.066739343008001</c:v>
                </c:pt>
                <c:pt idx="327">
                  <c:v>0.44021842675200007</c:v>
                </c:pt>
                <c:pt idx="328">
                  <c:v>0.05731096896000001</c:v>
                </c:pt>
                <c:pt idx="329">
                  <c:v>5.984342975232</c:v>
                </c:pt>
                <c:pt idx="330">
                  <c:v>12.444395814144</c:v>
                </c:pt>
                <c:pt idx="331">
                  <c:v>12.022610825088002</c:v>
                </c:pt>
              </c:numCache>
            </c:numRef>
          </c:yVal>
          <c:smooth val="0"/>
        </c:ser>
        <c:axId val="23299445"/>
        <c:axId val="8368414"/>
      </c:scatterChart>
      <c:valAx>
        <c:axId val="23299445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368414"/>
        <c:crossesAt val="0.1"/>
        <c:crossBetween val="midCat"/>
        <c:dispUnits/>
      </c:valAx>
      <c:valAx>
        <c:axId val="8368414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329944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95"/>
          <c:y val="0.29625"/>
          <c:w val="0.157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Suspended Sediment and Water Qualities
Code Y.20  Nam Yom  A.Song Phrae   Year 2016</a:t>
            </a:r>
          </a:p>
        </c:rich>
      </c:tx>
      <c:layout>
        <c:manualLayout>
          <c:xMode val="factor"/>
          <c:yMode val="factor"/>
          <c:x val="0.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475"/>
          <c:w val="0.9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'Y20'!$B$1:$B$366</c:f>
              <c:strCache/>
            </c:strRef>
          </c:cat>
          <c:val>
            <c:numRef>
              <c:f>'Y20'!$D$1:$D$366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'Y20'!$B$1:$B$366</c:f>
              <c:strCache/>
            </c:strRef>
          </c:cat>
          <c:val>
            <c:numRef>
              <c:f>'Y20'!$E$1:$E$366</c:f>
              <c:numCache/>
            </c:numRef>
          </c:val>
          <c:smooth val="0"/>
        </c:ser>
        <c:marker val="1"/>
        <c:axId val="8206863"/>
        <c:axId val="6752904"/>
      </c:lineChart>
      <c:dateAx>
        <c:axId val="82068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2904"/>
        <c:crossesAt val="1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752904"/>
        <c:scaling>
          <c:orientation val="minMax"/>
          <c:max val="192"/>
          <c:min val="1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a.d. )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6863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 Nam Yom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0935"/>
          <c:w val="0.76025"/>
          <c:h val="0.798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DATA!$E$317:$E$346</c:f>
              <c:numCache>
                <c:ptCount val="30"/>
                <c:pt idx="0">
                  <c:v>14.263</c:v>
                </c:pt>
                <c:pt idx="1">
                  <c:v>51.054</c:v>
                </c:pt>
                <c:pt idx="2">
                  <c:v>15.644</c:v>
                </c:pt>
                <c:pt idx="3">
                  <c:v>4.016</c:v>
                </c:pt>
                <c:pt idx="4">
                  <c:v>181.086</c:v>
                </c:pt>
                <c:pt idx="5">
                  <c:v>130.894</c:v>
                </c:pt>
                <c:pt idx="6">
                  <c:v>61.15</c:v>
                </c:pt>
                <c:pt idx="7">
                  <c:v>1160.131</c:v>
                </c:pt>
                <c:pt idx="8">
                  <c:v>800.531</c:v>
                </c:pt>
                <c:pt idx="9">
                  <c:v>380.316</c:v>
                </c:pt>
                <c:pt idx="10">
                  <c:v>451.483</c:v>
                </c:pt>
                <c:pt idx="11">
                  <c:v>225.651</c:v>
                </c:pt>
                <c:pt idx="12">
                  <c:v>124.194</c:v>
                </c:pt>
                <c:pt idx="13">
                  <c:v>74.467</c:v>
                </c:pt>
                <c:pt idx="14">
                  <c:v>36.288</c:v>
                </c:pt>
                <c:pt idx="15">
                  <c:v>34.458</c:v>
                </c:pt>
                <c:pt idx="16">
                  <c:v>35.261</c:v>
                </c:pt>
                <c:pt idx="17">
                  <c:v>30.272</c:v>
                </c:pt>
                <c:pt idx="18">
                  <c:v>12.159</c:v>
                </c:pt>
                <c:pt idx="19">
                  <c:v>11.541</c:v>
                </c:pt>
                <c:pt idx="20">
                  <c:v>6.412</c:v>
                </c:pt>
                <c:pt idx="21">
                  <c:v>5.436</c:v>
                </c:pt>
                <c:pt idx="22">
                  <c:v>4.242</c:v>
                </c:pt>
                <c:pt idx="23">
                  <c:v>3.422</c:v>
                </c:pt>
              </c:numCache>
            </c:numRef>
          </c:xVal>
          <c:yVal>
            <c:numRef>
              <c:f>DATA!$H$317:$H$346</c:f>
              <c:numCache>
                <c:ptCount val="30"/>
                <c:pt idx="0">
                  <c:v>37.130485423391995</c:v>
                </c:pt>
                <c:pt idx="1">
                  <c:v>2253.4080505292163</c:v>
                </c:pt>
                <c:pt idx="2">
                  <c:v>259.72466912064004</c:v>
                </c:pt>
                <c:pt idx="3">
                  <c:v>66.43338331392</c:v>
                </c:pt>
                <c:pt idx="4">
                  <c:v>23431.53141871315</c:v>
                </c:pt>
                <c:pt idx="5">
                  <c:v>20356.303179943876</c:v>
                </c:pt>
                <c:pt idx="6">
                  <c:v>8273.588613004802</c:v>
                </c:pt>
                <c:pt idx="7">
                  <c:v>223256.14207516168</c:v>
                </c:pt>
                <c:pt idx="8">
                  <c:v>85429.48656150865</c:v>
                </c:pt>
                <c:pt idx="9">
                  <c:v>18459.57239395776</c:v>
                </c:pt>
                <c:pt idx="10">
                  <c:v>28821.752741147906</c:v>
                </c:pt>
                <c:pt idx="11">
                  <c:v>12508.945840561537</c:v>
                </c:pt>
                <c:pt idx="12">
                  <c:v>2440.8816010104965</c:v>
                </c:pt>
                <c:pt idx="13">
                  <c:v>543.311010386208</c:v>
                </c:pt>
                <c:pt idx="14">
                  <c:v>274.868856815616</c:v>
                </c:pt>
                <c:pt idx="15">
                  <c:v>108.73931238604801</c:v>
                </c:pt>
                <c:pt idx="16">
                  <c:v>115.30023388646401</c:v>
                </c:pt>
                <c:pt idx="17">
                  <c:v>70.907037493248</c:v>
                </c:pt>
                <c:pt idx="18">
                  <c:v>5.066739343008001</c:v>
                </c:pt>
                <c:pt idx="19">
                  <c:v>0.44021842675200007</c:v>
                </c:pt>
                <c:pt idx="20">
                  <c:v>0.05731096896000001</c:v>
                </c:pt>
                <c:pt idx="21">
                  <c:v>5.984342975232</c:v>
                </c:pt>
                <c:pt idx="22">
                  <c:v>12.444395814144</c:v>
                </c:pt>
                <c:pt idx="23">
                  <c:v>12.022610825088002</c:v>
                </c:pt>
              </c:numCache>
            </c:numRef>
          </c:yVal>
          <c:smooth val="0"/>
        </c:ser>
        <c:axId val="60776137"/>
        <c:axId val="10114322"/>
      </c:scatterChart>
      <c:valAx>
        <c:axId val="60776137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114322"/>
        <c:crossesAt val="0.1"/>
        <c:crossBetween val="midCat"/>
        <c:dispUnits/>
      </c:valAx>
      <c:valAx>
        <c:axId val="10114322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77613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29275"/>
          <c:w val="0.1062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9</xdr:col>
      <xdr:colOff>76200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76200" y="9525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123825</xdr:rowOff>
    </xdr:from>
    <xdr:to>
      <xdr:col>15</xdr:col>
      <xdr:colOff>9525</xdr:colOff>
      <xdr:row>34</xdr:row>
      <xdr:rowOff>57150</xdr:rowOff>
    </xdr:to>
    <xdr:graphicFrame>
      <xdr:nvGraphicFramePr>
        <xdr:cNvPr id="2" name="Chart 1"/>
        <xdr:cNvGraphicFramePr/>
      </xdr:nvGraphicFramePr>
      <xdr:xfrm>
        <a:off x="2905125" y="49815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289"/>
  <sheetViews>
    <sheetView tabSelected="1" zoomScalePageLayoutView="0" workbookViewId="0" topLeftCell="A259">
      <selection activeCell="M264" sqref="M264"/>
    </sheetView>
  </sheetViews>
  <sheetFormatPr defaultColWidth="9.140625" defaultRowHeight="21.75"/>
  <cols>
    <col min="1" max="1" width="9.421875" style="143" bestFit="1" customWidth="1"/>
    <col min="3" max="4" width="9.140625" style="137" customWidth="1"/>
    <col min="6" max="6" width="10.421875" style="161" bestFit="1" customWidth="1"/>
    <col min="9" max="10" width="9.140625" style="156" customWidth="1"/>
  </cols>
  <sheetData>
    <row r="1" spans="1:10" s="119" customFormat="1" ht="21">
      <c r="A1" s="271" t="s">
        <v>130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s="119" customFormat="1" ht="21">
      <c r="A2" s="138" t="s">
        <v>131</v>
      </c>
      <c r="B2" s="121" t="s">
        <v>132</v>
      </c>
      <c r="C2" s="145" t="s">
        <v>133</v>
      </c>
      <c r="D2" s="133" t="s">
        <v>133</v>
      </c>
      <c r="E2" s="120" t="s">
        <v>134</v>
      </c>
      <c r="F2" s="157" t="s">
        <v>134</v>
      </c>
      <c r="G2" s="120" t="s">
        <v>134</v>
      </c>
      <c r="H2" s="121" t="s">
        <v>135</v>
      </c>
      <c r="I2" s="148" t="s">
        <v>134</v>
      </c>
      <c r="J2" s="149" t="s">
        <v>134</v>
      </c>
    </row>
    <row r="3" spans="1:10" s="119" customFormat="1" ht="17.25" customHeight="1">
      <c r="A3" s="139" t="s">
        <v>136</v>
      </c>
      <c r="B3" s="123" t="s">
        <v>137</v>
      </c>
      <c r="C3" s="146" t="s">
        <v>138</v>
      </c>
      <c r="D3" s="134" t="s">
        <v>138</v>
      </c>
      <c r="E3" s="122" t="s">
        <v>139</v>
      </c>
      <c r="F3" s="158" t="s">
        <v>139</v>
      </c>
      <c r="G3" s="122" t="s">
        <v>140</v>
      </c>
      <c r="H3" s="123" t="s">
        <v>141</v>
      </c>
      <c r="I3" s="150" t="s">
        <v>142</v>
      </c>
      <c r="J3" s="151" t="s">
        <v>143</v>
      </c>
    </row>
    <row r="4" spans="1:10" s="119" customFormat="1" ht="18.75" customHeight="1">
      <c r="A4" s="140"/>
      <c r="B4" s="123" t="s">
        <v>144</v>
      </c>
      <c r="C4" s="146" t="s">
        <v>145</v>
      </c>
      <c r="D4" s="134" t="s">
        <v>146</v>
      </c>
      <c r="E4" s="122" t="s">
        <v>147</v>
      </c>
      <c r="F4" s="158" t="s">
        <v>148</v>
      </c>
      <c r="G4" s="122" t="s">
        <v>149</v>
      </c>
      <c r="H4" s="123" t="s">
        <v>150</v>
      </c>
      <c r="I4" s="152"/>
      <c r="J4" s="153"/>
    </row>
    <row r="5" spans="1:10" s="119" customFormat="1" ht="18.75" customHeight="1">
      <c r="A5" s="141"/>
      <c r="B5" s="124"/>
      <c r="C5" s="147" t="s">
        <v>37</v>
      </c>
      <c r="D5" s="135" t="s">
        <v>36</v>
      </c>
      <c r="E5" s="125" t="s">
        <v>38</v>
      </c>
      <c r="F5" s="159"/>
      <c r="G5" s="125" t="s">
        <v>151</v>
      </c>
      <c r="H5" s="124"/>
      <c r="I5" s="154" t="s">
        <v>152</v>
      </c>
      <c r="J5" s="151" t="s">
        <v>153</v>
      </c>
    </row>
    <row r="6" spans="1:10" s="119" customFormat="1" ht="18.75" customHeight="1">
      <c r="A6" s="126">
        <v>20938</v>
      </c>
      <c r="B6" s="127">
        <v>7</v>
      </c>
      <c r="C6" s="128">
        <v>86.452</v>
      </c>
      <c r="D6" s="128">
        <v>86.4597</v>
      </c>
      <c r="E6" s="128">
        <f aca="true" t="shared" si="0" ref="E6:E45">D6-C6</f>
        <v>0.007699999999999818</v>
      </c>
      <c r="F6" s="160">
        <f aca="true" t="shared" si="1" ref="F6:F45">((10^6)*E6/G6)</f>
        <v>34.536891679748</v>
      </c>
      <c r="G6" s="129">
        <f aca="true" t="shared" si="2" ref="G6:G45">I6-J6</f>
        <v>222.95000000000005</v>
      </c>
      <c r="H6" s="127">
        <v>1</v>
      </c>
      <c r="I6" s="130">
        <v>787.98</v>
      </c>
      <c r="J6" s="129">
        <v>565.03</v>
      </c>
    </row>
    <row r="7" spans="1:10" s="119" customFormat="1" ht="18.75" customHeight="1">
      <c r="A7" s="126"/>
      <c r="B7" s="127">
        <v>8</v>
      </c>
      <c r="C7" s="128">
        <v>84.8005</v>
      </c>
      <c r="D7" s="128">
        <v>84.805</v>
      </c>
      <c r="E7" s="128">
        <f t="shared" si="0"/>
        <v>0.004500000000007276</v>
      </c>
      <c r="F7" s="160">
        <f t="shared" si="1"/>
        <v>17.165090021388757</v>
      </c>
      <c r="G7" s="129">
        <f t="shared" si="2"/>
        <v>262.15999999999997</v>
      </c>
      <c r="H7" s="127">
        <v>2</v>
      </c>
      <c r="I7" s="130">
        <v>650.8</v>
      </c>
      <c r="J7" s="129">
        <v>388.64</v>
      </c>
    </row>
    <row r="8" spans="1:10" s="119" customFormat="1" ht="18.75" customHeight="1">
      <c r="A8" s="126"/>
      <c r="B8" s="127">
        <v>9</v>
      </c>
      <c r="C8" s="128">
        <v>87.6254</v>
      </c>
      <c r="D8" s="128">
        <v>87.6288</v>
      </c>
      <c r="E8" s="128">
        <f t="shared" si="0"/>
        <v>0.0033999999999991815</v>
      </c>
      <c r="F8" s="160">
        <f t="shared" si="1"/>
        <v>12.62813846382106</v>
      </c>
      <c r="G8" s="129">
        <f t="shared" si="2"/>
        <v>269.23999999999995</v>
      </c>
      <c r="H8" s="127">
        <v>3</v>
      </c>
      <c r="I8" s="130">
        <v>639.56</v>
      </c>
      <c r="J8" s="131">
        <v>370.32</v>
      </c>
    </row>
    <row r="9" spans="1:10" s="119" customFormat="1" ht="18.75" customHeight="1">
      <c r="A9" s="126">
        <v>20947</v>
      </c>
      <c r="B9" s="127">
        <v>1</v>
      </c>
      <c r="C9" s="128">
        <v>85.3063</v>
      </c>
      <c r="D9" s="128">
        <v>85.5115</v>
      </c>
      <c r="E9" s="128">
        <f t="shared" si="0"/>
        <v>0.20520000000000493</v>
      </c>
      <c r="F9" s="160">
        <f t="shared" si="1"/>
        <v>876.548483554058</v>
      </c>
      <c r="G9" s="129">
        <f t="shared" si="2"/>
        <v>234.09999999999997</v>
      </c>
      <c r="H9" s="127">
        <v>4</v>
      </c>
      <c r="I9" s="130">
        <v>548.4</v>
      </c>
      <c r="J9" s="129">
        <v>314.3</v>
      </c>
    </row>
    <row r="10" spans="1:10" s="119" customFormat="1" ht="18.75" customHeight="1">
      <c r="A10" s="126"/>
      <c r="B10" s="127">
        <v>2</v>
      </c>
      <c r="C10" s="128">
        <v>87.3867</v>
      </c>
      <c r="D10" s="128">
        <v>87.5846</v>
      </c>
      <c r="E10" s="128">
        <f t="shared" si="0"/>
        <v>0.19789999999998997</v>
      </c>
      <c r="F10" s="160">
        <f t="shared" si="1"/>
        <v>874.2324512965055</v>
      </c>
      <c r="G10" s="129">
        <f t="shared" si="2"/>
        <v>226.37</v>
      </c>
      <c r="H10" s="127">
        <v>5</v>
      </c>
      <c r="I10" s="130">
        <v>590.27</v>
      </c>
      <c r="J10" s="129">
        <v>363.9</v>
      </c>
    </row>
    <row r="11" spans="1:10" s="119" customFormat="1" ht="18.75" customHeight="1">
      <c r="A11" s="126"/>
      <c r="B11" s="127">
        <v>3</v>
      </c>
      <c r="C11" s="128">
        <v>85.7679</v>
      </c>
      <c r="D11" s="128">
        <v>85.9266</v>
      </c>
      <c r="E11" s="128">
        <f t="shared" si="0"/>
        <v>0.15869999999999607</v>
      </c>
      <c r="F11" s="160">
        <f t="shared" si="1"/>
        <v>852.8131549250155</v>
      </c>
      <c r="G11" s="129">
        <f t="shared" si="2"/>
        <v>186.08999999999992</v>
      </c>
      <c r="H11" s="127">
        <v>6</v>
      </c>
      <c r="I11" s="130">
        <v>741.05</v>
      </c>
      <c r="J11" s="131">
        <v>554.96</v>
      </c>
    </row>
    <row r="12" spans="1:10" s="119" customFormat="1" ht="18.75" customHeight="1">
      <c r="A12" s="126">
        <v>20948</v>
      </c>
      <c r="B12" s="127">
        <v>4</v>
      </c>
      <c r="C12" s="128">
        <v>84.9164</v>
      </c>
      <c r="D12" s="128">
        <v>85.072</v>
      </c>
      <c r="E12" s="128">
        <f t="shared" si="0"/>
        <v>0.15560000000000684</v>
      </c>
      <c r="F12" s="160">
        <f t="shared" si="1"/>
        <v>726.0849276715206</v>
      </c>
      <c r="G12" s="129">
        <f t="shared" si="2"/>
        <v>214.29999999999995</v>
      </c>
      <c r="H12" s="127">
        <v>7</v>
      </c>
      <c r="I12" s="130">
        <v>769.27</v>
      </c>
      <c r="J12" s="129">
        <v>554.97</v>
      </c>
    </row>
    <row r="13" spans="1:10" s="119" customFormat="1" ht="18.75" customHeight="1">
      <c r="A13" s="126"/>
      <c r="B13" s="127">
        <v>5</v>
      </c>
      <c r="C13" s="128">
        <v>84.9497</v>
      </c>
      <c r="D13" s="128">
        <v>85.131</v>
      </c>
      <c r="E13" s="128">
        <f t="shared" si="0"/>
        <v>0.18129999999999313</v>
      </c>
      <c r="F13" s="160">
        <f t="shared" si="1"/>
        <v>732.3772975156257</v>
      </c>
      <c r="G13" s="129">
        <f t="shared" si="2"/>
        <v>247.54999999999995</v>
      </c>
      <c r="H13" s="127">
        <v>8</v>
      </c>
      <c r="I13" s="130">
        <v>759.54</v>
      </c>
      <c r="J13" s="129">
        <v>511.99</v>
      </c>
    </row>
    <row r="14" spans="1:10" s="119" customFormat="1" ht="18.75" customHeight="1">
      <c r="A14" s="126"/>
      <c r="B14" s="127">
        <v>6</v>
      </c>
      <c r="C14" s="128">
        <v>87.3439</v>
      </c>
      <c r="D14" s="128">
        <v>87.5026</v>
      </c>
      <c r="E14" s="128">
        <f t="shared" si="0"/>
        <v>0.15869999999999607</v>
      </c>
      <c r="F14" s="160">
        <f t="shared" si="1"/>
        <v>756.7954220314547</v>
      </c>
      <c r="G14" s="129">
        <f t="shared" si="2"/>
        <v>209.70000000000005</v>
      </c>
      <c r="H14" s="127">
        <v>9</v>
      </c>
      <c r="I14" s="130">
        <v>740.49</v>
      </c>
      <c r="J14" s="131">
        <v>530.79</v>
      </c>
    </row>
    <row r="15" spans="1:10" s="119" customFormat="1" ht="18.75" customHeight="1">
      <c r="A15" s="126">
        <v>20962</v>
      </c>
      <c r="B15" s="127">
        <v>7</v>
      </c>
      <c r="C15" s="128">
        <v>86.4072</v>
      </c>
      <c r="D15" s="128">
        <v>86.4193</v>
      </c>
      <c r="E15" s="128">
        <f t="shared" si="0"/>
        <v>0.012100000000003774</v>
      </c>
      <c r="F15" s="160">
        <f t="shared" si="1"/>
        <v>60.60606060607952</v>
      </c>
      <c r="G15" s="129">
        <f t="shared" si="2"/>
        <v>199.64999999999998</v>
      </c>
      <c r="H15" s="127">
        <v>10</v>
      </c>
      <c r="I15" s="130">
        <v>683.87</v>
      </c>
      <c r="J15" s="129">
        <v>484.22</v>
      </c>
    </row>
    <row r="16" spans="1:10" s="119" customFormat="1" ht="18.75" customHeight="1">
      <c r="A16" s="126"/>
      <c r="B16" s="127">
        <v>8</v>
      </c>
      <c r="C16" s="128">
        <v>84.7602</v>
      </c>
      <c r="D16" s="128">
        <v>84.7684</v>
      </c>
      <c r="E16" s="128">
        <f t="shared" si="0"/>
        <v>0.008200000000002206</v>
      </c>
      <c r="F16" s="160">
        <f t="shared" si="1"/>
        <v>38.76518697112564</v>
      </c>
      <c r="G16" s="129">
        <f t="shared" si="2"/>
        <v>211.52999999999997</v>
      </c>
      <c r="H16" s="127">
        <v>11</v>
      </c>
      <c r="I16" s="130">
        <v>762.81</v>
      </c>
      <c r="J16" s="129">
        <v>551.28</v>
      </c>
    </row>
    <row r="17" spans="1:10" s="119" customFormat="1" ht="18.75" customHeight="1">
      <c r="A17" s="126"/>
      <c r="B17" s="127">
        <v>9</v>
      </c>
      <c r="C17" s="128">
        <v>87.6072</v>
      </c>
      <c r="D17" s="128">
        <v>87.6163</v>
      </c>
      <c r="E17" s="128">
        <f t="shared" si="0"/>
        <v>0.00909999999998945</v>
      </c>
      <c r="F17" s="160">
        <f t="shared" si="1"/>
        <v>40.32794150227985</v>
      </c>
      <c r="G17" s="129">
        <f t="shared" si="2"/>
        <v>225.65000000000003</v>
      </c>
      <c r="H17" s="127">
        <v>12</v>
      </c>
      <c r="I17" s="130">
        <v>645.49</v>
      </c>
      <c r="J17" s="131">
        <v>419.84</v>
      </c>
    </row>
    <row r="18" spans="1:10" s="119" customFormat="1" ht="18.75" customHeight="1">
      <c r="A18" s="126">
        <v>20980</v>
      </c>
      <c r="B18" s="127">
        <v>19</v>
      </c>
      <c r="C18" s="128">
        <v>88.9741</v>
      </c>
      <c r="D18" s="128">
        <v>89.0407</v>
      </c>
      <c r="E18" s="128">
        <f t="shared" si="0"/>
        <v>0.066599999999994</v>
      </c>
      <c r="F18" s="160">
        <f t="shared" si="1"/>
        <v>305.0847457626844</v>
      </c>
      <c r="G18" s="129">
        <f t="shared" si="2"/>
        <v>218.3</v>
      </c>
      <c r="H18" s="127">
        <v>13</v>
      </c>
      <c r="I18" s="130">
        <v>520.88</v>
      </c>
      <c r="J18" s="129">
        <v>302.58</v>
      </c>
    </row>
    <row r="19" spans="1:10" s="119" customFormat="1" ht="18.75" customHeight="1">
      <c r="A19" s="126"/>
      <c r="B19" s="127">
        <v>20</v>
      </c>
      <c r="C19" s="128">
        <v>84.6593</v>
      </c>
      <c r="D19" s="128">
        <v>84.7273</v>
      </c>
      <c r="E19" s="128">
        <f t="shared" si="0"/>
        <v>0.06799999999999784</v>
      </c>
      <c r="F19" s="160">
        <f t="shared" si="1"/>
        <v>314.18934528483965</v>
      </c>
      <c r="G19" s="129">
        <f t="shared" si="2"/>
        <v>216.43</v>
      </c>
      <c r="H19" s="127">
        <v>14</v>
      </c>
      <c r="I19" s="130">
        <v>572.5</v>
      </c>
      <c r="J19" s="129">
        <v>356.07</v>
      </c>
    </row>
    <row r="20" spans="1:10" s="119" customFormat="1" ht="18.75" customHeight="1">
      <c r="A20" s="126"/>
      <c r="B20" s="127">
        <v>21</v>
      </c>
      <c r="C20" s="128">
        <v>86.336</v>
      </c>
      <c r="D20" s="128">
        <v>86.4076</v>
      </c>
      <c r="E20" s="128">
        <f t="shared" si="0"/>
        <v>0.07160000000000366</v>
      </c>
      <c r="F20" s="160">
        <f t="shared" si="1"/>
        <v>335.03345655329025</v>
      </c>
      <c r="G20" s="129">
        <f t="shared" si="2"/>
        <v>213.71000000000004</v>
      </c>
      <c r="H20" s="127">
        <v>15</v>
      </c>
      <c r="I20" s="130">
        <v>736.01</v>
      </c>
      <c r="J20" s="131">
        <v>522.3</v>
      </c>
    </row>
    <row r="21" spans="1:10" s="119" customFormat="1" ht="18.75" customHeight="1">
      <c r="A21" s="126">
        <v>20987</v>
      </c>
      <c r="B21" s="127">
        <v>22</v>
      </c>
      <c r="C21" s="128">
        <v>85.1266</v>
      </c>
      <c r="D21" s="128">
        <v>85.2006</v>
      </c>
      <c r="E21" s="128">
        <f t="shared" si="0"/>
        <v>0.07399999999999807</v>
      </c>
      <c r="F21" s="160">
        <f t="shared" si="1"/>
        <v>403.53364598101246</v>
      </c>
      <c r="G21" s="129">
        <f t="shared" si="2"/>
        <v>183.38</v>
      </c>
      <c r="H21" s="127">
        <v>16</v>
      </c>
      <c r="I21" s="130">
        <v>734.81</v>
      </c>
      <c r="J21" s="129">
        <v>551.43</v>
      </c>
    </row>
    <row r="22" spans="1:10" s="119" customFormat="1" ht="18.75" customHeight="1">
      <c r="A22" s="126"/>
      <c r="B22" s="127">
        <v>23</v>
      </c>
      <c r="C22" s="128">
        <v>87.688</v>
      </c>
      <c r="D22" s="128">
        <v>87.7638</v>
      </c>
      <c r="E22" s="128">
        <f t="shared" si="0"/>
        <v>0.07580000000000098</v>
      </c>
      <c r="F22" s="160">
        <f t="shared" si="1"/>
        <v>352.7057838164858</v>
      </c>
      <c r="G22" s="129">
        <f t="shared" si="2"/>
        <v>214.91000000000003</v>
      </c>
      <c r="H22" s="127">
        <v>17</v>
      </c>
      <c r="I22" s="130">
        <v>529.72</v>
      </c>
      <c r="J22" s="129">
        <v>314.81</v>
      </c>
    </row>
    <row r="23" spans="1:10" s="119" customFormat="1" ht="18.75" customHeight="1">
      <c r="A23" s="126"/>
      <c r="B23" s="127">
        <v>24</v>
      </c>
      <c r="C23" s="128">
        <v>88.0702</v>
      </c>
      <c r="D23" s="128">
        <v>88.1427</v>
      </c>
      <c r="E23" s="128">
        <f t="shared" si="0"/>
        <v>0.07250000000000512</v>
      </c>
      <c r="F23" s="160">
        <f t="shared" si="1"/>
        <v>392.252339988125</v>
      </c>
      <c r="G23" s="129">
        <f t="shared" si="2"/>
        <v>184.82999999999993</v>
      </c>
      <c r="H23" s="127">
        <v>18</v>
      </c>
      <c r="I23" s="130">
        <v>654.8</v>
      </c>
      <c r="J23" s="131">
        <v>469.97</v>
      </c>
    </row>
    <row r="24" spans="1:10" s="119" customFormat="1" ht="18.75" customHeight="1">
      <c r="A24" s="126">
        <v>20998</v>
      </c>
      <c r="B24" s="127">
        <v>25</v>
      </c>
      <c r="C24" s="128">
        <v>87.065</v>
      </c>
      <c r="D24" s="128">
        <v>87.1287</v>
      </c>
      <c r="E24" s="128">
        <f t="shared" si="0"/>
        <v>0.0636999999999972</v>
      </c>
      <c r="F24" s="160">
        <f t="shared" si="1"/>
        <v>290.8277404921572</v>
      </c>
      <c r="G24" s="129">
        <f t="shared" si="2"/>
        <v>219.03000000000003</v>
      </c>
      <c r="H24" s="127">
        <v>19</v>
      </c>
      <c r="I24" s="130">
        <v>619.94</v>
      </c>
      <c r="J24" s="129">
        <v>400.91</v>
      </c>
    </row>
    <row r="25" spans="1:10" s="119" customFormat="1" ht="18.75" customHeight="1">
      <c r="A25" s="126"/>
      <c r="B25" s="127">
        <v>26</v>
      </c>
      <c r="C25" s="128">
        <v>85.7976</v>
      </c>
      <c r="D25" s="128">
        <v>85.8611</v>
      </c>
      <c r="E25" s="128">
        <f t="shared" si="0"/>
        <v>0.06349999999999056</v>
      </c>
      <c r="F25" s="160">
        <f t="shared" si="1"/>
        <v>287.6687505662343</v>
      </c>
      <c r="G25" s="129">
        <f t="shared" si="2"/>
        <v>220.74</v>
      </c>
      <c r="H25" s="127">
        <v>20</v>
      </c>
      <c r="I25" s="130">
        <v>752.47</v>
      </c>
      <c r="J25" s="129">
        <v>531.73</v>
      </c>
    </row>
    <row r="26" spans="1:10" s="119" customFormat="1" ht="18.75" customHeight="1">
      <c r="A26" s="126"/>
      <c r="B26" s="127">
        <v>27</v>
      </c>
      <c r="C26" s="128">
        <v>86.3183</v>
      </c>
      <c r="D26" s="128">
        <v>86.3867</v>
      </c>
      <c r="E26" s="128">
        <f t="shared" si="0"/>
        <v>0.06840000000001112</v>
      </c>
      <c r="F26" s="160">
        <f t="shared" si="1"/>
        <v>331.57205875229596</v>
      </c>
      <c r="G26" s="129">
        <f t="shared" si="2"/>
        <v>206.28999999999996</v>
      </c>
      <c r="H26" s="127">
        <v>21</v>
      </c>
      <c r="I26" s="130">
        <v>612.04</v>
      </c>
      <c r="J26" s="131">
        <v>405.75</v>
      </c>
    </row>
    <row r="27" spans="1:10" s="119" customFormat="1" ht="18.75" customHeight="1">
      <c r="A27" s="126">
        <v>21003</v>
      </c>
      <c r="B27" s="127">
        <v>10</v>
      </c>
      <c r="C27" s="128">
        <v>85.1145</v>
      </c>
      <c r="D27" s="128">
        <v>85.1592</v>
      </c>
      <c r="E27" s="128">
        <f t="shared" si="0"/>
        <v>0.044699999999991746</v>
      </c>
      <c r="F27" s="160">
        <f t="shared" si="1"/>
        <v>217.67713659601537</v>
      </c>
      <c r="G27" s="129">
        <f t="shared" si="2"/>
        <v>205.34999999999997</v>
      </c>
      <c r="H27" s="127">
        <v>22</v>
      </c>
      <c r="I27" s="130">
        <v>603.92</v>
      </c>
      <c r="J27" s="129">
        <v>398.57</v>
      </c>
    </row>
    <row r="28" spans="1:10" s="119" customFormat="1" ht="18.75" customHeight="1">
      <c r="A28" s="126"/>
      <c r="B28" s="127">
        <v>11</v>
      </c>
      <c r="C28" s="128">
        <v>86.1027</v>
      </c>
      <c r="D28" s="128">
        <v>86.1559</v>
      </c>
      <c r="E28" s="128">
        <f t="shared" si="0"/>
        <v>0.05320000000000391</v>
      </c>
      <c r="F28" s="160">
        <f t="shared" si="1"/>
        <v>232.48699908230523</v>
      </c>
      <c r="G28" s="129">
        <f t="shared" si="2"/>
        <v>228.83000000000004</v>
      </c>
      <c r="H28" s="127">
        <v>23</v>
      </c>
      <c r="I28" s="130">
        <v>611.94</v>
      </c>
      <c r="J28" s="129">
        <v>383.11</v>
      </c>
    </row>
    <row r="29" spans="1:10" s="119" customFormat="1" ht="18.75" customHeight="1">
      <c r="A29" s="126"/>
      <c r="B29" s="127">
        <v>12</v>
      </c>
      <c r="C29" s="128">
        <v>84.8518</v>
      </c>
      <c r="D29" s="128">
        <v>84.9049</v>
      </c>
      <c r="E29" s="128">
        <f t="shared" si="0"/>
        <v>0.05310000000000059</v>
      </c>
      <c r="F29" s="160">
        <f t="shared" si="1"/>
        <v>278.25813551328713</v>
      </c>
      <c r="G29" s="129">
        <f t="shared" si="2"/>
        <v>190.83000000000004</v>
      </c>
      <c r="H29" s="127">
        <v>24</v>
      </c>
      <c r="I29" s="130">
        <v>763.34</v>
      </c>
      <c r="J29" s="131">
        <v>572.51</v>
      </c>
    </row>
    <row r="30" spans="1:10" s="119" customFormat="1" ht="18.75" customHeight="1">
      <c r="A30" s="126">
        <v>21010</v>
      </c>
      <c r="B30" s="127">
        <v>13</v>
      </c>
      <c r="C30" s="128">
        <v>86.7483</v>
      </c>
      <c r="D30" s="128">
        <v>87.1896</v>
      </c>
      <c r="E30" s="128">
        <f t="shared" si="0"/>
        <v>0.44129999999999825</v>
      </c>
      <c r="F30" s="160">
        <f t="shared" si="1"/>
        <v>1854.123776311913</v>
      </c>
      <c r="G30" s="129">
        <f t="shared" si="2"/>
        <v>238.00999999999993</v>
      </c>
      <c r="H30" s="127">
        <v>25</v>
      </c>
      <c r="I30" s="130">
        <v>564.42</v>
      </c>
      <c r="J30" s="129">
        <v>326.41</v>
      </c>
    </row>
    <row r="31" spans="1:10" s="119" customFormat="1" ht="18.75" customHeight="1">
      <c r="A31" s="126"/>
      <c r="B31" s="127">
        <v>14</v>
      </c>
      <c r="C31" s="128">
        <v>85.9561</v>
      </c>
      <c r="D31" s="128">
        <v>86.3432</v>
      </c>
      <c r="E31" s="128">
        <f t="shared" si="0"/>
        <v>0.38709999999998956</v>
      </c>
      <c r="F31" s="160">
        <f t="shared" si="1"/>
        <v>1819.2499295046039</v>
      </c>
      <c r="G31" s="129">
        <f t="shared" si="2"/>
        <v>212.77999999999997</v>
      </c>
      <c r="H31" s="127">
        <v>26</v>
      </c>
      <c r="I31" s="130">
        <v>634.81</v>
      </c>
      <c r="J31" s="129">
        <v>422.03</v>
      </c>
    </row>
    <row r="32" spans="1:10" s="119" customFormat="1" ht="18.75" customHeight="1">
      <c r="A32" s="126"/>
      <c r="B32" s="127">
        <v>15</v>
      </c>
      <c r="C32" s="128">
        <v>87.0234</v>
      </c>
      <c r="D32" s="128">
        <v>87.3853</v>
      </c>
      <c r="E32" s="128">
        <f t="shared" si="0"/>
        <v>0.36190000000000566</v>
      </c>
      <c r="F32" s="160">
        <f t="shared" si="1"/>
        <v>1854.565952649408</v>
      </c>
      <c r="G32" s="129">
        <f t="shared" si="2"/>
        <v>195.1400000000001</v>
      </c>
      <c r="H32" s="127">
        <v>27</v>
      </c>
      <c r="I32" s="130">
        <v>737.44</v>
      </c>
      <c r="J32" s="131">
        <v>542.3</v>
      </c>
    </row>
    <row r="33" spans="1:10" s="119" customFormat="1" ht="18.75" customHeight="1">
      <c r="A33" s="126">
        <v>21010</v>
      </c>
      <c r="B33" s="127">
        <v>16</v>
      </c>
      <c r="C33" s="128">
        <v>86.1629</v>
      </c>
      <c r="D33" s="128">
        <v>86.5476</v>
      </c>
      <c r="E33" s="128">
        <f t="shared" si="0"/>
        <v>0.38470000000000937</v>
      </c>
      <c r="F33" s="160">
        <f t="shared" si="1"/>
        <v>1533.9527094382129</v>
      </c>
      <c r="G33" s="129">
        <f t="shared" si="2"/>
        <v>250.78999999999996</v>
      </c>
      <c r="H33" s="127">
        <v>28</v>
      </c>
      <c r="I33" s="130">
        <v>724.04</v>
      </c>
      <c r="J33" s="129">
        <v>473.25</v>
      </c>
    </row>
    <row r="34" spans="1:10" s="119" customFormat="1" ht="18.75" customHeight="1">
      <c r="A34" s="126"/>
      <c r="B34" s="127">
        <v>17</v>
      </c>
      <c r="C34" s="128">
        <v>87.2606</v>
      </c>
      <c r="D34" s="128">
        <v>87.5481</v>
      </c>
      <c r="E34" s="128">
        <f t="shared" si="0"/>
        <v>0.2875000000000085</v>
      </c>
      <c r="F34" s="160">
        <f t="shared" si="1"/>
        <v>1457.6889925468158</v>
      </c>
      <c r="G34" s="129">
        <f t="shared" si="2"/>
        <v>197.23000000000002</v>
      </c>
      <c r="H34" s="127">
        <v>29</v>
      </c>
      <c r="I34" s="130">
        <v>771.03</v>
      </c>
      <c r="J34" s="129">
        <v>573.8</v>
      </c>
    </row>
    <row r="35" spans="1:10" s="119" customFormat="1" ht="18.75" customHeight="1">
      <c r="A35" s="126"/>
      <c r="B35" s="127">
        <v>18</v>
      </c>
      <c r="C35" s="128">
        <v>85.1724</v>
      </c>
      <c r="D35" s="128">
        <v>85.4697</v>
      </c>
      <c r="E35" s="128">
        <f t="shared" si="0"/>
        <v>0.297300000000007</v>
      </c>
      <c r="F35" s="160">
        <f t="shared" si="1"/>
        <v>1434.6378420113253</v>
      </c>
      <c r="G35" s="129">
        <f t="shared" si="2"/>
        <v>207.23000000000002</v>
      </c>
      <c r="H35" s="127">
        <v>30</v>
      </c>
      <c r="I35" s="130">
        <v>741.91</v>
      </c>
      <c r="J35" s="131">
        <v>534.68</v>
      </c>
    </row>
    <row r="36" spans="1:10" ht="18.75" customHeight="1">
      <c r="A36" s="126">
        <v>21038</v>
      </c>
      <c r="B36" s="127">
        <v>19</v>
      </c>
      <c r="C36" s="136">
        <v>88.9567</v>
      </c>
      <c r="D36" s="136">
        <v>89.1153</v>
      </c>
      <c r="E36" s="128">
        <f t="shared" si="0"/>
        <v>0.15860000000000696</v>
      </c>
      <c r="F36" s="160">
        <f t="shared" si="1"/>
        <v>643.9301664636903</v>
      </c>
      <c r="G36" s="129">
        <f t="shared" si="2"/>
        <v>246.30000000000007</v>
      </c>
      <c r="H36" s="127">
        <v>31</v>
      </c>
      <c r="I36" s="155">
        <v>795.09</v>
      </c>
      <c r="J36" s="155">
        <v>548.79</v>
      </c>
    </row>
    <row r="37" spans="1:10" ht="18.75" customHeight="1">
      <c r="A37" s="142"/>
      <c r="B37" s="127">
        <v>20</v>
      </c>
      <c r="C37" s="136">
        <v>84.6292</v>
      </c>
      <c r="D37" s="136">
        <v>84.8052</v>
      </c>
      <c r="E37" s="128">
        <f t="shared" si="0"/>
        <v>0.17600000000000193</v>
      </c>
      <c r="F37" s="160">
        <f t="shared" si="1"/>
        <v>655.103104295399</v>
      </c>
      <c r="G37" s="129">
        <f t="shared" si="2"/>
        <v>268.66</v>
      </c>
      <c r="H37" s="127">
        <v>32</v>
      </c>
      <c r="I37" s="155">
        <v>673.48</v>
      </c>
      <c r="J37" s="155">
        <v>404.82</v>
      </c>
    </row>
    <row r="38" spans="1:10" ht="18.75" customHeight="1">
      <c r="A38" s="142"/>
      <c r="B38" s="127">
        <v>21</v>
      </c>
      <c r="C38" s="136">
        <v>86.3257</v>
      </c>
      <c r="D38" s="136">
        <v>86.4763</v>
      </c>
      <c r="E38" s="128">
        <f t="shared" si="0"/>
        <v>0.15059999999999718</v>
      </c>
      <c r="F38" s="160">
        <f t="shared" si="1"/>
        <v>679.8176319234288</v>
      </c>
      <c r="G38" s="129">
        <f t="shared" si="2"/>
        <v>221.52999999999997</v>
      </c>
      <c r="H38" s="127">
        <v>33</v>
      </c>
      <c r="I38" s="155">
        <v>767.75</v>
      </c>
      <c r="J38" s="155">
        <v>546.22</v>
      </c>
    </row>
    <row r="39" spans="1:10" ht="18.75" customHeight="1">
      <c r="A39" s="126">
        <v>21052</v>
      </c>
      <c r="B39" s="127">
        <v>22</v>
      </c>
      <c r="C39" s="136">
        <v>85.1107</v>
      </c>
      <c r="D39" s="136">
        <v>85.856</v>
      </c>
      <c r="E39" s="128">
        <f t="shared" si="0"/>
        <v>0.7453000000000003</v>
      </c>
      <c r="F39" s="160">
        <f t="shared" si="1"/>
        <v>2557.652711050104</v>
      </c>
      <c r="G39" s="129">
        <f t="shared" si="2"/>
        <v>291.40000000000003</v>
      </c>
      <c r="H39" s="127">
        <v>34</v>
      </c>
      <c r="I39" s="155">
        <v>567.47</v>
      </c>
      <c r="J39" s="155">
        <v>276.07</v>
      </c>
    </row>
    <row r="40" spans="1:10" ht="18.75" customHeight="1">
      <c r="A40" s="142"/>
      <c r="B40" s="127">
        <v>23</v>
      </c>
      <c r="C40" s="136">
        <v>87.659</v>
      </c>
      <c r="D40" s="136">
        <v>88.5298</v>
      </c>
      <c r="E40" s="128">
        <f t="shared" si="0"/>
        <v>0.8707999999999885</v>
      </c>
      <c r="F40" s="160">
        <f t="shared" si="1"/>
        <v>3435.3795171216207</v>
      </c>
      <c r="G40" s="129">
        <f t="shared" si="2"/>
        <v>253.48000000000002</v>
      </c>
      <c r="H40" s="127">
        <v>35</v>
      </c>
      <c r="I40" s="155">
        <v>765.85</v>
      </c>
      <c r="J40" s="155">
        <v>512.37</v>
      </c>
    </row>
    <row r="41" spans="1:10" ht="18.75" customHeight="1">
      <c r="A41" s="142"/>
      <c r="B41" s="127">
        <v>24</v>
      </c>
      <c r="C41" s="136">
        <v>88.046</v>
      </c>
      <c r="D41" s="136">
        <v>88.732</v>
      </c>
      <c r="E41" s="128">
        <f t="shared" si="0"/>
        <v>0.6859999999999928</v>
      </c>
      <c r="F41" s="160">
        <f t="shared" si="1"/>
        <v>2985.2045256744686</v>
      </c>
      <c r="G41" s="129">
        <f t="shared" si="2"/>
        <v>229.79999999999995</v>
      </c>
      <c r="H41" s="127">
        <v>36</v>
      </c>
      <c r="I41" s="155">
        <v>778.06</v>
      </c>
      <c r="J41" s="155">
        <v>548.26</v>
      </c>
    </row>
    <row r="42" spans="1:10" ht="18.75" customHeight="1">
      <c r="A42" s="126">
        <v>21054</v>
      </c>
      <c r="B42" s="127">
        <v>25</v>
      </c>
      <c r="C42" s="136">
        <v>87.0432</v>
      </c>
      <c r="D42" s="136">
        <v>87.474</v>
      </c>
      <c r="E42" s="128">
        <f t="shared" si="0"/>
        <v>0.43080000000000496</v>
      </c>
      <c r="F42" s="160">
        <f t="shared" si="1"/>
        <v>1590.1960060536894</v>
      </c>
      <c r="G42" s="129">
        <f t="shared" si="2"/>
        <v>270.90999999999997</v>
      </c>
      <c r="H42" s="127">
        <v>37</v>
      </c>
      <c r="I42" s="155">
        <v>762.04</v>
      </c>
      <c r="J42" s="155">
        <v>491.13</v>
      </c>
    </row>
    <row r="43" spans="1:10" ht="18.75" customHeight="1">
      <c r="A43" s="142"/>
      <c r="B43" s="127">
        <v>26</v>
      </c>
      <c r="C43" s="136">
        <v>85.7818</v>
      </c>
      <c r="D43" s="136">
        <v>86.1555</v>
      </c>
      <c r="E43" s="128">
        <f t="shared" si="0"/>
        <v>0.3736999999999995</v>
      </c>
      <c r="F43" s="160">
        <f t="shared" si="1"/>
        <v>1559.422467033882</v>
      </c>
      <c r="G43" s="129">
        <f t="shared" si="2"/>
        <v>239.64</v>
      </c>
      <c r="H43" s="127">
        <v>38</v>
      </c>
      <c r="I43" s="155">
        <v>794.6</v>
      </c>
      <c r="J43" s="155">
        <v>554.96</v>
      </c>
    </row>
    <row r="44" spans="1:10" ht="18.75" customHeight="1">
      <c r="A44" s="142"/>
      <c r="B44" s="127">
        <v>27</v>
      </c>
      <c r="C44" s="136">
        <v>86.2806</v>
      </c>
      <c r="D44" s="136">
        <v>86.6959</v>
      </c>
      <c r="E44" s="128">
        <f t="shared" si="0"/>
        <v>0.4152999999999878</v>
      </c>
      <c r="F44" s="160">
        <f t="shared" si="1"/>
        <v>1643.0606108560999</v>
      </c>
      <c r="G44" s="129">
        <f t="shared" si="2"/>
        <v>252.76</v>
      </c>
      <c r="H44" s="127">
        <v>39</v>
      </c>
      <c r="I44" s="155">
        <v>762.61</v>
      </c>
      <c r="J44" s="155">
        <v>509.85</v>
      </c>
    </row>
    <row r="45" spans="1:10" ht="18.75" customHeight="1">
      <c r="A45" s="142">
        <v>21064</v>
      </c>
      <c r="B45" s="127">
        <v>19</v>
      </c>
      <c r="C45" s="136">
        <v>88.9754</v>
      </c>
      <c r="D45" s="136">
        <v>89.3283</v>
      </c>
      <c r="E45" s="128">
        <f t="shared" si="0"/>
        <v>0.3529000000000053</v>
      </c>
      <c r="F45" s="160">
        <f t="shared" si="1"/>
        <v>1525.9220824145168</v>
      </c>
      <c r="G45" s="129">
        <f t="shared" si="2"/>
        <v>231.26999999999998</v>
      </c>
      <c r="H45" s="127">
        <v>40</v>
      </c>
      <c r="I45" s="155">
        <v>787.61</v>
      </c>
      <c r="J45" s="155">
        <v>556.34</v>
      </c>
    </row>
    <row r="46" spans="1:10" ht="18.75" customHeight="1">
      <c r="A46" s="142"/>
      <c r="B46" s="144">
        <v>20</v>
      </c>
      <c r="C46" s="136">
        <v>84.6595</v>
      </c>
      <c r="D46" s="136">
        <v>84.8842</v>
      </c>
      <c r="E46" s="128">
        <f aca="true" t="shared" si="3" ref="E46:E52">D46-C46</f>
        <v>0.22470000000001278</v>
      </c>
      <c r="F46" s="160">
        <f aca="true" t="shared" si="4" ref="F46:F52">((10^6)*E46/G46)</f>
        <v>917.4049728494379</v>
      </c>
      <c r="G46" s="129">
        <f aca="true" t="shared" si="5" ref="G46:G52">I46-J46</f>
        <v>244.92999999999995</v>
      </c>
      <c r="H46" s="127">
        <v>41</v>
      </c>
      <c r="I46" s="155">
        <v>809.4</v>
      </c>
      <c r="J46" s="155">
        <v>564.47</v>
      </c>
    </row>
    <row r="47" spans="1:10" ht="18.75" customHeight="1">
      <c r="A47" s="142"/>
      <c r="B47" s="127">
        <v>21</v>
      </c>
      <c r="C47" s="136">
        <v>86.3565</v>
      </c>
      <c r="D47" s="136">
        <v>86.5857</v>
      </c>
      <c r="E47" s="128">
        <f t="shared" si="3"/>
        <v>0.22920000000000584</v>
      </c>
      <c r="F47" s="160">
        <f t="shared" si="4"/>
        <v>845.1950733830143</v>
      </c>
      <c r="G47" s="129">
        <f t="shared" si="5"/>
        <v>271.18</v>
      </c>
      <c r="H47" s="127">
        <v>42</v>
      </c>
      <c r="I47" s="155">
        <v>635.77</v>
      </c>
      <c r="J47" s="155">
        <v>364.59</v>
      </c>
    </row>
    <row r="48" spans="1:10" ht="18.75" customHeight="1">
      <c r="A48" s="142">
        <v>21065</v>
      </c>
      <c r="B48" s="144">
        <v>22</v>
      </c>
      <c r="C48" s="136">
        <v>85.1138</v>
      </c>
      <c r="D48" s="136">
        <v>85.3317</v>
      </c>
      <c r="E48" s="128">
        <f t="shared" si="3"/>
        <v>0.2179000000000002</v>
      </c>
      <c r="F48" s="160">
        <f t="shared" si="4"/>
        <v>866.4704946715455</v>
      </c>
      <c r="G48" s="129">
        <f t="shared" si="5"/>
        <v>251.47999999999996</v>
      </c>
      <c r="H48" s="127">
        <v>43</v>
      </c>
      <c r="I48" s="155">
        <v>760.03</v>
      </c>
      <c r="J48" s="155">
        <v>508.55</v>
      </c>
    </row>
    <row r="49" spans="1:10" ht="18.75" customHeight="1">
      <c r="A49" s="142"/>
      <c r="B49" s="127">
        <v>23</v>
      </c>
      <c r="C49" s="136">
        <v>87.6691</v>
      </c>
      <c r="D49" s="136">
        <v>87.8701</v>
      </c>
      <c r="E49" s="128">
        <f t="shared" si="3"/>
        <v>0.2009999999999934</v>
      </c>
      <c r="F49" s="160">
        <f t="shared" si="4"/>
        <v>796.8917258057859</v>
      </c>
      <c r="G49" s="129">
        <f t="shared" si="5"/>
        <v>252.23000000000002</v>
      </c>
      <c r="H49" s="127">
        <v>44</v>
      </c>
      <c r="I49" s="155">
        <v>752.11</v>
      </c>
      <c r="J49" s="155">
        <v>499.88</v>
      </c>
    </row>
    <row r="50" spans="1:10" ht="18.75" customHeight="1">
      <c r="A50" s="142"/>
      <c r="B50" s="144">
        <v>24</v>
      </c>
      <c r="C50" s="136">
        <v>88.0377</v>
      </c>
      <c r="D50" s="136">
        <v>88.205</v>
      </c>
      <c r="E50" s="128">
        <f t="shared" si="3"/>
        <v>0.16729999999999734</v>
      </c>
      <c r="F50" s="160">
        <f t="shared" si="4"/>
        <v>624.9766520975655</v>
      </c>
      <c r="G50" s="129">
        <f t="shared" si="5"/>
        <v>267.69000000000005</v>
      </c>
      <c r="H50" s="127">
        <v>45</v>
      </c>
      <c r="I50" s="155">
        <v>801.08</v>
      </c>
      <c r="J50" s="155">
        <v>533.39</v>
      </c>
    </row>
    <row r="51" spans="1:10" ht="18.75" customHeight="1">
      <c r="A51" s="142">
        <v>21088</v>
      </c>
      <c r="B51" s="127">
        <v>25</v>
      </c>
      <c r="C51" s="136">
        <v>87.0328</v>
      </c>
      <c r="D51" s="136">
        <v>87.5353</v>
      </c>
      <c r="E51" s="128">
        <f t="shared" si="3"/>
        <v>0.5025000000000119</v>
      </c>
      <c r="F51" s="160">
        <f t="shared" si="4"/>
        <v>1716.7162037511935</v>
      </c>
      <c r="G51" s="129">
        <f t="shared" si="5"/>
        <v>292.71000000000004</v>
      </c>
      <c r="H51" s="127">
        <v>46</v>
      </c>
      <c r="I51" s="155">
        <v>768.58</v>
      </c>
      <c r="J51" s="155">
        <v>475.87</v>
      </c>
    </row>
    <row r="52" spans="1:10" ht="18.75" customHeight="1">
      <c r="A52" s="142"/>
      <c r="B52" s="144">
        <v>26</v>
      </c>
      <c r="C52" s="136">
        <v>85.7794</v>
      </c>
      <c r="D52" s="136">
        <v>86.2893</v>
      </c>
      <c r="E52" s="128">
        <f t="shared" si="3"/>
        <v>0.5099000000000018</v>
      </c>
      <c r="F52" s="160">
        <f t="shared" si="4"/>
        <v>1704.4960722045857</v>
      </c>
      <c r="G52" s="129">
        <f t="shared" si="5"/>
        <v>299.15</v>
      </c>
      <c r="H52" s="127">
        <v>47</v>
      </c>
      <c r="I52" s="155">
        <v>776.14</v>
      </c>
      <c r="J52" s="155">
        <v>476.99</v>
      </c>
    </row>
    <row r="53" spans="1:10" ht="18.75" customHeight="1">
      <c r="A53" s="142"/>
      <c r="B53" s="127">
        <v>27</v>
      </c>
      <c r="C53" s="136">
        <v>86.2817</v>
      </c>
      <c r="D53" s="136">
        <v>86.6639</v>
      </c>
      <c r="E53" s="128">
        <f>D53-C53</f>
        <v>0.38219999999999743</v>
      </c>
      <c r="F53" s="160">
        <f>((10^6)*E53/G53)</f>
        <v>1293.7074772365618</v>
      </c>
      <c r="G53" s="129">
        <f>I53-J53</f>
        <v>295.43</v>
      </c>
      <c r="H53" s="127">
        <v>48</v>
      </c>
      <c r="I53" s="155">
        <v>765.84</v>
      </c>
      <c r="J53" s="155">
        <v>470.41</v>
      </c>
    </row>
    <row r="54" spans="1:10" ht="18.75" customHeight="1">
      <c r="A54" s="142">
        <v>21099</v>
      </c>
      <c r="B54" s="144">
        <v>10</v>
      </c>
      <c r="C54" s="136">
        <v>85.0758</v>
      </c>
      <c r="D54" s="136">
        <v>85.1437</v>
      </c>
      <c r="E54" s="128">
        <f>D54-C54</f>
        <v>0.06789999999999452</v>
      </c>
      <c r="F54" s="160">
        <f>((10^6)*E54/G54)</f>
        <v>256.17807960760047</v>
      </c>
      <c r="G54" s="129">
        <f>I54-J54</f>
        <v>265.05</v>
      </c>
      <c r="H54" s="127">
        <v>49</v>
      </c>
      <c r="I54" s="155">
        <v>756.22</v>
      </c>
      <c r="J54" s="155">
        <v>491.17</v>
      </c>
    </row>
    <row r="55" spans="1:10" ht="18.75" customHeight="1">
      <c r="A55" s="142"/>
      <c r="B55" s="144">
        <v>11</v>
      </c>
      <c r="C55" s="136">
        <v>86.078</v>
      </c>
      <c r="D55" s="136">
        <v>86.1388</v>
      </c>
      <c r="E55" s="128">
        <f>D55-C55</f>
        <v>0.06080000000000041</v>
      </c>
      <c r="F55" s="160">
        <f>((10^6)*E55/G55)</f>
        <v>243.5116949695626</v>
      </c>
      <c r="G55" s="129">
        <f>I55-J55</f>
        <v>249.68000000000006</v>
      </c>
      <c r="H55" s="127">
        <v>50</v>
      </c>
      <c r="I55" s="155">
        <v>780.57</v>
      </c>
      <c r="J55" s="155">
        <v>530.89</v>
      </c>
    </row>
    <row r="56" spans="1:10" ht="18.75" customHeight="1">
      <c r="A56" s="142"/>
      <c r="B56" s="144">
        <v>12</v>
      </c>
      <c r="C56" s="136">
        <v>84.8385</v>
      </c>
      <c r="D56" s="136">
        <v>84.9175</v>
      </c>
      <c r="E56" s="128">
        <f aca="true" t="shared" si="6" ref="E56:E66">D56-C56</f>
        <v>0.07900000000000773</v>
      </c>
      <c r="F56" s="160">
        <f aca="true" t="shared" si="7" ref="F56:F119">((10^6)*E56/G56)</f>
        <v>266.69367362098353</v>
      </c>
      <c r="G56" s="129">
        <f aca="true" t="shared" si="8" ref="G56:G66">I56-J56</f>
        <v>296.21999999999997</v>
      </c>
      <c r="H56" s="127">
        <v>51</v>
      </c>
      <c r="I56" s="155">
        <v>647.52</v>
      </c>
      <c r="J56" s="155">
        <v>351.3</v>
      </c>
    </row>
    <row r="57" spans="1:10" ht="18.75" customHeight="1">
      <c r="A57" s="142">
        <v>21109</v>
      </c>
      <c r="B57" s="144">
        <v>13</v>
      </c>
      <c r="C57" s="136">
        <v>86.7074</v>
      </c>
      <c r="D57" s="136">
        <v>86.8023</v>
      </c>
      <c r="E57" s="128">
        <f t="shared" si="6"/>
        <v>0.09489999999999554</v>
      </c>
      <c r="F57" s="160">
        <f t="shared" si="7"/>
        <v>313.26335247902404</v>
      </c>
      <c r="G57" s="129">
        <f t="shared" si="8"/>
        <v>302.94</v>
      </c>
      <c r="H57" s="127">
        <v>52</v>
      </c>
      <c r="I57" s="155">
        <v>714.38</v>
      </c>
      <c r="J57" s="155">
        <v>411.44</v>
      </c>
    </row>
    <row r="58" spans="1:10" ht="18.75" customHeight="1">
      <c r="A58" s="142"/>
      <c r="B58" s="144">
        <v>14</v>
      </c>
      <c r="C58" s="136">
        <v>85.9348</v>
      </c>
      <c r="D58" s="136">
        <v>86.0211</v>
      </c>
      <c r="E58" s="128">
        <f t="shared" si="6"/>
        <v>0.08630000000000848</v>
      </c>
      <c r="F58" s="160">
        <f t="shared" si="7"/>
        <v>278.39607729284324</v>
      </c>
      <c r="G58" s="129">
        <f t="shared" si="8"/>
        <v>309.99</v>
      </c>
      <c r="H58" s="127">
        <v>53</v>
      </c>
      <c r="I58" s="155">
        <v>609.64</v>
      </c>
      <c r="J58" s="155">
        <v>299.65</v>
      </c>
    </row>
    <row r="59" spans="1:10" ht="18.75" customHeight="1">
      <c r="A59" s="142"/>
      <c r="B59" s="144">
        <v>15</v>
      </c>
      <c r="C59" s="136">
        <v>86.9812</v>
      </c>
      <c r="D59" s="136">
        <v>87.0541</v>
      </c>
      <c r="E59" s="128">
        <f t="shared" si="6"/>
        <v>0.07290000000000418</v>
      </c>
      <c r="F59" s="160">
        <f t="shared" si="7"/>
        <v>248.93290080247294</v>
      </c>
      <c r="G59" s="129">
        <f t="shared" si="8"/>
        <v>292.84999999999997</v>
      </c>
      <c r="H59" s="127">
        <v>54</v>
      </c>
      <c r="I59" s="155">
        <v>713.78</v>
      </c>
      <c r="J59" s="155">
        <v>420.93</v>
      </c>
    </row>
    <row r="60" spans="1:10" ht="18.75" customHeight="1">
      <c r="A60" s="142">
        <v>21121</v>
      </c>
      <c r="B60" s="144">
        <v>16</v>
      </c>
      <c r="C60" s="136">
        <v>86.1268</v>
      </c>
      <c r="D60" s="136">
        <v>86.1907</v>
      </c>
      <c r="E60" s="128">
        <f t="shared" si="6"/>
        <v>0.06390000000000384</v>
      </c>
      <c r="F60" s="160">
        <f t="shared" si="7"/>
        <v>206.0559156428488</v>
      </c>
      <c r="G60" s="129">
        <f t="shared" si="8"/>
        <v>310.11</v>
      </c>
      <c r="H60" s="127">
        <v>55</v>
      </c>
      <c r="I60" s="155">
        <v>685.14</v>
      </c>
      <c r="J60" s="155">
        <v>375.03</v>
      </c>
    </row>
    <row r="61" spans="1:10" ht="18.75" customHeight="1">
      <c r="A61" s="142"/>
      <c r="B61" s="144">
        <v>17</v>
      </c>
      <c r="C61" s="136">
        <v>87.2074</v>
      </c>
      <c r="D61" s="136">
        <v>87.2673</v>
      </c>
      <c r="E61" s="128">
        <f t="shared" si="6"/>
        <v>0.059899999999998954</v>
      </c>
      <c r="F61" s="160">
        <f t="shared" si="7"/>
        <v>191.52677857713493</v>
      </c>
      <c r="G61" s="129">
        <f t="shared" si="8"/>
        <v>312.75</v>
      </c>
      <c r="H61" s="127">
        <v>56</v>
      </c>
      <c r="I61" s="155">
        <v>774.15</v>
      </c>
      <c r="J61" s="155">
        <v>461.4</v>
      </c>
    </row>
    <row r="62" spans="1:10" ht="18.75" customHeight="1">
      <c r="A62" s="142"/>
      <c r="B62" s="144">
        <v>18</v>
      </c>
      <c r="C62" s="136">
        <v>85.129</v>
      </c>
      <c r="D62" s="136">
        <v>85.2066</v>
      </c>
      <c r="E62" s="128">
        <f t="shared" si="6"/>
        <v>0.07759999999998968</v>
      </c>
      <c r="F62" s="160">
        <f t="shared" si="7"/>
        <v>272.10884353737885</v>
      </c>
      <c r="G62" s="129">
        <f t="shared" si="8"/>
        <v>285.17999999999995</v>
      </c>
      <c r="H62" s="127">
        <v>57</v>
      </c>
      <c r="I62" s="155">
        <v>721.67</v>
      </c>
      <c r="J62" s="155">
        <v>436.49</v>
      </c>
    </row>
    <row r="63" spans="1:10" ht="18.75" customHeight="1">
      <c r="A63" s="142">
        <v>21129</v>
      </c>
      <c r="B63" s="144">
        <v>10</v>
      </c>
      <c r="C63" s="136">
        <v>85.0805</v>
      </c>
      <c r="D63" s="136">
        <v>85.0818</v>
      </c>
      <c r="E63" s="128">
        <f t="shared" si="6"/>
        <v>0.001300000000000523</v>
      </c>
      <c r="F63" s="160">
        <f t="shared" si="7"/>
        <v>4.641199571583447</v>
      </c>
      <c r="G63" s="129">
        <f t="shared" si="8"/>
        <v>280.0999999999999</v>
      </c>
      <c r="H63" s="127">
        <v>58</v>
      </c>
      <c r="I63" s="155">
        <v>797.93</v>
      </c>
      <c r="J63" s="155">
        <v>517.83</v>
      </c>
    </row>
    <row r="64" spans="1:10" ht="18.75" customHeight="1">
      <c r="A64" s="142"/>
      <c r="B64" s="144">
        <v>11</v>
      </c>
      <c r="C64" s="136">
        <v>86.119</v>
      </c>
      <c r="D64" s="136">
        <v>86.1209</v>
      </c>
      <c r="E64" s="128">
        <f t="shared" si="6"/>
        <v>0.00190000000000623</v>
      </c>
      <c r="F64" s="160">
        <f t="shared" si="7"/>
        <v>5.620470344642006</v>
      </c>
      <c r="G64" s="129">
        <f t="shared" si="8"/>
        <v>338.05</v>
      </c>
      <c r="H64" s="127">
        <v>59</v>
      </c>
      <c r="I64" s="155">
        <v>704.74</v>
      </c>
      <c r="J64" s="155">
        <v>366.69</v>
      </c>
    </row>
    <row r="65" spans="1:10" ht="18.75" customHeight="1">
      <c r="A65" s="142"/>
      <c r="B65" s="144">
        <v>12</v>
      </c>
      <c r="C65" s="136">
        <v>84.8403</v>
      </c>
      <c r="D65" s="136">
        <v>84.8435</v>
      </c>
      <c r="E65" s="128">
        <f t="shared" si="6"/>
        <v>0.003200000000006753</v>
      </c>
      <c r="F65" s="160">
        <f t="shared" si="7"/>
        <v>10.493179433390456</v>
      </c>
      <c r="G65" s="129">
        <f t="shared" si="8"/>
        <v>304.96</v>
      </c>
      <c r="H65" s="127">
        <v>60</v>
      </c>
      <c r="I65" s="155">
        <v>702.63</v>
      </c>
      <c r="J65" s="155">
        <v>397.67</v>
      </c>
    </row>
    <row r="66" spans="1:10" ht="18.75" customHeight="1">
      <c r="A66" s="142">
        <v>21136</v>
      </c>
      <c r="B66" s="144">
        <v>13</v>
      </c>
      <c r="C66" s="136">
        <v>86.7557</v>
      </c>
      <c r="D66" s="136">
        <v>86.7575</v>
      </c>
      <c r="E66" s="128">
        <f t="shared" si="6"/>
        <v>0.0017999999999886995</v>
      </c>
      <c r="F66" s="160">
        <f t="shared" si="7"/>
        <v>6.47505305942192</v>
      </c>
      <c r="G66" s="129">
        <f t="shared" si="8"/>
        <v>277.99</v>
      </c>
      <c r="H66" s="127">
        <v>61</v>
      </c>
      <c r="I66" s="155">
        <v>824.37</v>
      </c>
      <c r="J66" s="155">
        <v>546.38</v>
      </c>
    </row>
    <row r="67" spans="1:10" ht="18.75" customHeight="1">
      <c r="A67" s="142"/>
      <c r="B67" s="144">
        <v>14</v>
      </c>
      <c r="C67" s="136">
        <v>85.9722</v>
      </c>
      <c r="D67" s="136">
        <v>85.9766</v>
      </c>
      <c r="E67" s="128">
        <f aca="true" t="shared" si="9" ref="E67:E130">D67-C67</f>
        <v>0.004400000000003956</v>
      </c>
      <c r="F67" s="160">
        <f t="shared" si="7"/>
        <v>13.741411617751266</v>
      </c>
      <c r="G67" s="129">
        <f aca="true" t="shared" si="10" ref="G67:G130">I67-J67</f>
        <v>320.20000000000005</v>
      </c>
      <c r="H67" s="127">
        <v>62</v>
      </c>
      <c r="I67" s="155">
        <v>692.84</v>
      </c>
      <c r="J67" s="155">
        <v>372.64</v>
      </c>
    </row>
    <row r="68" spans="1:10" ht="18.75" customHeight="1">
      <c r="A68" s="142"/>
      <c r="B68" s="144">
        <v>15</v>
      </c>
      <c r="C68" s="136">
        <v>86.9965</v>
      </c>
      <c r="D68" s="136">
        <v>86.9992</v>
      </c>
      <c r="E68" s="128">
        <f t="shared" si="9"/>
        <v>0.0027000000000043656</v>
      </c>
      <c r="F68" s="160">
        <f t="shared" si="7"/>
        <v>9.63494272563382</v>
      </c>
      <c r="G68" s="129">
        <f t="shared" si="10"/>
        <v>280.23</v>
      </c>
      <c r="H68" s="127">
        <v>63</v>
      </c>
      <c r="I68" s="155">
        <v>848.24</v>
      </c>
      <c r="J68" s="155">
        <v>568.01</v>
      </c>
    </row>
    <row r="69" spans="1:10" ht="18.75" customHeight="1">
      <c r="A69" s="142">
        <v>21143</v>
      </c>
      <c r="B69" s="144">
        <v>16</v>
      </c>
      <c r="C69" s="136">
        <v>86.1635</v>
      </c>
      <c r="D69" s="136">
        <v>86.1658</v>
      </c>
      <c r="E69" s="128">
        <f t="shared" si="9"/>
        <v>0.002300000000005298</v>
      </c>
      <c r="F69" s="160">
        <f t="shared" si="7"/>
        <v>8.712451229233295</v>
      </c>
      <c r="G69" s="129">
        <f t="shared" si="10"/>
        <v>263.99</v>
      </c>
      <c r="H69" s="127">
        <v>64</v>
      </c>
      <c r="I69" s="155">
        <v>805.15</v>
      </c>
      <c r="J69" s="155">
        <v>541.16</v>
      </c>
    </row>
    <row r="70" spans="1:10" ht="18.75" customHeight="1">
      <c r="A70" s="142"/>
      <c r="B70" s="144">
        <v>17</v>
      </c>
      <c r="C70" s="136">
        <v>87.2421</v>
      </c>
      <c r="D70" s="136">
        <v>87.2463</v>
      </c>
      <c r="E70" s="128">
        <f t="shared" si="9"/>
        <v>0.004200000000011528</v>
      </c>
      <c r="F70" s="160">
        <f t="shared" si="7"/>
        <v>14.35897435901377</v>
      </c>
      <c r="G70" s="129">
        <f t="shared" si="10"/>
        <v>292.5</v>
      </c>
      <c r="H70" s="127">
        <v>65</v>
      </c>
      <c r="I70" s="155">
        <v>852.45</v>
      </c>
      <c r="J70" s="155">
        <v>559.95</v>
      </c>
    </row>
    <row r="71" spans="1:10" ht="18.75" customHeight="1">
      <c r="A71" s="142"/>
      <c r="B71" s="144">
        <v>18</v>
      </c>
      <c r="C71" s="136">
        <v>85.1905</v>
      </c>
      <c r="D71" s="136">
        <v>85.1945</v>
      </c>
      <c r="E71" s="128">
        <f t="shared" si="9"/>
        <v>0.0040000000000048885</v>
      </c>
      <c r="F71" s="160">
        <f t="shared" si="7"/>
        <v>12.651821862363642</v>
      </c>
      <c r="G71" s="129">
        <f t="shared" si="10"/>
        <v>316.15999999999997</v>
      </c>
      <c r="H71" s="127">
        <v>66</v>
      </c>
      <c r="I71" s="155">
        <v>718.13</v>
      </c>
      <c r="J71" s="155">
        <v>401.97</v>
      </c>
    </row>
    <row r="72" spans="1:10" ht="18.75" customHeight="1">
      <c r="A72" s="142">
        <v>21156</v>
      </c>
      <c r="B72" s="144">
        <v>1</v>
      </c>
      <c r="C72" s="136">
        <v>85.4207</v>
      </c>
      <c r="D72" s="132">
        <v>85.4217</v>
      </c>
      <c r="E72" s="200">
        <f t="shared" si="9"/>
        <v>0.0010000000000047748</v>
      </c>
      <c r="F72" s="201">
        <f t="shared" si="7"/>
        <v>3.820585313688297</v>
      </c>
      <c r="G72" s="202">
        <f t="shared" si="10"/>
        <v>261.74</v>
      </c>
      <c r="H72" s="203">
        <v>67</v>
      </c>
      <c r="I72" s="155">
        <v>732.11</v>
      </c>
      <c r="J72" s="155">
        <v>470.37</v>
      </c>
    </row>
    <row r="73" spans="1:10" ht="18.75" customHeight="1">
      <c r="A73" s="142"/>
      <c r="B73" s="144">
        <v>2</v>
      </c>
      <c r="C73" s="136">
        <v>87.4885</v>
      </c>
      <c r="D73" s="132">
        <v>87.4892</v>
      </c>
      <c r="E73" s="200">
        <f t="shared" si="9"/>
        <v>0.0006999999999948159</v>
      </c>
      <c r="F73" s="201">
        <f t="shared" si="7"/>
        <v>2.185587610824328</v>
      </c>
      <c r="G73" s="202">
        <f t="shared" si="10"/>
        <v>320.28000000000003</v>
      </c>
      <c r="H73" s="203">
        <v>68</v>
      </c>
      <c r="I73" s="155">
        <v>691.08</v>
      </c>
      <c r="J73" s="155">
        <v>370.8</v>
      </c>
    </row>
    <row r="74" spans="1:10" ht="18.75" customHeight="1">
      <c r="A74" s="142"/>
      <c r="B74" s="144">
        <v>3</v>
      </c>
      <c r="C74" s="136">
        <v>85.869</v>
      </c>
      <c r="D74" s="132">
        <v>85.8694</v>
      </c>
      <c r="E74" s="200">
        <f t="shared" si="9"/>
        <v>0.00039999999999906777</v>
      </c>
      <c r="F74" s="201">
        <f t="shared" si="7"/>
        <v>1.497230124266611</v>
      </c>
      <c r="G74" s="202">
        <f t="shared" si="10"/>
        <v>267.15999999999997</v>
      </c>
      <c r="H74" s="203">
        <v>69</v>
      </c>
      <c r="I74" s="155">
        <v>793.39</v>
      </c>
      <c r="J74" s="155">
        <v>526.23</v>
      </c>
    </row>
    <row r="75" spans="1:10" ht="18.75" customHeight="1">
      <c r="A75" s="142">
        <v>21162</v>
      </c>
      <c r="B75" s="144">
        <v>4</v>
      </c>
      <c r="C75" s="136">
        <v>85.007</v>
      </c>
      <c r="D75" s="132">
        <v>85.0106</v>
      </c>
      <c r="E75" s="200">
        <f t="shared" si="9"/>
        <v>0.00359999999999161</v>
      </c>
      <c r="F75" s="201">
        <f t="shared" si="7"/>
        <v>13.690295101884733</v>
      </c>
      <c r="G75" s="202">
        <f t="shared" si="10"/>
        <v>262.96000000000004</v>
      </c>
      <c r="H75" s="203">
        <v>70</v>
      </c>
      <c r="I75" s="155">
        <v>804.98</v>
      </c>
      <c r="J75" s="155">
        <v>542.02</v>
      </c>
    </row>
    <row r="76" spans="1:10" ht="18.75" customHeight="1">
      <c r="A76" s="142"/>
      <c r="B76" s="144">
        <v>5</v>
      </c>
      <c r="C76" s="136">
        <v>84.9953</v>
      </c>
      <c r="D76" s="132">
        <v>84.9995</v>
      </c>
      <c r="E76" s="200">
        <f t="shared" si="9"/>
        <v>0.004199999999997317</v>
      </c>
      <c r="F76" s="201">
        <f t="shared" si="7"/>
        <v>12.574850299393162</v>
      </c>
      <c r="G76" s="202">
        <f t="shared" si="10"/>
        <v>334.00000000000006</v>
      </c>
      <c r="H76" s="203">
        <v>71</v>
      </c>
      <c r="I76" s="155">
        <v>639.84</v>
      </c>
      <c r="J76" s="155">
        <v>305.84</v>
      </c>
    </row>
    <row r="77" spans="1:10" ht="18.75" customHeight="1">
      <c r="A77" s="142"/>
      <c r="B77" s="144">
        <v>6</v>
      </c>
      <c r="C77" s="136">
        <v>87.3568</v>
      </c>
      <c r="D77" s="132">
        <v>87.3597</v>
      </c>
      <c r="E77" s="200">
        <f t="shared" si="9"/>
        <v>0.002899999999996794</v>
      </c>
      <c r="F77" s="201">
        <f t="shared" si="7"/>
        <v>9.99793146244499</v>
      </c>
      <c r="G77" s="202">
        <f t="shared" si="10"/>
        <v>290.06</v>
      </c>
      <c r="H77" s="203">
        <v>72</v>
      </c>
      <c r="I77" s="155">
        <v>769.38</v>
      </c>
      <c r="J77" s="155">
        <v>479.32</v>
      </c>
    </row>
    <row r="78" spans="1:10" ht="18.75" customHeight="1">
      <c r="A78" s="142">
        <v>21171</v>
      </c>
      <c r="B78" s="144">
        <v>7</v>
      </c>
      <c r="C78" s="136">
        <v>86.425</v>
      </c>
      <c r="D78" s="132">
        <v>86.4301</v>
      </c>
      <c r="E78" s="200">
        <f t="shared" si="9"/>
        <v>0.005099999999998772</v>
      </c>
      <c r="F78" s="201">
        <f t="shared" si="7"/>
        <v>17.587419822052457</v>
      </c>
      <c r="G78" s="202">
        <f t="shared" si="10"/>
        <v>289.98</v>
      </c>
      <c r="H78" s="203">
        <v>73</v>
      </c>
      <c r="I78" s="155">
        <v>765.85</v>
      </c>
      <c r="J78" s="155">
        <v>475.87</v>
      </c>
    </row>
    <row r="79" spans="1:10" ht="18.75" customHeight="1">
      <c r="A79" s="142"/>
      <c r="B79" s="144">
        <v>8</v>
      </c>
      <c r="C79" s="136">
        <v>84.8057</v>
      </c>
      <c r="D79" s="132">
        <v>84.8098</v>
      </c>
      <c r="E79" s="200">
        <f t="shared" si="9"/>
        <v>0.004099999999993997</v>
      </c>
      <c r="F79" s="201">
        <f t="shared" si="7"/>
        <v>12.553198003716963</v>
      </c>
      <c r="G79" s="202">
        <f t="shared" si="10"/>
        <v>326.61</v>
      </c>
      <c r="H79" s="203">
        <v>74</v>
      </c>
      <c r="I79" s="155">
        <v>678.75</v>
      </c>
      <c r="J79" s="155">
        <v>352.14</v>
      </c>
    </row>
    <row r="80" spans="1:10" ht="18.75" customHeight="1">
      <c r="A80" s="142"/>
      <c r="B80" s="144">
        <v>9</v>
      </c>
      <c r="C80" s="136">
        <v>87.6114</v>
      </c>
      <c r="D80" s="132">
        <v>87.6144</v>
      </c>
      <c r="E80" s="200">
        <f t="shared" si="9"/>
        <v>0.0030000000000001137</v>
      </c>
      <c r="F80" s="201">
        <f t="shared" si="7"/>
        <v>9.828009828010199</v>
      </c>
      <c r="G80" s="202">
        <f t="shared" si="10"/>
        <v>305.25000000000006</v>
      </c>
      <c r="H80" s="203">
        <v>75</v>
      </c>
      <c r="I80" s="155">
        <v>796.08</v>
      </c>
      <c r="J80" s="155">
        <v>490.83</v>
      </c>
    </row>
    <row r="81" spans="1:10" ht="18.75" customHeight="1">
      <c r="A81" s="142">
        <v>21193</v>
      </c>
      <c r="B81" s="144">
        <v>28</v>
      </c>
      <c r="C81" s="136">
        <v>87.198</v>
      </c>
      <c r="D81" s="136">
        <v>87.2027</v>
      </c>
      <c r="E81" s="200">
        <f t="shared" si="9"/>
        <v>0.004699999999999704</v>
      </c>
      <c r="F81" s="201">
        <f t="shared" si="7"/>
        <v>18.74451623195224</v>
      </c>
      <c r="G81" s="202">
        <f t="shared" si="10"/>
        <v>250.74</v>
      </c>
      <c r="H81" s="203">
        <v>76</v>
      </c>
      <c r="I81" s="155">
        <v>831.83</v>
      </c>
      <c r="J81" s="155">
        <v>581.09</v>
      </c>
    </row>
    <row r="82" spans="1:10" ht="18.75" customHeight="1">
      <c r="A82" s="142"/>
      <c r="B82" s="144">
        <v>29</v>
      </c>
      <c r="C82" s="136">
        <v>85.214</v>
      </c>
      <c r="D82" s="136">
        <v>85.2172</v>
      </c>
      <c r="E82" s="200">
        <f t="shared" si="9"/>
        <v>0.003200000000006753</v>
      </c>
      <c r="F82" s="201">
        <f t="shared" si="7"/>
        <v>11.701466340025425</v>
      </c>
      <c r="G82" s="202">
        <f t="shared" si="10"/>
        <v>273.47</v>
      </c>
      <c r="H82" s="203">
        <v>77</v>
      </c>
      <c r="I82" s="155">
        <v>806.46</v>
      </c>
      <c r="J82" s="155">
        <v>532.99</v>
      </c>
    </row>
    <row r="83" spans="1:10" ht="18.75" customHeight="1">
      <c r="A83" s="142"/>
      <c r="B83" s="144">
        <v>30</v>
      </c>
      <c r="C83" s="136">
        <v>84.956</v>
      </c>
      <c r="D83" s="136">
        <v>84.9613</v>
      </c>
      <c r="E83" s="200">
        <f t="shared" si="9"/>
        <v>0.005299999999991201</v>
      </c>
      <c r="F83" s="201">
        <f t="shared" si="7"/>
        <v>18.4662555311355</v>
      </c>
      <c r="G83" s="202">
        <f t="shared" si="10"/>
        <v>287.01000000000005</v>
      </c>
      <c r="H83" s="203">
        <v>78</v>
      </c>
      <c r="I83" s="155">
        <v>778.34</v>
      </c>
      <c r="J83" s="155">
        <v>491.33</v>
      </c>
    </row>
    <row r="84" spans="1:10" ht="18.75" customHeight="1">
      <c r="A84" s="142">
        <v>21198</v>
      </c>
      <c r="B84" s="144">
        <v>31</v>
      </c>
      <c r="C84" s="136">
        <v>84.88</v>
      </c>
      <c r="D84" s="136">
        <v>84.8892</v>
      </c>
      <c r="E84" s="200">
        <f t="shared" si="9"/>
        <v>0.00920000000000698</v>
      </c>
      <c r="F84" s="201">
        <f t="shared" si="7"/>
        <v>34.89474682346665</v>
      </c>
      <c r="G84" s="202">
        <f t="shared" si="10"/>
        <v>263.65</v>
      </c>
      <c r="H84" s="203">
        <v>79</v>
      </c>
      <c r="I84" s="155">
        <v>766.54</v>
      </c>
      <c r="J84" s="155">
        <v>502.89</v>
      </c>
    </row>
    <row r="85" spans="1:10" ht="18.75" customHeight="1">
      <c r="A85" s="142"/>
      <c r="B85" s="144">
        <v>32</v>
      </c>
      <c r="C85" s="136">
        <v>85.0068</v>
      </c>
      <c r="D85" s="136">
        <v>85.0142</v>
      </c>
      <c r="E85" s="200">
        <f t="shared" si="9"/>
        <v>0.00740000000000407</v>
      </c>
      <c r="F85" s="201">
        <f t="shared" si="7"/>
        <v>25.983146067430013</v>
      </c>
      <c r="G85" s="202">
        <f t="shared" si="10"/>
        <v>284.80000000000007</v>
      </c>
      <c r="H85" s="203">
        <v>80</v>
      </c>
      <c r="I85" s="155">
        <v>822.71</v>
      </c>
      <c r="J85" s="155">
        <v>537.91</v>
      </c>
    </row>
    <row r="86" spans="1:10" ht="18.75" customHeight="1">
      <c r="A86" s="142"/>
      <c r="B86" s="144">
        <v>33</v>
      </c>
      <c r="C86" s="136">
        <v>85.9856</v>
      </c>
      <c r="D86" s="136">
        <v>85.9922</v>
      </c>
      <c r="E86" s="200">
        <f t="shared" si="9"/>
        <v>0.006599999999991724</v>
      </c>
      <c r="F86" s="201">
        <f t="shared" si="7"/>
        <v>20.981021712152224</v>
      </c>
      <c r="G86" s="202">
        <f t="shared" si="10"/>
        <v>314.56999999999994</v>
      </c>
      <c r="H86" s="203">
        <v>81</v>
      </c>
      <c r="I86" s="155">
        <v>647.18</v>
      </c>
      <c r="J86" s="155">
        <v>332.61</v>
      </c>
    </row>
    <row r="87" spans="1:10" ht="18.75" customHeight="1">
      <c r="A87" s="142">
        <v>21204</v>
      </c>
      <c r="B87" s="144">
        <v>34</v>
      </c>
      <c r="C87" s="136">
        <v>83.741</v>
      </c>
      <c r="D87" s="136">
        <v>83.7449</v>
      </c>
      <c r="E87" s="200">
        <f t="shared" si="9"/>
        <v>0.003900000000001569</v>
      </c>
      <c r="F87" s="201">
        <f t="shared" si="7"/>
        <v>15.616866215519035</v>
      </c>
      <c r="G87" s="202">
        <f t="shared" si="10"/>
        <v>249.73000000000002</v>
      </c>
      <c r="H87" s="203">
        <v>82</v>
      </c>
      <c r="I87" s="155">
        <v>778.29</v>
      </c>
      <c r="J87" s="155">
        <v>528.56</v>
      </c>
    </row>
    <row r="88" spans="1:10" ht="18.75" customHeight="1">
      <c r="A88" s="142"/>
      <c r="B88" s="144">
        <v>35</v>
      </c>
      <c r="C88" s="136">
        <v>85.0316</v>
      </c>
      <c r="D88" s="136">
        <v>85.0359</v>
      </c>
      <c r="E88" s="200">
        <f t="shared" si="9"/>
        <v>0.004300000000000637</v>
      </c>
      <c r="F88" s="201">
        <f t="shared" si="7"/>
        <v>15.884156477413601</v>
      </c>
      <c r="G88" s="202">
        <f t="shared" si="10"/>
        <v>270.71000000000004</v>
      </c>
      <c r="H88" s="203">
        <v>83</v>
      </c>
      <c r="I88" s="155">
        <v>817.21</v>
      </c>
      <c r="J88" s="155">
        <v>546.5</v>
      </c>
    </row>
    <row r="89" spans="1:10" ht="18.75" customHeight="1">
      <c r="A89" s="142"/>
      <c r="B89" s="144">
        <v>36</v>
      </c>
      <c r="C89" s="136">
        <v>84.5815</v>
      </c>
      <c r="D89" s="136">
        <v>84.5832</v>
      </c>
      <c r="E89" s="200">
        <f t="shared" si="9"/>
        <v>0.0016999999999995907</v>
      </c>
      <c r="F89" s="201">
        <f t="shared" si="7"/>
        <v>6.154514517412173</v>
      </c>
      <c r="G89" s="202">
        <f t="shared" si="10"/>
        <v>276.22</v>
      </c>
      <c r="H89" s="203">
        <v>84</v>
      </c>
      <c r="I89" s="155">
        <v>864.74</v>
      </c>
      <c r="J89" s="155">
        <v>588.52</v>
      </c>
    </row>
    <row r="90" spans="1:10" ht="18.75" customHeight="1">
      <c r="A90" s="142">
        <v>21221</v>
      </c>
      <c r="B90" s="144">
        <v>10</v>
      </c>
      <c r="C90" s="136">
        <v>85.0899</v>
      </c>
      <c r="D90" s="136">
        <v>85.1003</v>
      </c>
      <c r="E90" s="200">
        <f t="shared" si="9"/>
        <v>0.010400000000004184</v>
      </c>
      <c r="F90" s="201">
        <f t="shared" si="7"/>
        <v>43.32430743596828</v>
      </c>
      <c r="G90" s="202">
        <f t="shared" si="10"/>
        <v>240.04999999999995</v>
      </c>
      <c r="H90" s="203">
        <v>85</v>
      </c>
      <c r="I90" s="155">
        <v>794.87</v>
      </c>
      <c r="J90" s="155">
        <v>554.82</v>
      </c>
    </row>
    <row r="91" spans="1:10" ht="18.75" customHeight="1">
      <c r="A91" s="142"/>
      <c r="B91" s="144">
        <v>11</v>
      </c>
      <c r="C91" s="136">
        <v>86.1113</v>
      </c>
      <c r="D91" s="136">
        <v>86.122</v>
      </c>
      <c r="E91" s="200">
        <f t="shared" si="9"/>
        <v>0.010699999999999932</v>
      </c>
      <c r="F91" s="201">
        <f t="shared" si="7"/>
        <v>36.297025000847825</v>
      </c>
      <c r="G91" s="202">
        <f t="shared" si="10"/>
        <v>294.79</v>
      </c>
      <c r="H91" s="203">
        <v>86</v>
      </c>
      <c r="I91" s="155">
        <v>624.33</v>
      </c>
      <c r="J91" s="155">
        <v>329.54</v>
      </c>
    </row>
    <row r="92" spans="1:10" ht="18.75" customHeight="1">
      <c r="A92" s="142"/>
      <c r="B92" s="144">
        <v>12</v>
      </c>
      <c r="C92" s="136">
        <v>84.8442</v>
      </c>
      <c r="D92" s="136">
        <v>84.8541</v>
      </c>
      <c r="E92" s="200">
        <f t="shared" si="9"/>
        <v>0.009900000000001796</v>
      </c>
      <c r="F92" s="201">
        <f t="shared" si="7"/>
        <v>33.835742848360496</v>
      </c>
      <c r="G92" s="202">
        <f t="shared" si="10"/>
        <v>292.59</v>
      </c>
      <c r="H92" s="203">
        <v>87</v>
      </c>
      <c r="I92" s="155">
        <v>636.51</v>
      </c>
      <c r="J92" s="155">
        <v>343.92</v>
      </c>
    </row>
    <row r="93" spans="1:10" ht="18.75" customHeight="1">
      <c r="A93" s="142">
        <v>21227</v>
      </c>
      <c r="B93" s="144">
        <v>13</v>
      </c>
      <c r="C93" s="136">
        <v>86.7462</v>
      </c>
      <c r="D93" s="136">
        <v>86.7543</v>
      </c>
      <c r="E93" s="200">
        <f t="shared" si="9"/>
        <v>0.008099999999998886</v>
      </c>
      <c r="F93" s="201">
        <f t="shared" si="7"/>
        <v>25.259612685935345</v>
      </c>
      <c r="G93" s="202">
        <f t="shared" si="10"/>
        <v>320.66999999999996</v>
      </c>
      <c r="H93" s="203">
        <v>88</v>
      </c>
      <c r="I93" s="155">
        <v>635.31</v>
      </c>
      <c r="J93" s="155">
        <v>314.64</v>
      </c>
    </row>
    <row r="94" spans="1:10" ht="18.75" customHeight="1">
      <c r="A94" s="142"/>
      <c r="B94" s="144">
        <v>14</v>
      </c>
      <c r="C94" s="136">
        <v>85.965</v>
      </c>
      <c r="D94" s="136">
        <v>85.9688</v>
      </c>
      <c r="E94" s="200">
        <f t="shared" si="9"/>
        <v>0.0037999999999982492</v>
      </c>
      <c r="F94" s="201">
        <f t="shared" si="7"/>
        <v>15.2843697208521</v>
      </c>
      <c r="G94" s="202">
        <f t="shared" si="10"/>
        <v>248.62</v>
      </c>
      <c r="H94" s="203">
        <v>89</v>
      </c>
      <c r="I94" s="155">
        <v>789.62</v>
      </c>
      <c r="J94" s="155">
        <v>541</v>
      </c>
    </row>
    <row r="95" spans="1:10" ht="18.75" customHeight="1">
      <c r="A95" s="142"/>
      <c r="B95" s="144">
        <v>15</v>
      </c>
      <c r="C95" s="136">
        <v>87.0153</v>
      </c>
      <c r="D95" s="136">
        <v>87.0237</v>
      </c>
      <c r="E95" s="200">
        <f t="shared" si="9"/>
        <v>0.008400000000008845</v>
      </c>
      <c r="F95" s="201">
        <f t="shared" si="7"/>
        <v>31.325750512805687</v>
      </c>
      <c r="G95" s="202">
        <f t="shared" si="10"/>
        <v>268.15</v>
      </c>
      <c r="H95" s="203">
        <v>90</v>
      </c>
      <c r="I95" s="155">
        <v>836</v>
      </c>
      <c r="J95" s="155">
        <v>567.85</v>
      </c>
    </row>
    <row r="96" spans="1:10" ht="18.75" customHeight="1">
      <c r="A96" s="142">
        <v>21236</v>
      </c>
      <c r="B96" s="144">
        <v>16</v>
      </c>
      <c r="C96" s="136">
        <v>86.152</v>
      </c>
      <c r="D96" s="136">
        <v>86.1638</v>
      </c>
      <c r="E96" s="200">
        <f t="shared" si="9"/>
        <v>0.011799999999993815</v>
      </c>
      <c r="F96" s="201">
        <f t="shared" si="7"/>
        <v>41.25729869582818</v>
      </c>
      <c r="G96" s="202">
        <f t="shared" si="10"/>
        <v>286.00999999999993</v>
      </c>
      <c r="H96" s="203">
        <v>91</v>
      </c>
      <c r="I96" s="155">
        <v>598.17</v>
      </c>
      <c r="J96" s="155">
        <v>312.16</v>
      </c>
    </row>
    <row r="97" spans="1:10" ht="18.75" customHeight="1">
      <c r="A97" s="142"/>
      <c r="B97" s="144">
        <v>17</v>
      </c>
      <c r="C97" s="136">
        <v>87.2401</v>
      </c>
      <c r="D97" s="136">
        <v>87.2476</v>
      </c>
      <c r="E97" s="200">
        <f t="shared" si="9"/>
        <v>0.00750000000000739</v>
      </c>
      <c r="F97" s="201">
        <f t="shared" si="7"/>
        <v>29.55665024633454</v>
      </c>
      <c r="G97" s="202">
        <f t="shared" si="10"/>
        <v>253.75</v>
      </c>
      <c r="H97" s="203">
        <v>92</v>
      </c>
      <c r="I97" s="155">
        <v>762.61</v>
      </c>
      <c r="J97" s="155">
        <v>508.86</v>
      </c>
    </row>
    <row r="98" spans="1:10" ht="18.75" customHeight="1">
      <c r="A98" s="142"/>
      <c r="B98" s="144">
        <v>18</v>
      </c>
      <c r="C98" s="136">
        <v>85.1635</v>
      </c>
      <c r="D98" s="136">
        <v>85.1729</v>
      </c>
      <c r="E98" s="200">
        <f t="shared" si="9"/>
        <v>0.009399999999999409</v>
      </c>
      <c r="F98" s="201">
        <f t="shared" si="7"/>
        <v>28.436592449175365</v>
      </c>
      <c r="G98" s="202">
        <f t="shared" si="10"/>
        <v>330.56</v>
      </c>
      <c r="H98" s="203">
        <v>93</v>
      </c>
      <c r="I98" s="155">
        <v>697.14</v>
      </c>
      <c r="J98" s="155">
        <v>366.58</v>
      </c>
    </row>
    <row r="99" spans="1:10" ht="18.75" customHeight="1">
      <c r="A99" s="142">
        <v>21249</v>
      </c>
      <c r="B99" s="144">
        <v>10</v>
      </c>
      <c r="C99" s="136">
        <v>85.0807</v>
      </c>
      <c r="D99" s="136">
        <v>85.0876</v>
      </c>
      <c r="E99" s="200">
        <f t="shared" si="9"/>
        <v>0.0069000000000016826</v>
      </c>
      <c r="F99" s="201">
        <f t="shared" si="7"/>
        <v>22.9495110756392</v>
      </c>
      <c r="G99" s="202">
        <f t="shared" si="10"/>
        <v>300.66</v>
      </c>
      <c r="H99" s="203">
        <v>94</v>
      </c>
      <c r="I99" s="155">
        <v>654.84</v>
      </c>
      <c r="J99" s="155">
        <v>354.18</v>
      </c>
    </row>
    <row r="100" spans="1:10" ht="18.75" customHeight="1">
      <c r="A100" s="142"/>
      <c r="B100" s="144">
        <v>11</v>
      </c>
      <c r="C100" s="136">
        <v>86.105</v>
      </c>
      <c r="D100" s="136">
        <v>86.1113</v>
      </c>
      <c r="E100" s="200">
        <f t="shared" si="9"/>
        <v>0.0062999999999959755</v>
      </c>
      <c r="F100" s="201">
        <f t="shared" si="7"/>
        <v>20.911474756849255</v>
      </c>
      <c r="G100" s="202">
        <f t="shared" si="10"/>
        <v>301.27000000000004</v>
      </c>
      <c r="H100" s="203">
        <v>95</v>
      </c>
      <c r="I100" s="155">
        <v>703.07</v>
      </c>
      <c r="J100" s="155">
        <v>401.8</v>
      </c>
    </row>
    <row r="101" spans="1:10" ht="18.75" customHeight="1">
      <c r="A101" s="142"/>
      <c r="B101" s="144">
        <v>12</v>
      </c>
      <c r="C101" s="136">
        <v>84.8387</v>
      </c>
      <c r="D101" s="136">
        <v>84.8461</v>
      </c>
      <c r="E101" s="200">
        <f t="shared" si="9"/>
        <v>0.00740000000000407</v>
      </c>
      <c r="F101" s="201">
        <f t="shared" si="7"/>
        <v>23.024985220461335</v>
      </c>
      <c r="G101" s="202">
        <f t="shared" si="10"/>
        <v>321.39000000000004</v>
      </c>
      <c r="H101" s="203">
        <v>96</v>
      </c>
      <c r="I101" s="155">
        <v>685.2</v>
      </c>
      <c r="J101" s="155">
        <v>363.81</v>
      </c>
    </row>
    <row r="102" spans="1:10" ht="18.75" customHeight="1">
      <c r="A102" s="142"/>
      <c r="B102" s="144">
        <v>13</v>
      </c>
      <c r="C102" s="136">
        <v>86.7407</v>
      </c>
      <c r="D102" s="136">
        <v>86.7439</v>
      </c>
      <c r="E102" s="200">
        <f t="shared" si="9"/>
        <v>0.003199999999992542</v>
      </c>
      <c r="F102" s="201">
        <f t="shared" si="7"/>
        <v>11.466246237611228</v>
      </c>
      <c r="G102" s="202">
        <f t="shared" si="10"/>
        <v>279.08000000000004</v>
      </c>
      <c r="H102" s="203">
        <v>97</v>
      </c>
      <c r="I102" s="155">
        <v>673.96</v>
      </c>
      <c r="J102" s="155">
        <v>394.88</v>
      </c>
    </row>
    <row r="103" spans="1:10" ht="18.75" customHeight="1">
      <c r="A103" s="142"/>
      <c r="B103" s="144">
        <v>14</v>
      </c>
      <c r="C103" s="136">
        <v>85.9688</v>
      </c>
      <c r="D103" s="136">
        <v>85.9746</v>
      </c>
      <c r="E103" s="200">
        <f t="shared" si="9"/>
        <v>0.005799999999993588</v>
      </c>
      <c r="F103" s="201">
        <f t="shared" si="7"/>
        <v>22.013056019407887</v>
      </c>
      <c r="G103" s="202">
        <f t="shared" si="10"/>
        <v>263.4799999999999</v>
      </c>
      <c r="H103" s="203">
        <v>98</v>
      </c>
      <c r="I103" s="155">
        <v>797.17</v>
      </c>
      <c r="J103" s="155">
        <v>533.69</v>
      </c>
    </row>
    <row r="104" spans="1:10" ht="18.75" customHeight="1">
      <c r="A104" s="142"/>
      <c r="B104" s="144">
        <v>15</v>
      </c>
      <c r="C104" s="136">
        <v>87.0164</v>
      </c>
      <c r="D104" s="136">
        <v>87.0221</v>
      </c>
      <c r="E104" s="200">
        <f t="shared" si="9"/>
        <v>0.005699999999990268</v>
      </c>
      <c r="F104" s="201">
        <f t="shared" si="7"/>
        <v>18.583118703714238</v>
      </c>
      <c r="G104" s="202">
        <f t="shared" si="10"/>
        <v>306.73</v>
      </c>
      <c r="H104" s="203">
        <v>99</v>
      </c>
      <c r="I104" s="155">
        <v>621.26</v>
      </c>
      <c r="J104" s="155">
        <v>314.53</v>
      </c>
    </row>
    <row r="105" spans="1:10" ht="18.75" customHeight="1">
      <c r="A105" s="142">
        <v>21264</v>
      </c>
      <c r="B105" s="144">
        <v>16</v>
      </c>
      <c r="C105" s="136">
        <v>86.155</v>
      </c>
      <c r="D105" s="136">
        <v>86.1632</v>
      </c>
      <c r="E105" s="200">
        <f t="shared" si="9"/>
        <v>0.008200000000002206</v>
      </c>
      <c r="F105" s="201">
        <f t="shared" si="7"/>
        <v>30.60615108988581</v>
      </c>
      <c r="G105" s="202">
        <f t="shared" si="10"/>
        <v>267.91999999999996</v>
      </c>
      <c r="H105" s="203">
        <v>100</v>
      </c>
      <c r="I105" s="155">
        <v>786.68</v>
      </c>
      <c r="J105" s="155">
        <v>518.76</v>
      </c>
    </row>
    <row r="106" spans="1:10" ht="18.75" customHeight="1">
      <c r="A106" s="142"/>
      <c r="B106" s="144">
        <v>17</v>
      </c>
      <c r="C106" s="136">
        <v>87.2544</v>
      </c>
      <c r="D106" s="136">
        <v>87.2627</v>
      </c>
      <c r="E106" s="200">
        <f t="shared" si="9"/>
        <v>0.008299999999991314</v>
      </c>
      <c r="F106" s="201">
        <f t="shared" si="7"/>
        <v>33.57876850874389</v>
      </c>
      <c r="G106" s="202">
        <f t="shared" si="10"/>
        <v>247.17999999999995</v>
      </c>
      <c r="H106" s="203">
        <v>101</v>
      </c>
      <c r="I106" s="155">
        <v>792.5</v>
      </c>
      <c r="J106" s="155">
        <v>545.32</v>
      </c>
    </row>
    <row r="107" spans="1:10" ht="18.75" customHeight="1">
      <c r="A107" s="204"/>
      <c r="B107" s="205">
        <v>18</v>
      </c>
      <c r="C107" s="206">
        <v>85.1605</v>
      </c>
      <c r="D107" s="206">
        <v>85.1708</v>
      </c>
      <c r="E107" s="207">
        <f t="shared" si="9"/>
        <v>0.010300000000000864</v>
      </c>
      <c r="F107" s="208">
        <f t="shared" si="7"/>
        <v>34.421682317952296</v>
      </c>
      <c r="G107" s="209">
        <f t="shared" si="10"/>
        <v>299.22999999999996</v>
      </c>
      <c r="H107" s="210">
        <v>102</v>
      </c>
      <c r="I107" s="211">
        <v>705.91</v>
      </c>
      <c r="J107" s="211">
        <v>406.68</v>
      </c>
    </row>
    <row r="108" spans="1:10" ht="18.75" customHeight="1">
      <c r="A108" s="212">
        <v>21278</v>
      </c>
      <c r="B108" s="213">
        <v>31</v>
      </c>
      <c r="C108" s="214">
        <v>84.9018</v>
      </c>
      <c r="D108" s="214">
        <v>84.9102</v>
      </c>
      <c r="E108" s="215">
        <f t="shared" si="9"/>
        <v>0.008400000000008845</v>
      </c>
      <c r="F108" s="216">
        <f t="shared" si="7"/>
        <v>30.63569057955741</v>
      </c>
      <c r="G108" s="217">
        <f t="shared" si="10"/>
        <v>274.18999999999994</v>
      </c>
      <c r="H108" s="213">
        <v>1</v>
      </c>
      <c r="I108" s="218">
        <v>766.29</v>
      </c>
      <c r="J108" s="218">
        <v>492.1</v>
      </c>
    </row>
    <row r="109" spans="1:10" ht="18.75" customHeight="1">
      <c r="A109" s="142"/>
      <c r="B109" s="144">
        <v>32</v>
      </c>
      <c r="C109" s="136">
        <v>85.0492</v>
      </c>
      <c r="D109" s="136">
        <v>85.0603</v>
      </c>
      <c r="E109" s="200">
        <f t="shared" si="9"/>
        <v>0.011099999999999</v>
      </c>
      <c r="F109" s="201">
        <f t="shared" si="7"/>
        <v>43.23440056087481</v>
      </c>
      <c r="G109" s="202">
        <f t="shared" si="10"/>
        <v>256.74</v>
      </c>
      <c r="H109" s="144">
        <v>2</v>
      </c>
      <c r="I109" s="155">
        <v>793.51</v>
      </c>
      <c r="J109" s="155">
        <v>536.77</v>
      </c>
    </row>
    <row r="110" spans="1:10" ht="18.75" customHeight="1">
      <c r="A110" s="142"/>
      <c r="B110" s="213">
        <v>33</v>
      </c>
      <c r="C110" s="136">
        <v>86.0008</v>
      </c>
      <c r="D110" s="136">
        <v>86.002</v>
      </c>
      <c r="E110" s="200">
        <f t="shared" si="9"/>
        <v>0.0011999999999972033</v>
      </c>
      <c r="F110" s="201">
        <f t="shared" si="7"/>
        <v>4.525398800758771</v>
      </c>
      <c r="G110" s="202">
        <f t="shared" si="10"/>
        <v>265.16999999999996</v>
      </c>
      <c r="H110" s="213">
        <v>3</v>
      </c>
      <c r="I110" s="155">
        <v>819.24</v>
      </c>
      <c r="J110" s="155">
        <v>554.07</v>
      </c>
    </row>
    <row r="111" spans="1:10" ht="18.75" customHeight="1">
      <c r="A111" s="142">
        <v>21297</v>
      </c>
      <c r="B111" s="144">
        <v>34</v>
      </c>
      <c r="C111" s="136">
        <v>83.7415</v>
      </c>
      <c r="D111" s="136">
        <v>83.7472</v>
      </c>
      <c r="E111" s="200">
        <f t="shared" si="9"/>
        <v>0.005700000000004479</v>
      </c>
      <c r="F111" s="201">
        <f t="shared" si="7"/>
        <v>19.68096125959699</v>
      </c>
      <c r="G111" s="202">
        <f t="shared" si="10"/>
        <v>289.61999999999995</v>
      </c>
      <c r="H111" s="144">
        <v>4</v>
      </c>
      <c r="I111" s="155">
        <v>675.67</v>
      </c>
      <c r="J111" s="155">
        <v>386.05</v>
      </c>
    </row>
    <row r="112" spans="1:10" ht="18.75" customHeight="1">
      <c r="A112" s="142"/>
      <c r="B112" s="213">
        <v>35</v>
      </c>
      <c r="C112" s="136">
        <v>85.0365</v>
      </c>
      <c r="D112" s="136">
        <v>85.0425</v>
      </c>
      <c r="E112" s="200">
        <f t="shared" si="9"/>
        <v>0.006000000000000227</v>
      </c>
      <c r="F112" s="201">
        <f t="shared" si="7"/>
        <v>22.530134054298475</v>
      </c>
      <c r="G112" s="202">
        <f t="shared" si="10"/>
        <v>266.31</v>
      </c>
      <c r="H112" s="213">
        <v>5</v>
      </c>
      <c r="I112" s="155">
        <v>643.72</v>
      </c>
      <c r="J112" s="155">
        <v>377.41</v>
      </c>
    </row>
    <row r="113" spans="1:10" ht="18.75" customHeight="1">
      <c r="A113" s="142"/>
      <c r="B113" s="144">
        <v>36</v>
      </c>
      <c r="C113" s="136">
        <v>84.6169</v>
      </c>
      <c r="D113" s="136">
        <v>84.6204</v>
      </c>
      <c r="E113" s="200">
        <f t="shared" si="9"/>
        <v>0.003500000000002501</v>
      </c>
      <c r="F113" s="201">
        <f t="shared" si="7"/>
        <v>13.438795883898408</v>
      </c>
      <c r="G113" s="202">
        <f t="shared" si="10"/>
        <v>260.44</v>
      </c>
      <c r="H113" s="144">
        <v>6</v>
      </c>
      <c r="I113" s="155">
        <v>758.5</v>
      </c>
      <c r="J113" s="155">
        <v>498.06</v>
      </c>
    </row>
    <row r="114" spans="1:10" ht="18.75" customHeight="1">
      <c r="A114" s="142">
        <v>21311</v>
      </c>
      <c r="B114" s="144">
        <v>10</v>
      </c>
      <c r="C114" s="136">
        <v>85.0788</v>
      </c>
      <c r="D114" s="136">
        <v>85.1051</v>
      </c>
      <c r="E114" s="200">
        <f t="shared" si="9"/>
        <v>0.026299999999991996</v>
      </c>
      <c r="F114" s="201">
        <f t="shared" si="7"/>
        <v>95.10378245458881</v>
      </c>
      <c r="G114" s="202">
        <f t="shared" si="10"/>
        <v>276.5400000000001</v>
      </c>
      <c r="H114" s="213">
        <v>7</v>
      </c>
      <c r="I114" s="155">
        <v>791.46</v>
      </c>
      <c r="J114" s="155">
        <v>514.92</v>
      </c>
    </row>
    <row r="115" spans="1:10" ht="18.75" customHeight="1">
      <c r="A115" s="142"/>
      <c r="B115" s="144">
        <v>11</v>
      </c>
      <c r="C115" s="136">
        <v>86.101</v>
      </c>
      <c r="D115" s="136">
        <v>86.1205</v>
      </c>
      <c r="E115" s="200">
        <f t="shared" si="9"/>
        <v>0.019500000000007844</v>
      </c>
      <c r="F115" s="201">
        <f t="shared" si="7"/>
        <v>70.87558608660578</v>
      </c>
      <c r="G115" s="202">
        <f t="shared" si="10"/>
        <v>275.12999999999994</v>
      </c>
      <c r="H115" s="144">
        <v>8</v>
      </c>
      <c r="I115" s="155">
        <v>626.3</v>
      </c>
      <c r="J115" s="155">
        <v>351.17</v>
      </c>
    </row>
    <row r="116" spans="1:10" ht="18.75" customHeight="1">
      <c r="A116" s="142"/>
      <c r="B116" s="144">
        <v>12</v>
      </c>
      <c r="C116" s="136">
        <v>84.8406</v>
      </c>
      <c r="D116" s="136">
        <v>84.8561</v>
      </c>
      <c r="E116" s="200">
        <f t="shared" si="9"/>
        <v>0.015500000000002956</v>
      </c>
      <c r="F116" s="201">
        <f t="shared" si="7"/>
        <v>62.21401621579413</v>
      </c>
      <c r="G116" s="202">
        <f t="shared" si="10"/>
        <v>249.1400000000001</v>
      </c>
      <c r="H116" s="213">
        <v>9</v>
      </c>
      <c r="I116" s="155">
        <v>795.44</v>
      </c>
      <c r="J116" s="155">
        <v>546.3</v>
      </c>
    </row>
    <row r="117" spans="1:10" ht="18.75" customHeight="1">
      <c r="A117" s="142">
        <v>21317</v>
      </c>
      <c r="B117" s="144">
        <v>13</v>
      </c>
      <c r="C117" s="136">
        <v>86.745</v>
      </c>
      <c r="D117" s="136">
        <v>86.7729</v>
      </c>
      <c r="E117" s="200">
        <f t="shared" si="9"/>
        <v>0.02790000000000248</v>
      </c>
      <c r="F117" s="201">
        <f t="shared" si="7"/>
        <v>90.5608932744822</v>
      </c>
      <c r="G117" s="202">
        <f t="shared" si="10"/>
        <v>308.08000000000004</v>
      </c>
      <c r="H117" s="144">
        <v>10</v>
      </c>
      <c r="I117" s="155">
        <v>682.94</v>
      </c>
      <c r="J117" s="155">
        <v>374.86</v>
      </c>
    </row>
    <row r="118" spans="1:10" ht="18.75" customHeight="1">
      <c r="A118" s="142"/>
      <c r="B118" s="144">
        <v>14</v>
      </c>
      <c r="C118" s="136">
        <v>85.926</v>
      </c>
      <c r="D118" s="136">
        <v>85.9526</v>
      </c>
      <c r="E118" s="200">
        <f t="shared" si="9"/>
        <v>0.026600000000001955</v>
      </c>
      <c r="F118" s="201">
        <f t="shared" si="7"/>
        <v>101.89228529840635</v>
      </c>
      <c r="G118" s="202">
        <f t="shared" si="10"/>
        <v>261.05999999999995</v>
      </c>
      <c r="H118" s="213">
        <v>11</v>
      </c>
      <c r="I118" s="155">
        <v>814.65</v>
      </c>
      <c r="J118" s="155">
        <v>553.59</v>
      </c>
    </row>
    <row r="119" spans="1:10" ht="18.75" customHeight="1">
      <c r="A119" s="142"/>
      <c r="B119" s="144">
        <v>15</v>
      </c>
      <c r="C119" s="136">
        <v>87.0094</v>
      </c>
      <c r="D119" s="136">
        <v>87.017</v>
      </c>
      <c r="E119" s="200">
        <f t="shared" si="9"/>
        <v>0.0075999999999964984</v>
      </c>
      <c r="F119" s="201">
        <f t="shared" si="7"/>
        <v>26.70696138031591</v>
      </c>
      <c r="G119" s="202">
        <f t="shared" si="10"/>
        <v>284.57</v>
      </c>
      <c r="H119" s="144">
        <v>12</v>
      </c>
      <c r="I119" s="155">
        <v>705.38</v>
      </c>
      <c r="J119" s="155">
        <v>420.81</v>
      </c>
    </row>
    <row r="120" spans="1:10" ht="18.75" customHeight="1">
      <c r="A120" s="142">
        <v>21324</v>
      </c>
      <c r="B120" s="144">
        <v>16</v>
      </c>
      <c r="C120" s="136">
        <v>86.1557</v>
      </c>
      <c r="D120" s="136">
        <v>86.1649</v>
      </c>
      <c r="E120" s="200">
        <f t="shared" si="9"/>
        <v>0.00920000000000698</v>
      </c>
      <c r="F120" s="201">
        <f aca="true" t="shared" si="11" ref="F120:F183">((10^6)*E120/G120)</f>
        <v>31.1368328426134</v>
      </c>
      <c r="G120" s="202">
        <f t="shared" si="10"/>
        <v>295.46999999999997</v>
      </c>
      <c r="H120" s="213">
        <v>13</v>
      </c>
      <c r="I120" s="155">
        <v>649.68</v>
      </c>
      <c r="J120" s="155">
        <v>354.21</v>
      </c>
    </row>
    <row r="121" spans="1:10" ht="18.75" customHeight="1">
      <c r="A121" s="142"/>
      <c r="B121" s="144">
        <v>17</v>
      </c>
      <c r="C121" s="136">
        <v>87.2024</v>
      </c>
      <c r="D121" s="136">
        <v>87.2115</v>
      </c>
      <c r="E121" s="200">
        <f t="shared" si="9"/>
        <v>0.00910000000000366</v>
      </c>
      <c r="F121" s="201">
        <f t="shared" si="11"/>
        <v>31.80150270838253</v>
      </c>
      <c r="G121" s="202">
        <f t="shared" si="10"/>
        <v>286.15</v>
      </c>
      <c r="H121" s="144">
        <v>14</v>
      </c>
      <c r="I121" s="155">
        <v>687.9</v>
      </c>
      <c r="J121" s="155">
        <v>401.75</v>
      </c>
    </row>
    <row r="122" spans="1:10" ht="18.75" customHeight="1">
      <c r="A122" s="142"/>
      <c r="B122" s="144">
        <v>18</v>
      </c>
      <c r="C122" s="136">
        <v>85.1647</v>
      </c>
      <c r="D122" s="136">
        <v>85.1684</v>
      </c>
      <c r="E122" s="200">
        <f t="shared" si="9"/>
        <v>0.0037000000000091404</v>
      </c>
      <c r="F122" s="201">
        <f t="shared" si="11"/>
        <v>13.243610852634907</v>
      </c>
      <c r="G122" s="202">
        <f t="shared" si="10"/>
        <v>279.38</v>
      </c>
      <c r="H122" s="213">
        <v>15</v>
      </c>
      <c r="I122" s="155">
        <v>817.48</v>
      </c>
      <c r="J122" s="155">
        <v>538.1</v>
      </c>
    </row>
    <row r="123" spans="1:10" ht="18.75" customHeight="1">
      <c r="A123" s="142">
        <v>21339</v>
      </c>
      <c r="B123" s="144">
        <v>1</v>
      </c>
      <c r="C123" s="136">
        <v>85.3965</v>
      </c>
      <c r="D123" s="136">
        <v>85.3986</v>
      </c>
      <c r="E123" s="200">
        <f t="shared" si="9"/>
        <v>0.0020999999999986585</v>
      </c>
      <c r="F123" s="201">
        <f t="shared" si="11"/>
        <v>5.969809818911956</v>
      </c>
      <c r="G123" s="202">
        <f t="shared" si="10"/>
        <v>351.77</v>
      </c>
      <c r="H123" s="144">
        <v>16</v>
      </c>
      <c r="I123" s="155">
        <v>688.12</v>
      </c>
      <c r="J123" s="155">
        <v>336.35</v>
      </c>
    </row>
    <row r="124" spans="1:10" ht="18.75" customHeight="1">
      <c r="A124" s="142"/>
      <c r="B124" s="144">
        <v>2</v>
      </c>
      <c r="C124" s="136">
        <v>85.468</v>
      </c>
      <c r="D124" s="136">
        <v>85.4718</v>
      </c>
      <c r="E124" s="200">
        <f t="shared" si="9"/>
        <v>0.0037999999999982492</v>
      </c>
      <c r="F124" s="201">
        <f t="shared" si="11"/>
        <v>11.537877637766051</v>
      </c>
      <c r="G124" s="202">
        <f t="shared" si="10"/>
        <v>329.35</v>
      </c>
      <c r="H124" s="213">
        <v>17</v>
      </c>
      <c r="I124" s="155">
        <v>676.59</v>
      </c>
      <c r="J124" s="155">
        <v>347.24</v>
      </c>
    </row>
    <row r="125" spans="1:10" ht="18.75" customHeight="1">
      <c r="A125" s="142"/>
      <c r="B125" s="144">
        <v>3</v>
      </c>
      <c r="C125" s="136">
        <v>85.8658</v>
      </c>
      <c r="D125" s="136">
        <v>85.8703</v>
      </c>
      <c r="E125" s="200">
        <f t="shared" si="9"/>
        <v>0.004500000000007276</v>
      </c>
      <c r="F125" s="201">
        <f t="shared" si="11"/>
        <v>16.033063740361552</v>
      </c>
      <c r="G125" s="202">
        <f t="shared" si="10"/>
        <v>280.66999999999996</v>
      </c>
      <c r="H125" s="144">
        <v>18</v>
      </c>
      <c r="I125" s="155">
        <v>847.28</v>
      </c>
      <c r="J125" s="155">
        <v>566.61</v>
      </c>
    </row>
    <row r="126" spans="1:10" ht="18.75" customHeight="1">
      <c r="A126" s="142">
        <v>21347</v>
      </c>
      <c r="B126" s="144">
        <v>4</v>
      </c>
      <c r="C126" s="136">
        <v>85.0212</v>
      </c>
      <c r="D126" s="136">
        <v>85.0358</v>
      </c>
      <c r="E126" s="200">
        <f t="shared" si="9"/>
        <v>0.0146000000000015</v>
      </c>
      <c r="F126" s="201">
        <f t="shared" si="11"/>
        <v>48.75930935444512</v>
      </c>
      <c r="G126" s="202">
        <f t="shared" si="10"/>
        <v>299.42999999999995</v>
      </c>
      <c r="H126" s="213">
        <v>19</v>
      </c>
      <c r="I126" s="155">
        <v>797.17</v>
      </c>
      <c r="J126" s="155">
        <v>497.74</v>
      </c>
    </row>
    <row r="127" spans="1:10" ht="18.75" customHeight="1">
      <c r="A127" s="142"/>
      <c r="B127" s="144">
        <v>5</v>
      </c>
      <c r="C127" s="136">
        <v>85.0068</v>
      </c>
      <c r="D127" s="136">
        <v>85.0187</v>
      </c>
      <c r="E127" s="200">
        <f t="shared" si="9"/>
        <v>0.011899999999997135</v>
      </c>
      <c r="F127" s="201">
        <f t="shared" si="11"/>
        <v>36.67632373789415</v>
      </c>
      <c r="G127" s="202">
        <f t="shared" si="10"/>
        <v>324.46</v>
      </c>
      <c r="H127" s="144">
        <v>20</v>
      </c>
      <c r="I127" s="155">
        <v>659.64</v>
      </c>
      <c r="J127" s="155">
        <v>335.18</v>
      </c>
    </row>
    <row r="128" spans="1:10" ht="18.75" customHeight="1">
      <c r="A128" s="142"/>
      <c r="B128" s="144">
        <v>6</v>
      </c>
      <c r="C128" s="136">
        <v>87.328</v>
      </c>
      <c r="D128" s="136">
        <v>87.3396</v>
      </c>
      <c r="E128" s="200">
        <f t="shared" si="9"/>
        <v>0.011600000000001387</v>
      </c>
      <c r="F128" s="201">
        <f t="shared" si="11"/>
        <v>34.42749450941232</v>
      </c>
      <c r="G128" s="202">
        <f t="shared" si="10"/>
        <v>336.94</v>
      </c>
      <c r="H128" s="213">
        <v>21</v>
      </c>
      <c r="I128" s="155">
        <v>651.64</v>
      </c>
      <c r="J128" s="155">
        <v>314.7</v>
      </c>
    </row>
    <row r="129" spans="1:10" ht="18.75" customHeight="1">
      <c r="A129" s="142">
        <v>21353</v>
      </c>
      <c r="B129" s="144">
        <v>7</v>
      </c>
      <c r="C129" s="136">
        <v>86.4387</v>
      </c>
      <c r="D129" s="136">
        <v>86.5935</v>
      </c>
      <c r="E129" s="200">
        <f t="shared" si="9"/>
        <v>0.1548000000000087</v>
      </c>
      <c r="F129" s="201">
        <f t="shared" si="11"/>
        <v>470.0737906532103</v>
      </c>
      <c r="G129" s="202">
        <f t="shared" si="10"/>
        <v>329.31</v>
      </c>
      <c r="H129" s="144">
        <v>22</v>
      </c>
      <c r="I129" s="155">
        <v>718.47</v>
      </c>
      <c r="J129" s="155">
        <v>389.16</v>
      </c>
    </row>
    <row r="130" spans="1:10" ht="18.75" customHeight="1">
      <c r="A130" s="142"/>
      <c r="B130" s="144">
        <v>8</v>
      </c>
      <c r="C130" s="136">
        <v>84.822</v>
      </c>
      <c r="D130" s="136">
        <v>84.9609</v>
      </c>
      <c r="E130" s="200">
        <f t="shared" si="9"/>
        <v>0.13889999999999247</v>
      </c>
      <c r="F130" s="201">
        <f t="shared" si="11"/>
        <v>420.98563375156834</v>
      </c>
      <c r="G130" s="202">
        <f t="shared" si="10"/>
        <v>329.94</v>
      </c>
      <c r="H130" s="213">
        <v>23</v>
      </c>
      <c r="I130" s="155">
        <v>669.65</v>
      </c>
      <c r="J130" s="155">
        <v>339.71</v>
      </c>
    </row>
    <row r="131" spans="1:10" ht="18.75" customHeight="1">
      <c r="A131" s="142"/>
      <c r="B131" s="144">
        <v>9</v>
      </c>
      <c r="C131" s="136">
        <v>87.6757</v>
      </c>
      <c r="D131" s="136">
        <v>87.7992</v>
      </c>
      <c r="E131" s="200">
        <f aca="true" t="shared" si="12" ref="E131:E194">D131-C131</f>
        <v>0.12349999999999284</v>
      </c>
      <c r="F131" s="201">
        <f t="shared" si="11"/>
        <v>435.6722051715978</v>
      </c>
      <c r="G131" s="202">
        <f aca="true" t="shared" si="13" ref="G131:G194">I131-J131</f>
        <v>283.47</v>
      </c>
      <c r="H131" s="144">
        <v>24</v>
      </c>
      <c r="I131" s="155">
        <v>836.52</v>
      </c>
      <c r="J131" s="155">
        <v>553.05</v>
      </c>
    </row>
    <row r="132" spans="1:10" ht="18.75" customHeight="1">
      <c r="A132" s="142">
        <v>21368</v>
      </c>
      <c r="B132" s="144">
        <v>28</v>
      </c>
      <c r="C132" s="136">
        <v>87.2258</v>
      </c>
      <c r="D132" s="136">
        <v>87.2459</v>
      </c>
      <c r="E132" s="200">
        <f t="shared" si="12"/>
        <v>0.02009999999999934</v>
      </c>
      <c r="F132" s="201">
        <f t="shared" si="11"/>
        <v>67.21284066209445</v>
      </c>
      <c r="G132" s="202">
        <f t="shared" si="13"/>
        <v>299.04999999999995</v>
      </c>
      <c r="H132" s="213">
        <v>25</v>
      </c>
      <c r="I132" s="155">
        <v>750.4</v>
      </c>
      <c r="J132" s="155">
        <v>451.35</v>
      </c>
    </row>
    <row r="133" spans="1:10" ht="18.75" customHeight="1">
      <c r="A133" s="142"/>
      <c r="B133" s="144">
        <v>29</v>
      </c>
      <c r="C133" s="136">
        <v>85.253</v>
      </c>
      <c r="D133" s="136">
        <v>85.2883</v>
      </c>
      <c r="E133" s="200">
        <f t="shared" si="12"/>
        <v>0.03530000000000655</v>
      </c>
      <c r="F133" s="201">
        <f t="shared" si="11"/>
        <v>121.38927097663877</v>
      </c>
      <c r="G133" s="202">
        <f t="shared" si="13"/>
        <v>290.79999999999995</v>
      </c>
      <c r="H133" s="144">
        <v>26</v>
      </c>
      <c r="I133" s="155">
        <v>682.65</v>
      </c>
      <c r="J133" s="155">
        <v>391.85</v>
      </c>
    </row>
    <row r="134" spans="1:10" ht="18.75" customHeight="1">
      <c r="A134" s="142"/>
      <c r="B134" s="144">
        <v>30</v>
      </c>
      <c r="C134" s="136">
        <v>84.9724</v>
      </c>
      <c r="D134" s="136">
        <v>84.9962</v>
      </c>
      <c r="E134" s="200">
        <f t="shared" si="12"/>
        <v>0.02380000000000848</v>
      </c>
      <c r="F134" s="201">
        <f t="shared" si="11"/>
        <v>75.81790959194826</v>
      </c>
      <c r="G134" s="202">
        <f t="shared" si="13"/>
        <v>313.91</v>
      </c>
      <c r="H134" s="213">
        <v>27</v>
      </c>
      <c r="I134" s="155">
        <v>800.46</v>
      </c>
      <c r="J134" s="155">
        <v>486.55</v>
      </c>
    </row>
    <row r="135" spans="1:10" ht="18.75" customHeight="1">
      <c r="A135" s="142">
        <v>21380</v>
      </c>
      <c r="B135" s="144">
        <v>31</v>
      </c>
      <c r="C135" s="136">
        <v>84.8701</v>
      </c>
      <c r="D135" s="136">
        <v>85.052</v>
      </c>
      <c r="E135" s="200">
        <f t="shared" si="12"/>
        <v>0.18190000000001305</v>
      </c>
      <c r="F135" s="201">
        <f t="shared" si="11"/>
        <v>526.376710941381</v>
      </c>
      <c r="G135" s="202">
        <f t="shared" si="13"/>
        <v>345.57</v>
      </c>
      <c r="H135" s="144">
        <v>28</v>
      </c>
      <c r="I135" s="155">
        <v>712.27</v>
      </c>
      <c r="J135" s="155">
        <v>366.7</v>
      </c>
    </row>
    <row r="136" spans="1:10" ht="18.75" customHeight="1">
      <c r="A136" s="142"/>
      <c r="B136" s="144">
        <v>32</v>
      </c>
      <c r="C136" s="136">
        <v>85.0047</v>
      </c>
      <c r="D136" s="136">
        <v>85.17</v>
      </c>
      <c r="E136" s="200">
        <f t="shared" si="12"/>
        <v>0.165300000000002</v>
      </c>
      <c r="F136" s="201">
        <f t="shared" si="11"/>
        <v>569.9213901530891</v>
      </c>
      <c r="G136" s="202">
        <f t="shared" si="13"/>
        <v>290.0400000000001</v>
      </c>
      <c r="H136" s="213">
        <v>29</v>
      </c>
      <c r="I136" s="155">
        <v>823.08</v>
      </c>
      <c r="J136" s="155">
        <v>533.04</v>
      </c>
    </row>
    <row r="137" spans="1:10" ht="18.75" customHeight="1">
      <c r="A137" s="142"/>
      <c r="B137" s="144">
        <v>33</v>
      </c>
      <c r="C137" s="136">
        <v>85.9543</v>
      </c>
      <c r="D137" s="136">
        <v>86.1258</v>
      </c>
      <c r="E137" s="200">
        <f t="shared" si="12"/>
        <v>0.17149999999999466</v>
      </c>
      <c r="F137" s="201">
        <f t="shared" si="11"/>
        <v>588.2352941176285</v>
      </c>
      <c r="G137" s="202">
        <f t="shared" si="13"/>
        <v>291.55000000000007</v>
      </c>
      <c r="H137" s="144">
        <v>30</v>
      </c>
      <c r="I137" s="155">
        <v>829.6</v>
      </c>
      <c r="J137" s="155">
        <v>538.05</v>
      </c>
    </row>
    <row r="138" spans="1:10" ht="18.75" customHeight="1">
      <c r="A138" s="142">
        <v>21388</v>
      </c>
      <c r="B138" s="144">
        <v>34</v>
      </c>
      <c r="C138" s="136">
        <v>83.7413</v>
      </c>
      <c r="D138" s="136">
        <v>83.8389</v>
      </c>
      <c r="E138" s="200">
        <f t="shared" si="12"/>
        <v>0.09759999999999991</v>
      </c>
      <c r="F138" s="201">
        <f t="shared" si="11"/>
        <v>315.23529601757014</v>
      </c>
      <c r="G138" s="202">
        <f t="shared" si="13"/>
        <v>309.61000000000007</v>
      </c>
      <c r="H138" s="213">
        <v>31</v>
      </c>
      <c r="I138" s="155">
        <v>801.07</v>
      </c>
      <c r="J138" s="155">
        <v>491.46</v>
      </c>
    </row>
    <row r="139" spans="1:10" ht="18.75" customHeight="1">
      <c r="A139" s="142"/>
      <c r="B139" s="144">
        <v>35</v>
      </c>
      <c r="C139" s="136">
        <v>85.011</v>
      </c>
      <c r="D139" s="136">
        <v>85.1111</v>
      </c>
      <c r="E139" s="200">
        <f t="shared" si="12"/>
        <v>0.10009999999999764</v>
      </c>
      <c r="F139" s="201">
        <f t="shared" si="11"/>
        <v>333.9338137176329</v>
      </c>
      <c r="G139" s="202">
        <f t="shared" si="13"/>
        <v>299.76</v>
      </c>
      <c r="H139" s="144">
        <v>32</v>
      </c>
      <c r="I139" s="155">
        <v>828.47</v>
      </c>
      <c r="J139" s="155">
        <v>528.71</v>
      </c>
    </row>
    <row r="140" spans="1:10" ht="18.75" customHeight="1">
      <c r="A140" s="142"/>
      <c r="B140" s="144">
        <v>36</v>
      </c>
      <c r="C140" s="136">
        <v>84.5438</v>
      </c>
      <c r="D140" s="136">
        <v>84.6306</v>
      </c>
      <c r="E140" s="200">
        <f t="shared" si="12"/>
        <v>0.08679999999999666</v>
      </c>
      <c r="F140" s="201">
        <f t="shared" si="11"/>
        <v>288.5446446379783</v>
      </c>
      <c r="G140" s="202">
        <f t="shared" si="13"/>
        <v>300.82000000000005</v>
      </c>
      <c r="H140" s="213">
        <v>33</v>
      </c>
      <c r="I140" s="155">
        <v>803.71</v>
      </c>
      <c r="J140" s="155">
        <v>502.89</v>
      </c>
    </row>
    <row r="141" spans="1:10" ht="18.75" customHeight="1">
      <c r="A141" s="142">
        <v>21401</v>
      </c>
      <c r="B141" s="144">
        <v>28</v>
      </c>
      <c r="C141" s="136">
        <v>87.2</v>
      </c>
      <c r="D141" s="136">
        <v>87.2806</v>
      </c>
      <c r="E141" s="200">
        <f t="shared" si="12"/>
        <v>0.080600000000004</v>
      </c>
      <c r="F141" s="201">
        <f t="shared" si="11"/>
        <v>237.47790218033</v>
      </c>
      <c r="G141" s="202">
        <f t="shared" si="13"/>
        <v>339.4</v>
      </c>
      <c r="H141" s="144">
        <v>34</v>
      </c>
      <c r="I141" s="155">
        <v>711.93</v>
      </c>
      <c r="J141" s="155">
        <v>372.53</v>
      </c>
    </row>
    <row r="142" spans="1:10" ht="18.75" customHeight="1">
      <c r="A142" s="142"/>
      <c r="B142" s="144">
        <v>29</v>
      </c>
      <c r="C142" s="136">
        <v>85.247</v>
      </c>
      <c r="D142" s="136">
        <v>85.321</v>
      </c>
      <c r="E142" s="200">
        <f t="shared" si="12"/>
        <v>0.07399999999999807</v>
      </c>
      <c r="F142" s="201">
        <f t="shared" si="11"/>
        <v>217.80080056509914</v>
      </c>
      <c r="G142" s="202">
        <f t="shared" si="13"/>
        <v>339.75999999999993</v>
      </c>
      <c r="H142" s="213">
        <v>35</v>
      </c>
      <c r="I142" s="155">
        <v>800.93</v>
      </c>
      <c r="J142" s="155">
        <v>461.17</v>
      </c>
    </row>
    <row r="143" spans="1:10" ht="18.75" customHeight="1">
      <c r="A143" s="142"/>
      <c r="B143" s="144">
        <v>30</v>
      </c>
      <c r="C143" s="136">
        <v>84.972</v>
      </c>
      <c r="D143" s="136">
        <v>85.0392</v>
      </c>
      <c r="E143" s="200">
        <f t="shared" si="12"/>
        <v>0.0671999999999997</v>
      </c>
      <c r="F143" s="201">
        <f t="shared" si="11"/>
        <v>214.4498340566751</v>
      </c>
      <c r="G143" s="202">
        <f t="shared" si="13"/>
        <v>313.36</v>
      </c>
      <c r="H143" s="144">
        <v>36</v>
      </c>
      <c r="I143" s="155">
        <v>724.71</v>
      </c>
      <c r="J143" s="155">
        <v>411.35</v>
      </c>
    </row>
    <row r="144" spans="1:10" ht="18.75" customHeight="1">
      <c r="A144" s="142">
        <v>21410</v>
      </c>
      <c r="B144" s="144">
        <v>31</v>
      </c>
      <c r="C144" s="136">
        <v>84.8772</v>
      </c>
      <c r="D144" s="136">
        <v>85.2119</v>
      </c>
      <c r="E144" s="200">
        <f t="shared" si="12"/>
        <v>0.334699999999998</v>
      </c>
      <c r="F144" s="201">
        <f t="shared" si="11"/>
        <v>1268.2834406972265</v>
      </c>
      <c r="G144" s="202">
        <f t="shared" si="13"/>
        <v>263.9</v>
      </c>
      <c r="H144" s="213">
        <v>37</v>
      </c>
      <c r="I144" s="155">
        <v>805.41</v>
      </c>
      <c r="J144" s="155">
        <v>541.51</v>
      </c>
    </row>
    <row r="145" spans="1:10" ht="18.75" customHeight="1">
      <c r="A145" s="142"/>
      <c r="B145" s="144">
        <v>32</v>
      </c>
      <c r="C145" s="136">
        <v>85.0344</v>
      </c>
      <c r="D145" s="136">
        <v>85.3803</v>
      </c>
      <c r="E145" s="200">
        <f t="shared" si="12"/>
        <v>0.3459000000000003</v>
      </c>
      <c r="F145" s="201">
        <f t="shared" si="11"/>
        <v>1228.992716290639</v>
      </c>
      <c r="G145" s="202">
        <f t="shared" si="13"/>
        <v>281.44999999999993</v>
      </c>
      <c r="H145" s="144">
        <v>38</v>
      </c>
      <c r="I145" s="155">
        <v>686.93</v>
      </c>
      <c r="J145" s="155">
        <v>405.48</v>
      </c>
    </row>
    <row r="146" spans="1:10" ht="18.75" customHeight="1">
      <c r="A146" s="142"/>
      <c r="B146" s="144">
        <v>33</v>
      </c>
      <c r="C146" s="136">
        <v>85.9858</v>
      </c>
      <c r="D146" s="136">
        <v>86.3521</v>
      </c>
      <c r="E146" s="200">
        <f t="shared" si="12"/>
        <v>0.3662999999999954</v>
      </c>
      <c r="F146" s="201">
        <f t="shared" si="11"/>
        <v>1285.9399684044076</v>
      </c>
      <c r="G146" s="202">
        <f t="shared" si="13"/>
        <v>284.8499999999999</v>
      </c>
      <c r="H146" s="213">
        <v>39</v>
      </c>
      <c r="I146" s="155">
        <v>838.17</v>
      </c>
      <c r="J146" s="155">
        <v>553.32</v>
      </c>
    </row>
    <row r="147" spans="1:10" ht="18.75" customHeight="1">
      <c r="A147" s="142">
        <v>21416</v>
      </c>
      <c r="B147" s="144">
        <v>34</v>
      </c>
      <c r="C147" s="136">
        <v>83.7254</v>
      </c>
      <c r="D147" s="136">
        <v>83.8064</v>
      </c>
      <c r="E147" s="200">
        <f t="shared" si="12"/>
        <v>0.08100000000000307</v>
      </c>
      <c r="F147" s="201">
        <f t="shared" si="11"/>
        <v>287.1525808281447</v>
      </c>
      <c r="G147" s="202">
        <f t="shared" si="13"/>
        <v>282.08000000000004</v>
      </c>
      <c r="H147" s="144">
        <v>40</v>
      </c>
      <c r="I147" s="155">
        <v>832.6</v>
      </c>
      <c r="J147" s="155">
        <v>550.52</v>
      </c>
    </row>
    <row r="148" spans="1:10" ht="18.75" customHeight="1">
      <c r="A148" s="142"/>
      <c r="B148" s="144">
        <v>35</v>
      </c>
      <c r="C148" s="136">
        <v>85.0101</v>
      </c>
      <c r="D148" s="136">
        <v>85.103</v>
      </c>
      <c r="E148" s="200">
        <f t="shared" si="12"/>
        <v>0.0929000000000002</v>
      </c>
      <c r="F148" s="201">
        <f t="shared" si="11"/>
        <v>285.4860022740549</v>
      </c>
      <c r="G148" s="202">
        <f t="shared" si="13"/>
        <v>325.40999999999997</v>
      </c>
      <c r="H148" s="213">
        <v>41</v>
      </c>
      <c r="I148" s="155">
        <v>651.68</v>
      </c>
      <c r="J148" s="155">
        <v>326.27</v>
      </c>
    </row>
    <row r="149" spans="1:10" ht="18.75" customHeight="1">
      <c r="A149" s="142"/>
      <c r="B149" s="144">
        <v>36</v>
      </c>
      <c r="C149" s="136">
        <v>84.5893</v>
      </c>
      <c r="D149" s="136">
        <v>84.6912</v>
      </c>
      <c r="E149" s="200">
        <f t="shared" si="12"/>
        <v>0.10190000000000055</v>
      </c>
      <c r="F149" s="201">
        <f t="shared" si="11"/>
        <v>370.6128386979472</v>
      </c>
      <c r="G149" s="202">
        <f t="shared" si="13"/>
        <v>274.94999999999993</v>
      </c>
      <c r="H149" s="144">
        <v>42</v>
      </c>
      <c r="I149" s="155">
        <v>831.29</v>
      </c>
      <c r="J149" s="155">
        <v>556.34</v>
      </c>
    </row>
    <row r="150" spans="1:10" ht="18.75" customHeight="1">
      <c r="A150" s="142">
        <v>21433</v>
      </c>
      <c r="B150" s="144">
        <v>4</v>
      </c>
      <c r="C150" s="136">
        <v>85.004</v>
      </c>
      <c r="D150" s="136">
        <v>85.324</v>
      </c>
      <c r="E150" s="200">
        <f t="shared" si="12"/>
        <v>0.3199999999999932</v>
      </c>
      <c r="F150" s="201">
        <f t="shared" si="11"/>
        <v>957.682408571237</v>
      </c>
      <c r="G150" s="202">
        <f t="shared" si="13"/>
        <v>334.14000000000004</v>
      </c>
      <c r="H150" s="213">
        <v>43</v>
      </c>
      <c r="I150" s="155">
        <v>700.82</v>
      </c>
      <c r="J150" s="155">
        <v>366.68</v>
      </c>
    </row>
    <row r="151" spans="1:10" ht="18.75" customHeight="1">
      <c r="A151" s="142"/>
      <c r="B151" s="144">
        <v>5</v>
      </c>
      <c r="C151" s="136">
        <v>85.0405</v>
      </c>
      <c r="D151" s="136">
        <v>85.3304</v>
      </c>
      <c r="E151" s="200">
        <f t="shared" si="12"/>
        <v>0.28990000000000293</v>
      </c>
      <c r="F151" s="201">
        <f t="shared" si="11"/>
        <v>910.3184073353102</v>
      </c>
      <c r="G151" s="202">
        <f t="shared" si="13"/>
        <v>318.46000000000004</v>
      </c>
      <c r="H151" s="144">
        <v>44</v>
      </c>
      <c r="I151" s="155">
        <v>680.84</v>
      </c>
      <c r="J151" s="155">
        <v>362.38</v>
      </c>
    </row>
    <row r="152" spans="1:10" ht="18.75" customHeight="1">
      <c r="A152" s="142"/>
      <c r="B152" s="144">
        <v>6</v>
      </c>
      <c r="C152" s="136">
        <v>87.3908</v>
      </c>
      <c r="D152" s="136">
        <v>87.665</v>
      </c>
      <c r="E152" s="200">
        <f t="shared" si="12"/>
        <v>0.27420000000000755</v>
      </c>
      <c r="F152" s="201">
        <f t="shared" si="11"/>
        <v>918.8392198914537</v>
      </c>
      <c r="G152" s="202">
        <f t="shared" si="13"/>
        <v>298.41999999999996</v>
      </c>
      <c r="H152" s="213">
        <v>45</v>
      </c>
      <c r="I152" s="155">
        <v>862.16</v>
      </c>
      <c r="J152" s="155">
        <v>563.74</v>
      </c>
    </row>
    <row r="153" spans="1:10" ht="18.75" customHeight="1">
      <c r="A153" s="142">
        <v>21442</v>
      </c>
      <c r="B153" s="144">
        <v>7</v>
      </c>
      <c r="C153" s="136">
        <v>86.4518</v>
      </c>
      <c r="D153" s="136">
        <v>86.8535</v>
      </c>
      <c r="E153" s="200">
        <f t="shared" si="12"/>
        <v>0.40169999999999106</v>
      </c>
      <c r="F153" s="201">
        <f t="shared" si="11"/>
        <v>1418.2318881513593</v>
      </c>
      <c r="G153" s="202">
        <f t="shared" si="13"/>
        <v>283.24</v>
      </c>
      <c r="H153" s="144">
        <v>46</v>
      </c>
      <c r="I153" s="155">
        <v>836.78</v>
      </c>
      <c r="J153" s="155">
        <v>553.54</v>
      </c>
    </row>
    <row r="154" spans="1:10" ht="18.75" customHeight="1">
      <c r="A154" s="142"/>
      <c r="B154" s="144">
        <v>8</v>
      </c>
      <c r="C154" s="136">
        <v>84.7876</v>
      </c>
      <c r="D154" s="136">
        <v>85.2897</v>
      </c>
      <c r="E154" s="200">
        <f t="shared" si="12"/>
        <v>0.5020999999999987</v>
      </c>
      <c r="F154" s="201">
        <f t="shared" si="11"/>
        <v>1470.1490352238418</v>
      </c>
      <c r="G154" s="202">
        <f t="shared" si="13"/>
        <v>341.53</v>
      </c>
      <c r="H154" s="213">
        <v>47</v>
      </c>
      <c r="I154" s="155">
        <v>716.43</v>
      </c>
      <c r="J154" s="155">
        <v>374.9</v>
      </c>
    </row>
    <row r="155" spans="1:10" ht="18.75" customHeight="1">
      <c r="A155" s="142"/>
      <c r="B155" s="144">
        <v>9</v>
      </c>
      <c r="C155" s="136">
        <v>87.6228</v>
      </c>
      <c r="D155" s="136">
        <v>88.0522</v>
      </c>
      <c r="E155" s="200">
        <f t="shared" si="12"/>
        <v>0.4294000000000011</v>
      </c>
      <c r="F155" s="201">
        <f t="shared" si="11"/>
        <v>1460.444867696079</v>
      </c>
      <c r="G155" s="202">
        <f t="shared" si="13"/>
        <v>294.02</v>
      </c>
      <c r="H155" s="144">
        <v>48</v>
      </c>
      <c r="I155" s="155">
        <v>839.46</v>
      </c>
      <c r="J155" s="155">
        <v>545.44</v>
      </c>
    </row>
    <row r="156" spans="1:10" ht="18.75" customHeight="1">
      <c r="A156" s="142">
        <v>21442</v>
      </c>
      <c r="B156" s="144">
        <v>10</v>
      </c>
      <c r="C156" s="136">
        <v>85.0918</v>
      </c>
      <c r="D156" s="136">
        <v>85.9164</v>
      </c>
      <c r="E156" s="200">
        <f t="shared" si="12"/>
        <v>0.8245999999999896</v>
      </c>
      <c r="F156" s="201">
        <f t="shared" si="11"/>
        <v>2868.0741539424353</v>
      </c>
      <c r="G156" s="202">
        <f t="shared" si="13"/>
        <v>287.51</v>
      </c>
      <c r="H156" s="213">
        <v>49</v>
      </c>
      <c r="I156" s="155">
        <v>833.87</v>
      </c>
      <c r="J156" s="155">
        <v>546.36</v>
      </c>
    </row>
    <row r="157" spans="1:10" ht="18.75" customHeight="1">
      <c r="A157" s="142"/>
      <c r="B157" s="144">
        <v>11</v>
      </c>
      <c r="C157" s="136">
        <v>86.0947</v>
      </c>
      <c r="D157" s="136">
        <v>87.0182</v>
      </c>
      <c r="E157" s="200">
        <f t="shared" si="12"/>
        <v>0.92349999999999</v>
      </c>
      <c r="F157" s="201">
        <f t="shared" si="11"/>
        <v>2912.8816553116008</v>
      </c>
      <c r="G157" s="202">
        <f t="shared" si="13"/>
        <v>317.04</v>
      </c>
      <c r="H157" s="144">
        <v>50</v>
      </c>
      <c r="I157" s="155">
        <v>723.88</v>
      </c>
      <c r="J157" s="155">
        <v>406.84</v>
      </c>
    </row>
    <row r="158" spans="1:10" ht="18.75" customHeight="1">
      <c r="A158" s="142"/>
      <c r="B158" s="144">
        <v>12</v>
      </c>
      <c r="C158" s="136">
        <v>84.8439</v>
      </c>
      <c r="D158" s="136">
        <v>85.815</v>
      </c>
      <c r="E158" s="200">
        <f t="shared" si="12"/>
        <v>0.9710999999999927</v>
      </c>
      <c r="F158" s="201">
        <f t="shared" si="11"/>
        <v>2998.3327158206516</v>
      </c>
      <c r="G158" s="202">
        <f t="shared" si="13"/>
        <v>323.88000000000005</v>
      </c>
      <c r="H158" s="213">
        <v>51</v>
      </c>
      <c r="I158" s="155">
        <v>725.72</v>
      </c>
      <c r="J158" s="155">
        <v>401.84</v>
      </c>
    </row>
    <row r="159" spans="1:10" ht="18.75" customHeight="1">
      <c r="A159" s="142">
        <v>21447</v>
      </c>
      <c r="B159" s="144">
        <v>13</v>
      </c>
      <c r="C159" s="136">
        <v>86.7152</v>
      </c>
      <c r="D159" s="136">
        <v>87.0352</v>
      </c>
      <c r="E159" s="200">
        <f t="shared" si="12"/>
        <v>0.3200000000000074</v>
      </c>
      <c r="F159" s="201">
        <f t="shared" si="11"/>
        <v>998.7515605493363</v>
      </c>
      <c r="G159" s="202">
        <f t="shared" si="13"/>
        <v>320.40000000000003</v>
      </c>
      <c r="H159" s="144">
        <v>52</v>
      </c>
      <c r="I159" s="155">
        <v>741.35</v>
      </c>
      <c r="J159" s="155">
        <v>420.95</v>
      </c>
    </row>
    <row r="160" spans="1:10" ht="18.75" customHeight="1">
      <c r="A160" s="142"/>
      <c r="B160" s="144">
        <v>14</v>
      </c>
      <c r="C160" s="136">
        <v>85.9234</v>
      </c>
      <c r="D160" s="136">
        <v>86.2656</v>
      </c>
      <c r="E160" s="200">
        <f t="shared" si="12"/>
        <v>0.3422000000000054</v>
      </c>
      <c r="F160" s="201">
        <f t="shared" si="11"/>
        <v>994.5939661687074</v>
      </c>
      <c r="G160" s="202">
        <f t="shared" si="13"/>
        <v>344.05999999999995</v>
      </c>
      <c r="H160" s="213">
        <v>53</v>
      </c>
      <c r="I160" s="155">
        <v>698.42</v>
      </c>
      <c r="J160" s="155">
        <v>354.36</v>
      </c>
    </row>
    <row r="161" spans="1:10" ht="18.75" customHeight="1">
      <c r="A161" s="142"/>
      <c r="B161" s="144">
        <v>15</v>
      </c>
      <c r="C161" s="136">
        <v>86.99</v>
      </c>
      <c r="D161" s="136">
        <v>87.2715</v>
      </c>
      <c r="E161" s="200">
        <f t="shared" si="12"/>
        <v>0.2815000000000083</v>
      </c>
      <c r="F161" s="201">
        <f t="shared" si="11"/>
        <v>943.8074163481806</v>
      </c>
      <c r="G161" s="202">
        <f t="shared" si="13"/>
        <v>298.26</v>
      </c>
      <c r="H161" s="144">
        <v>54</v>
      </c>
      <c r="I161" s="155">
        <v>836.35</v>
      </c>
      <c r="J161" s="155">
        <v>538.09</v>
      </c>
    </row>
    <row r="162" spans="1:10" ht="18.75" customHeight="1">
      <c r="A162" s="142">
        <v>21465</v>
      </c>
      <c r="B162" s="144">
        <v>19</v>
      </c>
      <c r="C162" s="136">
        <v>88.9645</v>
      </c>
      <c r="D162" s="136">
        <v>89.0597</v>
      </c>
      <c r="E162" s="200">
        <f t="shared" si="12"/>
        <v>0.0952000000000055</v>
      </c>
      <c r="F162" s="201">
        <f t="shared" si="11"/>
        <v>499.94748450795856</v>
      </c>
      <c r="G162" s="202">
        <f t="shared" si="13"/>
        <v>190.42000000000007</v>
      </c>
      <c r="H162" s="213">
        <v>55</v>
      </c>
      <c r="I162" s="155">
        <v>723.95</v>
      </c>
      <c r="J162" s="155">
        <v>533.53</v>
      </c>
    </row>
    <row r="163" spans="1:10" ht="18.75" customHeight="1">
      <c r="A163" s="142"/>
      <c r="B163" s="144">
        <v>20</v>
      </c>
      <c r="C163" s="136">
        <v>84.6643</v>
      </c>
      <c r="D163" s="136">
        <v>84.7501</v>
      </c>
      <c r="E163" s="200">
        <f t="shared" si="12"/>
        <v>0.0858000000000061</v>
      </c>
      <c r="F163" s="201">
        <f t="shared" si="11"/>
        <v>300.90481868557936</v>
      </c>
      <c r="G163" s="202">
        <f t="shared" si="13"/>
        <v>285.14</v>
      </c>
      <c r="H163" s="144">
        <v>56</v>
      </c>
      <c r="I163" s="155">
        <v>836.31</v>
      </c>
      <c r="J163" s="155">
        <v>551.17</v>
      </c>
    </row>
    <row r="164" spans="1:10" ht="18.75" customHeight="1">
      <c r="A164" s="142"/>
      <c r="B164" s="144">
        <v>21</v>
      </c>
      <c r="C164" s="136">
        <v>86.3614</v>
      </c>
      <c r="D164" s="136">
        <v>86.4489</v>
      </c>
      <c r="E164" s="200">
        <f t="shared" si="12"/>
        <v>0.08749999999999147</v>
      </c>
      <c r="F164" s="201">
        <f t="shared" si="11"/>
        <v>301.66172516028223</v>
      </c>
      <c r="G164" s="202">
        <f t="shared" si="13"/>
        <v>290.06</v>
      </c>
      <c r="H164" s="213">
        <v>57</v>
      </c>
      <c r="I164" s="155">
        <v>684.23</v>
      </c>
      <c r="J164" s="155">
        <v>394.17</v>
      </c>
    </row>
    <row r="165" spans="1:10" ht="18.75" customHeight="1">
      <c r="A165" s="142">
        <v>21472</v>
      </c>
      <c r="B165" s="144">
        <v>22</v>
      </c>
      <c r="C165" s="136">
        <v>85.102</v>
      </c>
      <c r="D165" s="136">
        <v>85.2031</v>
      </c>
      <c r="E165" s="200">
        <f t="shared" si="12"/>
        <v>0.10110000000000241</v>
      </c>
      <c r="F165" s="201">
        <f t="shared" si="11"/>
        <v>294.75218658892834</v>
      </c>
      <c r="G165" s="202">
        <f t="shared" si="13"/>
        <v>343</v>
      </c>
      <c r="H165" s="144">
        <v>58</v>
      </c>
      <c r="I165" s="155">
        <v>713.25</v>
      </c>
      <c r="J165" s="155">
        <v>370.25</v>
      </c>
    </row>
    <row r="166" spans="1:10" ht="18.75" customHeight="1">
      <c r="A166" s="142"/>
      <c r="B166" s="144">
        <v>23</v>
      </c>
      <c r="C166" s="136">
        <v>87.6695</v>
      </c>
      <c r="D166" s="136">
        <v>87.7456</v>
      </c>
      <c r="E166" s="200">
        <f t="shared" si="12"/>
        <v>0.07609999999999673</v>
      </c>
      <c r="F166" s="201">
        <f t="shared" si="11"/>
        <v>225.6954742274059</v>
      </c>
      <c r="G166" s="202">
        <f t="shared" si="13"/>
        <v>337.18</v>
      </c>
      <c r="H166" s="213">
        <v>59</v>
      </c>
      <c r="I166" s="155">
        <v>838.39</v>
      </c>
      <c r="J166" s="155">
        <v>501.21</v>
      </c>
    </row>
    <row r="167" spans="1:10" ht="18.75" customHeight="1">
      <c r="A167" s="142"/>
      <c r="B167" s="144">
        <v>24</v>
      </c>
      <c r="C167" s="136">
        <v>88.0586</v>
      </c>
      <c r="D167" s="136">
        <v>88.137</v>
      </c>
      <c r="E167" s="200">
        <f t="shared" si="12"/>
        <v>0.07840000000000202</v>
      </c>
      <c r="F167" s="201">
        <f t="shared" si="11"/>
        <v>262.50585950579926</v>
      </c>
      <c r="G167" s="202">
        <f t="shared" si="13"/>
        <v>298.6600000000001</v>
      </c>
      <c r="H167" s="144">
        <v>60</v>
      </c>
      <c r="I167" s="155">
        <v>851.69</v>
      </c>
      <c r="J167" s="155">
        <v>553.03</v>
      </c>
    </row>
    <row r="168" spans="1:10" ht="18.75" customHeight="1">
      <c r="A168" s="142">
        <v>21485</v>
      </c>
      <c r="B168" s="144">
        <v>25</v>
      </c>
      <c r="C168" s="136">
        <v>87.0468</v>
      </c>
      <c r="D168" s="136">
        <v>87.0618</v>
      </c>
      <c r="E168" s="200">
        <f t="shared" si="12"/>
        <v>0.015000000000000568</v>
      </c>
      <c r="F168" s="201">
        <f t="shared" si="11"/>
        <v>43.250100916903776</v>
      </c>
      <c r="G168" s="202">
        <f t="shared" si="13"/>
        <v>346.82</v>
      </c>
      <c r="H168" s="213">
        <v>61</v>
      </c>
      <c r="I168" s="155">
        <v>703.24</v>
      </c>
      <c r="J168" s="155">
        <v>356.42</v>
      </c>
    </row>
    <row r="169" spans="1:10" ht="18.75" customHeight="1">
      <c r="A169" s="142"/>
      <c r="B169" s="144">
        <v>26</v>
      </c>
      <c r="C169" s="136">
        <v>85.7976</v>
      </c>
      <c r="D169" s="136">
        <v>85.815</v>
      </c>
      <c r="E169" s="200">
        <f t="shared" si="12"/>
        <v>0.017399999999994975</v>
      </c>
      <c r="F169" s="201">
        <f t="shared" si="11"/>
        <v>56.745915272461836</v>
      </c>
      <c r="G169" s="202">
        <f t="shared" si="13"/>
        <v>306.63000000000005</v>
      </c>
      <c r="H169" s="144">
        <v>62</v>
      </c>
      <c r="I169" s="155">
        <v>676.97</v>
      </c>
      <c r="J169" s="155">
        <v>370.34</v>
      </c>
    </row>
    <row r="170" spans="1:10" ht="18.75" customHeight="1">
      <c r="A170" s="142"/>
      <c r="B170" s="144">
        <v>27</v>
      </c>
      <c r="C170" s="136">
        <v>86.3405</v>
      </c>
      <c r="D170" s="136">
        <v>86.3566</v>
      </c>
      <c r="E170" s="200">
        <f t="shared" si="12"/>
        <v>0.016099999999994452</v>
      </c>
      <c r="F170" s="201">
        <f t="shared" si="11"/>
        <v>47.2806296252627</v>
      </c>
      <c r="G170" s="202">
        <f t="shared" si="13"/>
        <v>340.52</v>
      </c>
      <c r="H170" s="213">
        <v>63</v>
      </c>
      <c r="I170" s="155">
        <v>712.14</v>
      </c>
      <c r="J170" s="155">
        <v>371.62</v>
      </c>
    </row>
    <row r="171" spans="1:10" ht="18.75" customHeight="1">
      <c r="A171" s="142">
        <v>21493</v>
      </c>
      <c r="B171" s="144">
        <v>19</v>
      </c>
      <c r="C171" s="136">
        <v>88.966</v>
      </c>
      <c r="D171" s="136">
        <v>88.9763</v>
      </c>
      <c r="E171" s="200">
        <f t="shared" si="12"/>
        <v>0.010300000000000864</v>
      </c>
      <c r="F171" s="201">
        <f t="shared" si="11"/>
        <v>37.22981276657582</v>
      </c>
      <c r="G171" s="202">
        <f t="shared" si="13"/>
        <v>276.65999999999997</v>
      </c>
      <c r="H171" s="144">
        <v>64</v>
      </c>
      <c r="I171" s="155">
        <v>788.04</v>
      </c>
      <c r="J171" s="155">
        <v>511.38</v>
      </c>
    </row>
    <row r="172" spans="1:10" ht="18.75" customHeight="1">
      <c r="A172" s="142"/>
      <c r="B172" s="144">
        <v>20</v>
      </c>
      <c r="C172" s="136">
        <v>84.646</v>
      </c>
      <c r="D172" s="136">
        <v>84.6592</v>
      </c>
      <c r="E172" s="200">
        <f t="shared" si="12"/>
        <v>0.013199999999997658</v>
      </c>
      <c r="F172" s="201">
        <f t="shared" si="11"/>
        <v>38.99556868536973</v>
      </c>
      <c r="G172" s="202">
        <f t="shared" si="13"/>
        <v>338.50000000000006</v>
      </c>
      <c r="H172" s="213">
        <v>65</v>
      </c>
      <c r="I172" s="155">
        <v>708.58</v>
      </c>
      <c r="J172" s="155">
        <v>370.08</v>
      </c>
    </row>
    <row r="173" spans="1:10" ht="18.75" customHeight="1">
      <c r="A173" s="142"/>
      <c r="B173" s="144">
        <v>21</v>
      </c>
      <c r="C173" s="136">
        <v>86.3497</v>
      </c>
      <c r="D173" s="136">
        <v>86.3589</v>
      </c>
      <c r="E173" s="200">
        <f t="shared" si="12"/>
        <v>0.00920000000000698</v>
      </c>
      <c r="F173" s="201">
        <f t="shared" si="11"/>
        <v>30.310018779056378</v>
      </c>
      <c r="G173" s="202">
        <f t="shared" si="13"/>
        <v>303.53</v>
      </c>
      <c r="H173" s="144">
        <v>66</v>
      </c>
      <c r="I173" s="155">
        <v>855.36</v>
      </c>
      <c r="J173" s="155">
        <v>551.83</v>
      </c>
    </row>
    <row r="174" spans="1:10" ht="18.75" customHeight="1">
      <c r="A174" s="142">
        <v>21500</v>
      </c>
      <c r="B174" s="144">
        <v>22</v>
      </c>
      <c r="C174" s="136">
        <v>85.1004</v>
      </c>
      <c r="D174" s="136">
        <v>85.1163</v>
      </c>
      <c r="E174" s="200">
        <f t="shared" si="12"/>
        <v>0.015900000000002024</v>
      </c>
      <c r="F174" s="201">
        <f t="shared" si="11"/>
        <v>45.005519544855574</v>
      </c>
      <c r="G174" s="202">
        <f t="shared" si="13"/>
        <v>353.28999999999996</v>
      </c>
      <c r="H174" s="213">
        <v>67</v>
      </c>
      <c r="I174" s="155">
        <v>725.78</v>
      </c>
      <c r="J174" s="155">
        <v>372.49</v>
      </c>
    </row>
    <row r="175" spans="1:10" ht="18.75" customHeight="1">
      <c r="A175" s="142"/>
      <c r="B175" s="144">
        <v>23</v>
      </c>
      <c r="C175" s="136">
        <v>87.6813</v>
      </c>
      <c r="D175" s="136">
        <v>87.6926</v>
      </c>
      <c r="E175" s="200">
        <f t="shared" si="12"/>
        <v>0.011300000000005639</v>
      </c>
      <c r="F175" s="201">
        <f t="shared" si="11"/>
        <v>39.13284388421402</v>
      </c>
      <c r="G175" s="202">
        <f t="shared" si="13"/>
        <v>288.76</v>
      </c>
      <c r="H175" s="144">
        <v>68</v>
      </c>
      <c r="I175" s="155">
        <v>831.02</v>
      </c>
      <c r="J175" s="155">
        <v>542.26</v>
      </c>
    </row>
    <row r="176" spans="1:10" ht="18.75" customHeight="1">
      <c r="A176" s="142"/>
      <c r="B176" s="144">
        <v>24</v>
      </c>
      <c r="C176" s="136">
        <v>88.0665</v>
      </c>
      <c r="D176" s="136">
        <v>88.0767</v>
      </c>
      <c r="E176" s="200">
        <f t="shared" si="12"/>
        <v>0.010199999999997544</v>
      </c>
      <c r="F176" s="201">
        <f t="shared" si="11"/>
        <v>34.66440101953287</v>
      </c>
      <c r="G176" s="202">
        <f t="shared" si="13"/>
        <v>294.24999999999994</v>
      </c>
      <c r="H176" s="213">
        <v>69</v>
      </c>
      <c r="I176" s="155">
        <v>796.56</v>
      </c>
      <c r="J176" s="155">
        <v>502.31</v>
      </c>
    </row>
    <row r="177" spans="1:10" ht="18.75" customHeight="1">
      <c r="A177" s="142">
        <v>21513</v>
      </c>
      <c r="B177" s="144">
        <v>25</v>
      </c>
      <c r="C177" s="136">
        <v>87.0463</v>
      </c>
      <c r="D177" s="136">
        <v>87.0575</v>
      </c>
      <c r="E177" s="200">
        <f t="shared" si="12"/>
        <v>0.01120000000000232</v>
      </c>
      <c r="F177" s="201">
        <f t="shared" si="11"/>
        <v>36.014019743407566</v>
      </c>
      <c r="G177" s="202">
        <f t="shared" si="13"/>
        <v>310.99</v>
      </c>
      <c r="H177" s="144">
        <v>70</v>
      </c>
      <c r="I177" s="155">
        <v>681.34</v>
      </c>
      <c r="J177" s="155">
        <v>370.35</v>
      </c>
    </row>
    <row r="178" spans="1:10" ht="18.75" customHeight="1">
      <c r="A178" s="142"/>
      <c r="B178" s="144">
        <v>26</v>
      </c>
      <c r="C178" s="136">
        <v>85.8121</v>
      </c>
      <c r="D178" s="136">
        <v>85.8215</v>
      </c>
      <c r="E178" s="200">
        <f t="shared" si="12"/>
        <v>0.009399999999999409</v>
      </c>
      <c r="F178" s="201">
        <f t="shared" si="11"/>
        <v>32.24367989572054</v>
      </c>
      <c r="G178" s="202">
        <f t="shared" si="13"/>
        <v>291.53</v>
      </c>
      <c r="H178" s="213">
        <v>71</v>
      </c>
      <c r="I178" s="155">
        <v>804.91</v>
      </c>
      <c r="J178" s="155">
        <v>513.38</v>
      </c>
    </row>
    <row r="179" spans="1:10" ht="18.75" customHeight="1">
      <c r="A179" s="142"/>
      <c r="B179" s="144">
        <v>27</v>
      </c>
      <c r="C179" s="136">
        <v>86.3122</v>
      </c>
      <c r="D179" s="136">
        <v>86.3254</v>
      </c>
      <c r="E179" s="200">
        <f t="shared" si="12"/>
        <v>0.013199999999997658</v>
      </c>
      <c r="F179" s="201">
        <f t="shared" si="11"/>
        <v>48.452813566779206</v>
      </c>
      <c r="G179" s="202">
        <f t="shared" si="13"/>
        <v>272.42999999999995</v>
      </c>
      <c r="H179" s="144">
        <v>72</v>
      </c>
      <c r="I179" s="155">
        <v>789.81</v>
      </c>
      <c r="J179" s="155">
        <v>517.38</v>
      </c>
    </row>
    <row r="180" spans="1:10" ht="18.75" customHeight="1">
      <c r="A180" s="142">
        <v>21528</v>
      </c>
      <c r="B180" s="144">
        <v>10</v>
      </c>
      <c r="C180" s="136">
        <v>85.0947</v>
      </c>
      <c r="D180" s="136">
        <v>85.1138</v>
      </c>
      <c r="E180" s="200">
        <f t="shared" si="12"/>
        <v>0.019099999999994566</v>
      </c>
      <c r="F180" s="201">
        <f t="shared" si="11"/>
        <v>75.5209363014296</v>
      </c>
      <c r="G180" s="202">
        <f t="shared" si="13"/>
        <v>252.91000000000008</v>
      </c>
      <c r="H180" s="213">
        <v>73</v>
      </c>
      <c r="I180" s="155">
        <v>868.22</v>
      </c>
      <c r="J180" s="155">
        <v>615.31</v>
      </c>
    </row>
    <row r="181" spans="1:10" ht="18.75" customHeight="1">
      <c r="A181" s="142"/>
      <c r="B181" s="144">
        <v>11</v>
      </c>
      <c r="C181" s="136">
        <v>86.065</v>
      </c>
      <c r="D181" s="136">
        <v>86.0829</v>
      </c>
      <c r="E181" s="200">
        <f t="shared" si="12"/>
        <v>0.017899999999997362</v>
      </c>
      <c r="F181" s="201">
        <f t="shared" si="11"/>
        <v>70.35057380913912</v>
      </c>
      <c r="G181" s="202">
        <f t="shared" si="13"/>
        <v>254.44000000000005</v>
      </c>
      <c r="H181" s="144">
        <v>74</v>
      </c>
      <c r="I181" s="155">
        <v>807.94</v>
      </c>
      <c r="J181" s="155">
        <v>553.5</v>
      </c>
    </row>
    <row r="182" spans="1:10" ht="18.75" customHeight="1">
      <c r="A182" s="142"/>
      <c r="B182" s="144">
        <v>12</v>
      </c>
      <c r="C182" s="136">
        <v>84.8087</v>
      </c>
      <c r="D182" s="136">
        <v>84.8356</v>
      </c>
      <c r="E182" s="200">
        <f t="shared" si="12"/>
        <v>0.026899999999997704</v>
      </c>
      <c r="F182" s="201">
        <f t="shared" si="11"/>
        <v>91.3598695829293</v>
      </c>
      <c r="G182" s="202">
        <f t="shared" si="13"/>
        <v>294.44</v>
      </c>
      <c r="H182" s="213">
        <v>75</v>
      </c>
      <c r="I182" s="155">
        <v>701.26</v>
      </c>
      <c r="J182" s="155">
        <v>406.82</v>
      </c>
    </row>
    <row r="183" spans="1:10" ht="18.75" customHeight="1">
      <c r="A183" s="142">
        <v>21542</v>
      </c>
      <c r="B183" s="144">
        <v>13</v>
      </c>
      <c r="C183" s="136">
        <v>86.7207</v>
      </c>
      <c r="D183" s="136">
        <v>86.7467</v>
      </c>
      <c r="E183" s="200">
        <f t="shared" si="12"/>
        <v>0.02600000000001046</v>
      </c>
      <c r="F183" s="201">
        <f t="shared" si="11"/>
        <v>89.16323731142133</v>
      </c>
      <c r="G183" s="202">
        <f t="shared" si="13"/>
        <v>291.6</v>
      </c>
      <c r="H183" s="144">
        <v>76</v>
      </c>
      <c r="I183" s="155">
        <v>653.88</v>
      </c>
      <c r="J183" s="155">
        <v>362.28</v>
      </c>
    </row>
    <row r="184" spans="1:10" ht="18.75" customHeight="1">
      <c r="A184" s="142"/>
      <c r="B184" s="144">
        <v>14</v>
      </c>
      <c r="C184" s="136">
        <v>85.9606</v>
      </c>
      <c r="D184" s="136">
        <v>85.9792</v>
      </c>
      <c r="E184" s="200">
        <f t="shared" si="12"/>
        <v>0.01860000000000639</v>
      </c>
      <c r="F184" s="201">
        <f aca="true" t="shared" si="14" ref="F184:F247">((10^6)*E184/G184)</f>
        <v>73.97096838340181</v>
      </c>
      <c r="G184" s="202">
        <f t="shared" si="13"/>
        <v>251.45000000000005</v>
      </c>
      <c r="H184" s="213">
        <v>77</v>
      </c>
      <c r="I184" s="155">
        <v>796.86</v>
      </c>
      <c r="J184" s="155">
        <v>545.41</v>
      </c>
    </row>
    <row r="185" spans="1:10" ht="18.75" customHeight="1">
      <c r="A185" s="142"/>
      <c r="B185" s="144">
        <v>15</v>
      </c>
      <c r="C185" s="136">
        <v>86.9792</v>
      </c>
      <c r="D185" s="136">
        <v>86.9998</v>
      </c>
      <c r="E185" s="200">
        <f t="shared" si="12"/>
        <v>0.020599999999987517</v>
      </c>
      <c r="F185" s="201">
        <f t="shared" si="14"/>
        <v>74.12204951060565</v>
      </c>
      <c r="G185" s="202">
        <f t="shared" si="13"/>
        <v>277.91999999999996</v>
      </c>
      <c r="H185" s="144">
        <v>78</v>
      </c>
      <c r="I185" s="155">
        <v>824.3</v>
      </c>
      <c r="J185" s="155">
        <v>546.38</v>
      </c>
    </row>
    <row r="186" spans="1:10" ht="18.75" customHeight="1">
      <c r="A186" s="142">
        <v>21555</v>
      </c>
      <c r="B186" s="144">
        <v>25</v>
      </c>
      <c r="C186" s="136">
        <v>87.0767</v>
      </c>
      <c r="D186" s="136">
        <v>87.0831</v>
      </c>
      <c r="E186" s="200">
        <f t="shared" si="12"/>
        <v>0.006399999999999295</v>
      </c>
      <c r="F186" s="201">
        <f t="shared" si="14"/>
        <v>20.036315822425948</v>
      </c>
      <c r="G186" s="202">
        <f t="shared" si="13"/>
        <v>319.41999999999996</v>
      </c>
      <c r="H186" s="213">
        <v>79</v>
      </c>
      <c r="I186" s="155">
        <v>683.14</v>
      </c>
      <c r="J186" s="155">
        <v>363.72</v>
      </c>
    </row>
    <row r="187" spans="1:10" ht="18.75" customHeight="1">
      <c r="A187" s="142"/>
      <c r="B187" s="144">
        <v>26</v>
      </c>
      <c r="C187" s="136">
        <v>85.8095</v>
      </c>
      <c r="D187" s="136">
        <v>85.8211</v>
      </c>
      <c r="E187" s="200">
        <f t="shared" si="12"/>
        <v>0.011600000000001387</v>
      </c>
      <c r="F187" s="201">
        <f t="shared" si="14"/>
        <v>34.87043828534054</v>
      </c>
      <c r="G187" s="202">
        <f t="shared" si="13"/>
        <v>332.66</v>
      </c>
      <c r="H187" s="144">
        <v>80</v>
      </c>
      <c r="I187" s="155">
        <v>700.36</v>
      </c>
      <c r="J187" s="155">
        <v>367.7</v>
      </c>
    </row>
    <row r="188" spans="1:10" ht="18.75" customHeight="1">
      <c r="A188" s="142"/>
      <c r="B188" s="144">
        <v>27</v>
      </c>
      <c r="C188" s="136">
        <v>86.3245</v>
      </c>
      <c r="D188" s="136">
        <v>86.3315</v>
      </c>
      <c r="E188" s="200">
        <f t="shared" si="12"/>
        <v>0.007000000000005002</v>
      </c>
      <c r="F188" s="201">
        <f t="shared" si="14"/>
        <v>22.810962296754333</v>
      </c>
      <c r="G188" s="202">
        <f t="shared" si="13"/>
        <v>306.87</v>
      </c>
      <c r="H188" s="213">
        <v>81</v>
      </c>
      <c r="I188" s="155">
        <v>702.02</v>
      </c>
      <c r="J188" s="155">
        <v>395.15</v>
      </c>
    </row>
    <row r="189" spans="1:10" ht="18.75" customHeight="1">
      <c r="A189" s="142">
        <v>21564</v>
      </c>
      <c r="B189" s="144">
        <v>28</v>
      </c>
      <c r="C189" s="136">
        <v>87.2041</v>
      </c>
      <c r="D189" s="136">
        <v>87.2135</v>
      </c>
      <c r="E189" s="200">
        <f t="shared" si="12"/>
        <v>0.009399999999999409</v>
      </c>
      <c r="F189" s="201">
        <f t="shared" si="14"/>
        <v>28.026237328561145</v>
      </c>
      <c r="G189" s="202">
        <f t="shared" si="13"/>
        <v>335.40000000000003</v>
      </c>
      <c r="H189" s="144">
        <v>82</v>
      </c>
      <c r="I189" s="155">
        <v>796.72</v>
      </c>
      <c r="J189" s="155">
        <v>461.32</v>
      </c>
    </row>
    <row r="190" spans="1:10" ht="18.75" customHeight="1">
      <c r="A190" s="142"/>
      <c r="B190" s="144">
        <v>29</v>
      </c>
      <c r="C190" s="136">
        <v>85.2577</v>
      </c>
      <c r="D190" s="136">
        <v>85.2633</v>
      </c>
      <c r="E190" s="200">
        <f t="shared" si="12"/>
        <v>0.00560000000000116</v>
      </c>
      <c r="F190" s="201">
        <f t="shared" si="14"/>
        <v>18.703450118570384</v>
      </c>
      <c r="G190" s="202">
        <f t="shared" si="13"/>
        <v>299.41</v>
      </c>
      <c r="H190" s="213">
        <v>83</v>
      </c>
      <c r="I190" s="155">
        <v>808.07</v>
      </c>
      <c r="J190" s="155">
        <v>508.66</v>
      </c>
    </row>
    <row r="191" spans="1:10" ht="18.75" customHeight="1">
      <c r="A191" s="142"/>
      <c r="B191" s="144">
        <v>30</v>
      </c>
      <c r="C191" s="136">
        <v>84.9742</v>
      </c>
      <c r="D191" s="136">
        <v>84.979</v>
      </c>
      <c r="E191" s="200">
        <f t="shared" si="12"/>
        <v>0.004800000000003024</v>
      </c>
      <c r="F191" s="201">
        <f t="shared" si="14"/>
        <v>15.333503705606391</v>
      </c>
      <c r="G191" s="202">
        <f t="shared" si="13"/>
        <v>313.03999999999996</v>
      </c>
      <c r="H191" s="144">
        <v>84</v>
      </c>
      <c r="I191" s="155">
        <v>699.14</v>
      </c>
      <c r="J191" s="155">
        <v>386.1</v>
      </c>
    </row>
    <row r="192" spans="1:10" ht="18.75" customHeight="1">
      <c r="A192" s="142">
        <v>21575</v>
      </c>
      <c r="B192" s="144">
        <v>31</v>
      </c>
      <c r="C192" s="136">
        <v>84.8743</v>
      </c>
      <c r="D192" s="136">
        <v>84.8916</v>
      </c>
      <c r="E192" s="200">
        <f t="shared" si="12"/>
        <v>0.017299999999991655</v>
      </c>
      <c r="F192" s="201">
        <f t="shared" si="14"/>
        <v>55.19749856420029</v>
      </c>
      <c r="G192" s="202">
        <f t="shared" si="13"/>
        <v>313.42</v>
      </c>
      <c r="H192" s="213">
        <v>85</v>
      </c>
      <c r="I192" s="155">
        <v>804.96</v>
      </c>
      <c r="J192" s="155">
        <v>491.54</v>
      </c>
    </row>
    <row r="193" spans="1:10" ht="18.75" customHeight="1">
      <c r="A193" s="142"/>
      <c r="B193" s="144">
        <v>32</v>
      </c>
      <c r="C193" s="136">
        <v>85.005</v>
      </c>
      <c r="D193" s="136">
        <v>85.0115</v>
      </c>
      <c r="E193" s="200">
        <f t="shared" si="12"/>
        <v>0.006500000000002615</v>
      </c>
      <c r="F193" s="201">
        <f t="shared" si="14"/>
        <v>21.140961425885042</v>
      </c>
      <c r="G193" s="202">
        <f t="shared" si="13"/>
        <v>307.46</v>
      </c>
      <c r="H193" s="144">
        <v>86</v>
      </c>
      <c r="I193" s="155">
        <v>746.54</v>
      </c>
      <c r="J193" s="155">
        <v>439.08</v>
      </c>
    </row>
    <row r="194" spans="1:10" ht="18.75" customHeight="1">
      <c r="A194" s="142"/>
      <c r="B194" s="144">
        <v>33</v>
      </c>
      <c r="C194" s="136">
        <v>85.996</v>
      </c>
      <c r="D194" s="136">
        <v>85.9967</v>
      </c>
      <c r="E194" s="200">
        <f t="shared" si="12"/>
        <v>0.0007000000000090267</v>
      </c>
      <c r="F194" s="201">
        <f t="shared" si="14"/>
        <v>2.249863401179657</v>
      </c>
      <c r="G194" s="202">
        <f t="shared" si="13"/>
        <v>311.13</v>
      </c>
      <c r="H194" s="213">
        <v>87</v>
      </c>
      <c r="I194" s="155">
        <v>742.88</v>
      </c>
      <c r="J194" s="155">
        <v>431.75</v>
      </c>
    </row>
    <row r="195" spans="1:10" ht="18.75" customHeight="1">
      <c r="A195" s="142">
        <v>21584</v>
      </c>
      <c r="B195" s="144">
        <v>10</v>
      </c>
      <c r="C195" s="136">
        <v>85.0628</v>
      </c>
      <c r="D195" s="136">
        <v>85.0712</v>
      </c>
      <c r="E195" s="200">
        <f aca="true" t="shared" si="15" ref="E195:E258">D195-C195</f>
        <v>0.008400000000008845</v>
      </c>
      <c r="F195" s="201">
        <f t="shared" si="14"/>
        <v>28.915662650632846</v>
      </c>
      <c r="G195" s="202">
        <f aca="true" t="shared" si="16" ref="G195:G258">I195-J195</f>
        <v>290.50000000000006</v>
      </c>
      <c r="H195" s="144">
        <v>88</v>
      </c>
      <c r="I195" s="155">
        <v>655.58</v>
      </c>
      <c r="J195" s="155">
        <v>365.08</v>
      </c>
    </row>
    <row r="196" spans="1:10" ht="18.75" customHeight="1">
      <c r="A196" s="142"/>
      <c r="B196" s="144">
        <v>11</v>
      </c>
      <c r="C196" s="136">
        <v>86.069</v>
      </c>
      <c r="D196" s="136">
        <v>86.0799</v>
      </c>
      <c r="E196" s="200">
        <f t="shared" si="15"/>
        <v>0.01089999999999236</v>
      </c>
      <c r="F196" s="201">
        <f t="shared" si="14"/>
        <v>41.65870437604571</v>
      </c>
      <c r="G196" s="202">
        <f t="shared" si="16"/>
        <v>261.65</v>
      </c>
      <c r="H196" s="213">
        <v>89</v>
      </c>
      <c r="I196" s="155">
        <v>815.02</v>
      </c>
      <c r="J196" s="155">
        <v>553.37</v>
      </c>
    </row>
    <row r="197" spans="1:10" ht="18.75" customHeight="1">
      <c r="A197" s="142"/>
      <c r="B197" s="144">
        <v>12</v>
      </c>
      <c r="C197" s="136">
        <v>84.8121</v>
      </c>
      <c r="D197" s="136">
        <v>84.8163</v>
      </c>
      <c r="E197" s="200">
        <f t="shared" si="15"/>
        <v>0.004199999999997317</v>
      </c>
      <c r="F197" s="201">
        <f t="shared" si="14"/>
        <v>13.291139240497836</v>
      </c>
      <c r="G197" s="202">
        <f t="shared" si="16"/>
        <v>316.00000000000006</v>
      </c>
      <c r="H197" s="144">
        <v>90</v>
      </c>
      <c r="I197" s="155">
        <v>690.94</v>
      </c>
      <c r="J197" s="155">
        <v>374.94</v>
      </c>
    </row>
    <row r="198" spans="1:10" ht="18.75" customHeight="1">
      <c r="A198" s="142">
        <v>21594</v>
      </c>
      <c r="B198" s="144">
        <v>13</v>
      </c>
      <c r="C198" s="136">
        <v>86.734</v>
      </c>
      <c r="D198" s="136">
        <v>86.7378</v>
      </c>
      <c r="E198" s="200">
        <f t="shared" si="15"/>
        <v>0.0037999999999982492</v>
      </c>
      <c r="F198" s="201">
        <f t="shared" si="14"/>
        <v>12.836970474961992</v>
      </c>
      <c r="G198" s="202">
        <f t="shared" si="16"/>
        <v>296.02000000000004</v>
      </c>
      <c r="H198" s="213">
        <v>91</v>
      </c>
      <c r="I198" s="155">
        <v>733.44</v>
      </c>
      <c r="J198" s="155">
        <v>437.42</v>
      </c>
    </row>
    <row r="199" spans="1:10" ht="18.75" customHeight="1">
      <c r="A199" s="142"/>
      <c r="B199" s="144">
        <v>14</v>
      </c>
      <c r="C199" s="136">
        <v>85.9231</v>
      </c>
      <c r="D199" s="136">
        <v>85.9264</v>
      </c>
      <c r="E199" s="200">
        <f t="shared" si="15"/>
        <v>0.003299999999995862</v>
      </c>
      <c r="F199" s="201">
        <f t="shared" si="14"/>
        <v>9.878169245954027</v>
      </c>
      <c r="G199" s="202">
        <f t="shared" si="16"/>
        <v>334.07</v>
      </c>
      <c r="H199" s="144">
        <v>92</v>
      </c>
      <c r="I199" s="155">
        <v>654.14</v>
      </c>
      <c r="J199" s="155">
        <v>320.07</v>
      </c>
    </row>
    <row r="200" spans="1:10" ht="18.75" customHeight="1">
      <c r="A200" s="219"/>
      <c r="B200" s="220">
        <v>15</v>
      </c>
      <c r="C200" s="221">
        <v>86.9847</v>
      </c>
      <c r="D200" s="221">
        <v>86.9915</v>
      </c>
      <c r="E200" s="222">
        <f t="shared" si="15"/>
        <v>0.006799999999998363</v>
      </c>
      <c r="F200" s="223">
        <f t="shared" si="14"/>
        <v>23.86634844868161</v>
      </c>
      <c r="G200" s="224">
        <f t="shared" si="16"/>
        <v>284.91999999999996</v>
      </c>
      <c r="H200" s="225">
        <v>93</v>
      </c>
      <c r="I200" s="226">
        <v>816.39</v>
      </c>
      <c r="J200" s="226">
        <v>531.47</v>
      </c>
    </row>
    <row r="201" spans="1:10" ht="18.75" customHeight="1">
      <c r="A201" s="212">
        <v>21701</v>
      </c>
      <c r="B201" s="213">
        <v>28</v>
      </c>
      <c r="C201" s="214">
        <v>87.2458</v>
      </c>
      <c r="D201" s="214">
        <v>87.2525</v>
      </c>
      <c r="E201" s="215">
        <f t="shared" si="15"/>
        <v>0.006699999999995043</v>
      </c>
      <c r="F201" s="216">
        <f t="shared" si="14"/>
        <v>23.014564440763408</v>
      </c>
      <c r="G201" s="217">
        <f t="shared" si="16"/>
        <v>291.12</v>
      </c>
      <c r="H201" s="213">
        <v>1</v>
      </c>
      <c r="I201" s="218">
        <v>822.63</v>
      </c>
      <c r="J201" s="218">
        <v>531.51</v>
      </c>
    </row>
    <row r="202" spans="1:10" ht="18.75" customHeight="1">
      <c r="A202" s="142"/>
      <c r="B202" s="144">
        <v>29</v>
      </c>
      <c r="C202" s="136">
        <v>85.2704</v>
      </c>
      <c r="D202" s="136">
        <v>85.2814</v>
      </c>
      <c r="E202" s="200">
        <f t="shared" si="15"/>
        <v>0.01100000000000989</v>
      </c>
      <c r="F202" s="201">
        <f t="shared" si="14"/>
        <v>31.854511757239344</v>
      </c>
      <c r="G202" s="202">
        <f t="shared" si="16"/>
        <v>345.32000000000005</v>
      </c>
      <c r="H202" s="144">
        <v>2</v>
      </c>
      <c r="I202" s="155">
        <v>665.46</v>
      </c>
      <c r="J202" s="155">
        <v>320.14</v>
      </c>
    </row>
    <row r="203" spans="1:10" ht="18.75" customHeight="1">
      <c r="A203" s="142"/>
      <c r="B203" s="144">
        <v>30</v>
      </c>
      <c r="C203" s="136">
        <v>84.9909</v>
      </c>
      <c r="D203" s="136">
        <v>85.0026</v>
      </c>
      <c r="E203" s="200">
        <f t="shared" si="15"/>
        <v>0.011700000000004707</v>
      </c>
      <c r="F203" s="201">
        <f t="shared" si="14"/>
        <v>35.52236087076756</v>
      </c>
      <c r="G203" s="202">
        <f t="shared" si="16"/>
        <v>329.36999999999995</v>
      </c>
      <c r="H203" s="144">
        <v>3</v>
      </c>
      <c r="I203" s="155">
        <v>766.79</v>
      </c>
      <c r="J203" s="155">
        <v>437.42</v>
      </c>
    </row>
    <row r="204" spans="1:10" ht="18.75" customHeight="1">
      <c r="A204" s="142">
        <v>21703</v>
      </c>
      <c r="B204" s="144">
        <v>10</v>
      </c>
      <c r="C204" s="136">
        <v>85.0244</v>
      </c>
      <c r="D204" s="136">
        <v>85.1744</v>
      </c>
      <c r="E204" s="200">
        <f t="shared" si="15"/>
        <v>0.15000000000000568</v>
      </c>
      <c r="F204" s="201">
        <f t="shared" si="14"/>
        <v>497.26504226754747</v>
      </c>
      <c r="G204" s="202">
        <f t="shared" si="16"/>
        <v>301.65</v>
      </c>
      <c r="H204" s="144">
        <v>4</v>
      </c>
      <c r="I204" s="155">
        <v>737.89</v>
      </c>
      <c r="J204" s="155">
        <v>436.24</v>
      </c>
    </row>
    <row r="205" spans="1:10" ht="18.75" customHeight="1">
      <c r="A205" s="142"/>
      <c r="B205" s="144">
        <v>11</v>
      </c>
      <c r="C205" s="136">
        <v>86.0603</v>
      </c>
      <c r="D205" s="136">
        <v>86.1961</v>
      </c>
      <c r="E205" s="200">
        <f t="shared" si="15"/>
        <v>0.13580000000000325</v>
      </c>
      <c r="F205" s="201">
        <f t="shared" si="14"/>
        <v>468.2758620689768</v>
      </c>
      <c r="G205" s="202">
        <f t="shared" si="16"/>
        <v>290</v>
      </c>
      <c r="H205" s="144">
        <v>5</v>
      </c>
      <c r="I205" s="155">
        <v>838.02</v>
      </c>
      <c r="J205" s="155">
        <v>548.02</v>
      </c>
    </row>
    <row r="206" spans="1:10" ht="18.75" customHeight="1">
      <c r="A206" s="142"/>
      <c r="B206" s="144">
        <v>12</v>
      </c>
      <c r="C206" s="136">
        <v>84.7949</v>
      </c>
      <c r="D206" s="136">
        <v>84.9551</v>
      </c>
      <c r="E206" s="200">
        <f t="shared" si="15"/>
        <v>0.16020000000000323</v>
      </c>
      <c r="F206" s="201">
        <f t="shared" si="14"/>
        <v>567.019431564801</v>
      </c>
      <c r="G206" s="202">
        <f t="shared" si="16"/>
        <v>282.53</v>
      </c>
      <c r="H206" s="144">
        <v>6</v>
      </c>
      <c r="I206" s="155">
        <v>836.56</v>
      </c>
      <c r="J206" s="155">
        <v>554.03</v>
      </c>
    </row>
    <row r="207" spans="1:10" ht="18.75" customHeight="1">
      <c r="A207" s="142">
        <v>21709</v>
      </c>
      <c r="B207" s="144">
        <v>13</v>
      </c>
      <c r="C207" s="136">
        <v>86.695</v>
      </c>
      <c r="D207" s="136">
        <v>86.7564</v>
      </c>
      <c r="E207" s="200">
        <f t="shared" si="15"/>
        <v>0.061400000000006116</v>
      </c>
      <c r="F207" s="201">
        <f t="shared" si="14"/>
        <v>194.18089816573726</v>
      </c>
      <c r="G207" s="202">
        <f t="shared" si="16"/>
        <v>316.2</v>
      </c>
      <c r="H207" s="144">
        <v>7</v>
      </c>
      <c r="I207" s="155">
        <v>813.79</v>
      </c>
      <c r="J207" s="155">
        <v>497.59</v>
      </c>
    </row>
    <row r="208" spans="1:10" ht="18.75" customHeight="1">
      <c r="A208" s="142"/>
      <c r="B208" s="144">
        <v>14</v>
      </c>
      <c r="C208" s="136">
        <v>85.9184</v>
      </c>
      <c r="D208" s="136">
        <v>85.9838</v>
      </c>
      <c r="E208" s="200">
        <f t="shared" si="15"/>
        <v>0.0653999999999968</v>
      </c>
      <c r="F208" s="201">
        <f t="shared" si="14"/>
        <v>178.4447476125424</v>
      </c>
      <c r="G208" s="202">
        <f t="shared" si="16"/>
        <v>366.50000000000006</v>
      </c>
      <c r="H208" s="144">
        <v>8</v>
      </c>
      <c r="I208" s="155">
        <v>681.2</v>
      </c>
      <c r="J208" s="155">
        <v>314.7</v>
      </c>
    </row>
    <row r="209" spans="1:10" ht="18.75" customHeight="1">
      <c r="A209" s="142"/>
      <c r="B209" s="144">
        <v>15</v>
      </c>
      <c r="C209" s="136">
        <v>86.977</v>
      </c>
      <c r="D209" s="136">
        <v>87.0388</v>
      </c>
      <c r="E209" s="200">
        <f t="shared" si="15"/>
        <v>0.06179999999999097</v>
      </c>
      <c r="F209" s="201">
        <f t="shared" si="14"/>
        <v>203.83930338409846</v>
      </c>
      <c r="G209" s="202">
        <f t="shared" si="16"/>
        <v>303.18</v>
      </c>
      <c r="H209" s="144">
        <v>9</v>
      </c>
      <c r="I209" s="155">
        <v>804.26</v>
      </c>
      <c r="J209" s="155">
        <v>501.08</v>
      </c>
    </row>
    <row r="210" spans="1:10" ht="18.75" customHeight="1">
      <c r="A210" s="142">
        <v>21718</v>
      </c>
      <c r="B210" s="144">
        <v>16</v>
      </c>
      <c r="C210" s="136">
        <v>86.1224</v>
      </c>
      <c r="D210" s="136">
        <v>86.1746</v>
      </c>
      <c r="E210" s="200">
        <f t="shared" si="15"/>
        <v>0.052199999999999136</v>
      </c>
      <c r="F210" s="201">
        <f t="shared" si="14"/>
        <v>168.6809280682451</v>
      </c>
      <c r="G210" s="202">
        <f t="shared" si="16"/>
        <v>309.46000000000004</v>
      </c>
      <c r="H210" s="144">
        <v>10</v>
      </c>
      <c r="I210" s="155">
        <v>869.34</v>
      </c>
      <c r="J210" s="155">
        <v>559.88</v>
      </c>
    </row>
    <row r="211" spans="1:10" ht="18.75" customHeight="1">
      <c r="A211" s="142"/>
      <c r="B211" s="144">
        <v>17</v>
      </c>
      <c r="C211" s="136">
        <v>87.2084</v>
      </c>
      <c r="D211" s="136">
        <v>87.2541</v>
      </c>
      <c r="E211" s="200">
        <f t="shared" si="15"/>
        <v>0.04569999999999652</v>
      </c>
      <c r="F211" s="201">
        <f t="shared" si="14"/>
        <v>170.3253699079293</v>
      </c>
      <c r="G211" s="202">
        <f t="shared" si="16"/>
        <v>268.31000000000006</v>
      </c>
      <c r="H211" s="144">
        <v>11</v>
      </c>
      <c r="I211" s="155">
        <v>804.69</v>
      </c>
      <c r="J211" s="155">
        <v>536.38</v>
      </c>
    </row>
    <row r="212" spans="1:10" ht="18.75" customHeight="1">
      <c r="A212" s="142"/>
      <c r="B212" s="144">
        <v>18</v>
      </c>
      <c r="C212" s="136">
        <v>85.1147</v>
      </c>
      <c r="D212" s="136">
        <v>85.1833</v>
      </c>
      <c r="E212" s="200">
        <f t="shared" si="15"/>
        <v>0.06860000000000355</v>
      </c>
      <c r="F212" s="201">
        <f t="shared" si="14"/>
        <v>235.3748498885008</v>
      </c>
      <c r="G212" s="202">
        <f t="shared" si="16"/>
        <v>291.45</v>
      </c>
      <c r="H212" s="144">
        <v>12</v>
      </c>
      <c r="I212" s="155">
        <v>731.4</v>
      </c>
      <c r="J212" s="155">
        <v>439.95</v>
      </c>
    </row>
    <row r="213" spans="1:10" ht="18.75" customHeight="1">
      <c r="A213" s="142">
        <v>21732</v>
      </c>
      <c r="B213" s="144">
        <v>28</v>
      </c>
      <c r="C213" s="136">
        <v>87.1806</v>
      </c>
      <c r="D213" s="136">
        <v>87.6112</v>
      </c>
      <c r="E213" s="200">
        <f t="shared" si="15"/>
        <v>0.4305999999999983</v>
      </c>
      <c r="F213" s="201">
        <f t="shared" si="14"/>
        <v>1481.2521499827947</v>
      </c>
      <c r="G213" s="202">
        <f t="shared" si="16"/>
        <v>290.69999999999993</v>
      </c>
      <c r="H213" s="144">
        <v>13</v>
      </c>
      <c r="I213" s="155">
        <v>842.17</v>
      </c>
      <c r="J213" s="155">
        <v>551.47</v>
      </c>
    </row>
    <row r="214" spans="1:10" ht="18.75" customHeight="1">
      <c r="A214" s="142"/>
      <c r="B214" s="144">
        <v>29</v>
      </c>
      <c r="C214" s="136">
        <v>85.2033</v>
      </c>
      <c r="D214" s="136">
        <v>85.7093</v>
      </c>
      <c r="E214" s="200">
        <f t="shared" si="15"/>
        <v>0.5060000000000002</v>
      </c>
      <c r="F214" s="201">
        <f t="shared" si="14"/>
        <v>1480.9178178412556</v>
      </c>
      <c r="G214" s="202">
        <f t="shared" si="16"/>
        <v>341.68</v>
      </c>
      <c r="H214" s="144">
        <v>14</v>
      </c>
      <c r="I214" s="155">
        <v>678.77</v>
      </c>
      <c r="J214" s="155">
        <v>337.09</v>
      </c>
    </row>
    <row r="215" spans="1:10" ht="18.75" customHeight="1">
      <c r="A215" s="142"/>
      <c r="B215" s="144">
        <v>30</v>
      </c>
      <c r="C215" s="136">
        <v>84.9219</v>
      </c>
      <c r="D215" s="136">
        <v>85.4161</v>
      </c>
      <c r="E215" s="200">
        <f t="shared" si="15"/>
        <v>0.4942000000000064</v>
      </c>
      <c r="F215" s="201">
        <f t="shared" si="14"/>
        <v>1530.694418633483</v>
      </c>
      <c r="G215" s="202">
        <f t="shared" si="16"/>
        <v>322.86</v>
      </c>
      <c r="H215" s="144">
        <v>15</v>
      </c>
      <c r="I215" s="155">
        <v>686.96</v>
      </c>
      <c r="J215" s="155">
        <v>364.1</v>
      </c>
    </row>
    <row r="216" spans="1:10" ht="18.75" customHeight="1">
      <c r="A216" s="142">
        <v>21737</v>
      </c>
      <c r="B216" s="144">
        <v>31</v>
      </c>
      <c r="C216" s="136">
        <v>84.8597</v>
      </c>
      <c r="D216" s="136">
        <v>85.4652</v>
      </c>
      <c r="E216" s="200">
        <f t="shared" si="15"/>
        <v>0.6054999999999922</v>
      </c>
      <c r="F216" s="201">
        <f t="shared" si="14"/>
        <v>1838.41389361183</v>
      </c>
      <c r="G216" s="202">
        <f t="shared" si="16"/>
        <v>329.35999999999996</v>
      </c>
      <c r="H216" s="144">
        <v>16</v>
      </c>
      <c r="I216" s="155">
        <v>822.17</v>
      </c>
      <c r="J216" s="155">
        <v>492.81</v>
      </c>
    </row>
    <row r="217" spans="1:10" ht="18.75" customHeight="1">
      <c r="A217" s="142"/>
      <c r="B217" s="144">
        <v>32</v>
      </c>
      <c r="C217" s="136">
        <v>84.9929</v>
      </c>
      <c r="D217" s="136">
        <v>85.5587</v>
      </c>
      <c r="E217" s="200">
        <f t="shared" si="15"/>
        <v>0.5657999999999959</v>
      </c>
      <c r="F217" s="201">
        <f t="shared" si="14"/>
        <v>1733.4558823529285</v>
      </c>
      <c r="G217" s="202">
        <f t="shared" si="16"/>
        <v>326.4</v>
      </c>
      <c r="H217" s="144">
        <v>17</v>
      </c>
      <c r="I217" s="155">
        <v>817.39</v>
      </c>
      <c r="J217" s="155">
        <v>490.99</v>
      </c>
    </row>
    <row r="218" spans="1:10" ht="18.75" customHeight="1">
      <c r="A218" s="142"/>
      <c r="B218" s="144">
        <v>33</v>
      </c>
      <c r="C218" s="136">
        <v>85.9527</v>
      </c>
      <c r="D218" s="136">
        <v>86.5291</v>
      </c>
      <c r="E218" s="200">
        <f t="shared" si="15"/>
        <v>0.5764000000000067</v>
      </c>
      <c r="F218" s="201">
        <f t="shared" si="14"/>
        <v>1828.042244140708</v>
      </c>
      <c r="G218" s="202">
        <f t="shared" si="16"/>
        <v>315.31</v>
      </c>
      <c r="H218" s="144">
        <v>18</v>
      </c>
      <c r="I218" s="155">
        <v>733.24</v>
      </c>
      <c r="J218" s="155">
        <v>417.93</v>
      </c>
    </row>
    <row r="219" spans="1:10" ht="18.75" customHeight="1">
      <c r="A219" s="142">
        <v>21742</v>
      </c>
      <c r="B219" s="144">
        <v>34</v>
      </c>
      <c r="C219" s="136">
        <v>83.712</v>
      </c>
      <c r="D219" s="136">
        <v>84.2941</v>
      </c>
      <c r="E219" s="200">
        <f t="shared" si="15"/>
        <v>0.582099999999997</v>
      </c>
      <c r="F219" s="201">
        <f t="shared" si="14"/>
        <v>1645.6984535353736</v>
      </c>
      <c r="G219" s="202">
        <f t="shared" si="16"/>
        <v>353.71</v>
      </c>
      <c r="H219" s="144">
        <v>19</v>
      </c>
      <c r="I219" s="155">
        <v>691.27</v>
      </c>
      <c r="J219" s="155">
        <v>337.56</v>
      </c>
    </row>
    <row r="220" spans="1:10" ht="18.75" customHeight="1">
      <c r="A220" s="142"/>
      <c r="B220" s="144">
        <v>35</v>
      </c>
      <c r="C220" s="136">
        <v>85.0013</v>
      </c>
      <c r="D220" s="136">
        <v>85.4409</v>
      </c>
      <c r="E220" s="200">
        <f t="shared" si="15"/>
        <v>0.43959999999999866</v>
      </c>
      <c r="F220" s="201">
        <f t="shared" si="14"/>
        <v>1394.3161634102976</v>
      </c>
      <c r="G220" s="202">
        <f t="shared" si="16"/>
        <v>315.28000000000003</v>
      </c>
      <c r="H220" s="144">
        <v>20</v>
      </c>
      <c r="I220" s="155">
        <v>746.7</v>
      </c>
      <c r="J220" s="155">
        <v>431.42</v>
      </c>
    </row>
    <row r="221" spans="1:10" ht="18.75" customHeight="1">
      <c r="A221" s="142"/>
      <c r="B221" s="144">
        <v>36</v>
      </c>
      <c r="C221" s="136">
        <v>84.5689</v>
      </c>
      <c r="D221" s="136">
        <v>85.0416</v>
      </c>
      <c r="E221" s="200">
        <f t="shared" si="15"/>
        <v>0.47270000000000323</v>
      </c>
      <c r="F221" s="201">
        <f t="shared" si="14"/>
        <v>1657.8984287317733</v>
      </c>
      <c r="G221" s="202">
        <f t="shared" si="16"/>
        <v>285.12</v>
      </c>
      <c r="H221" s="144">
        <v>21</v>
      </c>
      <c r="I221" s="155">
        <v>873.27</v>
      </c>
      <c r="J221" s="155">
        <v>588.15</v>
      </c>
    </row>
    <row r="222" spans="1:10" ht="18.75" customHeight="1">
      <c r="A222" s="142">
        <v>21778</v>
      </c>
      <c r="B222" s="144">
        <v>7</v>
      </c>
      <c r="C222" s="136">
        <v>85.1037</v>
      </c>
      <c r="D222" s="136">
        <v>85.8888</v>
      </c>
      <c r="E222" s="200">
        <f t="shared" si="15"/>
        <v>0.7850999999999999</v>
      </c>
      <c r="F222" s="201">
        <f t="shared" si="14"/>
        <v>2194.549266247379</v>
      </c>
      <c r="G222" s="202">
        <f t="shared" si="16"/>
        <v>357.75</v>
      </c>
      <c r="H222" s="144">
        <v>22</v>
      </c>
      <c r="I222" s="155">
        <v>725.37</v>
      </c>
      <c r="J222" s="155">
        <v>367.62</v>
      </c>
    </row>
    <row r="223" spans="1:10" ht="18.75" customHeight="1">
      <c r="A223" s="142"/>
      <c r="B223" s="144">
        <v>8</v>
      </c>
      <c r="C223" s="136">
        <v>86.1036</v>
      </c>
      <c r="D223" s="136">
        <v>86.807</v>
      </c>
      <c r="E223" s="200">
        <f t="shared" si="15"/>
        <v>0.703400000000002</v>
      </c>
      <c r="F223" s="201">
        <f t="shared" si="14"/>
        <v>2224.822874493934</v>
      </c>
      <c r="G223" s="202">
        <f t="shared" si="16"/>
        <v>316.15999999999997</v>
      </c>
      <c r="H223" s="144">
        <v>23</v>
      </c>
      <c r="I223" s="155">
        <v>849.35</v>
      </c>
      <c r="J223" s="155">
        <v>533.19</v>
      </c>
    </row>
    <row r="224" spans="1:10" ht="18.75" customHeight="1">
      <c r="A224" s="142"/>
      <c r="B224" s="144">
        <v>9</v>
      </c>
      <c r="C224" s="136">
        <v>84.8476</v>
      </c>
      <c r="D224" s="136">
        <v>85.5688</v>
      </c>
      <c r="E224" s="200">
        <f t="shared" si="15"/>
        <v>0.7211999999999961</v>
      </c>
      <c r="F224" s="201">
        <f t="shared" si="14"/>
        <v>2262.588235294105</v>
      </c>
      <c r="G224" s="202">
        <f t="shared" si="16"/>
        <v>318.75000000000006</v>
      </c>
      <c r="H224" s="144">
        <v>24</v>
      </c>
      <c r="I224" s="155">
        <v>744.44</v>
      </c>
      <c r="J224" s="155">
        <v>425.69</v>
      </c>
    </row>
    <row r="225" spans="1:10" ht="18.75" customHeight="1">
      <c r="A225" s="142">
        <v>21778</v>
      </c>
      <c r="B225" s="144">
        <v>10</v>
      </c>
      <c r="C225" s="136">
        <v>86.7382</v>
      </c>
      <c r="D225" s="136">
        <v>87.1641</v>
      </c>
      <c r="E225" s="200">
        <f t="shared" si="15"/>
        <v>0.4258999999999986</v>
      </c>
      <c r="F225" s="201">
        <f t="shared" si="14"/>
        <v>1229.6454555953303</v>
      </c>
      <c r="G225" s="202">
        <f t="shared" si="16"/>
        <v>346.36</v>
      </c>
      <c r="H225" s="144">
        <v>25</v>
      </c>
      <c r="I225" s="155">
        <v>756.39</v>
      </c>
      <c r="J225" s="155">
        <v>410.03</v>
      </c>
    </row>
    <row r="226" spans="1:10" ht="18.75" customHeight="1">
      <c r="A226" s="142"/>
      <c r="B226" s="144">
        <v>11</v>
      </c>
      <c r="C226" s="136">
        <v>85.9522</v>
      </c>
      <c r="D226" s="136">
        <v>86.3649</v>
      </c>
      <c r="E226" s="200">
        <f t="shared" si="15"/>
        <v>0.41270000000000095</v>
      </c>
      <c r="F226" s="201">
        <f t="shared" si="14"/>
        <v>1214.2163641178054</v>
      </c>
      <c r="G226" s="202">
        <f t="shared" si="16"/>
        <v>339.89000000000004</v>
      </c>
      <c r="H226" s="144">
        <v>26</v>
      </c>
      <c r="I226" s="155">
        <v>811.94</v>
      </c>
      <c r="J226" s="155">
        <v>472.05</v>
      </c>
    </row>
    <row r="227" spans="1:10" ht="18.75" customHeight="1">
      <c r="A227" s="142"/>
      <c r="B227" s="144">
        <v>12</v>
      </c>
      <c r="C227" s="136">
        <v>87.0143</v>
      </c>
      <c r="D227" s="136">
        <v>87.3964</v>
      </c>
      <c r="E227" s="200">
        <f t="shared" si="15"/>
        <v>0.3820999999999941</v>
      </c>
      <c r="F227" s="201">
        <f t="shared" si="14"/>
        <v>1261.5557316428756</v>
      </c>
      <c r="G227" s="202">
        <f t="shared" si="16"/>
        <v>302.88</v>
      </c>
      <c r="H227" s="144">
        <v>27</v>
      </c>
      <c r="I227" s="155">
        <v>870.77</v>
      </c>
      <c r="J227" s="155">
        <v>567.89</v>
      </c>
    </row>
    <row r="228" spans="1:10" ht="18.75" customHeight="1">
      <c r="A228" s="142">
        <v>21783</v>
      </c>
      <c r="B228" s="144">
        <v>13</v>
      </c>
      <c r="C228" s="136">
        <v>86.1695</v>
      </c>
      <c r="D228" s="136">
        <v>86.3506</v>
      </c>
      <c r="E228" s="200">
        <f t="shared" si="15"/>
        <v>0.1811000000000007</v>
      </c>
      <c r="F228" s="201">
        <f t="shared" si="14"/>
        <v>562.4398273238321</v>
      </c>
      <c r="G228" s="202">
        <f t="shared" si="16"/>
        <v>321.99</v>
      </c>
      <c r="H228" s="144">
        <v>28</v>
      </c>
      <c r="I228" s="155">
        <v>851.66</v>
      </c>
      <c r="J228" s="155">
        <v>529.67</v>
      </c>
    </row>
    <row r="229" spans="1:10" ht="18.75" customHeight="1">
      <c r="A229" s="142"/>
      <c r="B229" s="144">
        <v>14</v>
      </c>
      <c r="C229" s="136">
        <v>87.2555</v>
      </c>
      <c r="D229" s="136">
        <v>87.43</v>
      </c>
      <c r="E229" s="200">
        <f t="shared" si="15"/>
        <v>0.17450000000000898</v>
      </c>
      <c r="F229" s="201">
        <f t="shared" si="14"/>
        <v>555.4317726072156</v>
      </c>
      <c r="G229" s="202">
        <f t="shared" si="16"/>
        <v>314.1700000000001</v>
      </c>
      <c r="H229" s="144">
        <v>29</v>
      </c>
      <c r="I229" s="155">
        <v>769.44</v>
      </c>
      <c r="J229" s="155">
        <v>455.27</v>
      </c>
    </row>
    <row r="230" spans="1:10" ht="18.75" customHeight="1">
      <c r="A230" s="142"/>
      <c r="B230" s="144">
        <v>15</v>
      </c>
      <c r="C230" s="136">
        <v>85.1538</v>
      </c>
      <c r="D230" s="136">
        <v>85.3228</v>
      </c>
      <c r="E230" s="200">
        <f t="shared" si="15"/>
        <v>0.16899999999999693</v>
      </c>
      <c r="F230" s="201">
        <f t="shared" si="14"/>
        <v>567.4568531327546</v>
      </c>
      <c r="G230" s="202">
        <f t="shared" si="16"/>
        <v>297.81999999999994</v>
      </c>
      <c r="H230" s="144">
        <v>30</v>
      </c>
      <c r="I230" s="155">
        <v>854.54</v>
      </c>
      <c r="J230" s="155">
        <v>556.72</v>
      </c>
    </row>
    <row r="231" spans="1:10" ht="18.75" customHeight="1">
      <c r="A231" s="142">
        <v>21806</v>
      </c>
      <c r="B231" s="144">
        <v>1</v>
      </c>
      <c r="C231" s="136">
        <v>85.4213</v>
      </c>
      <c r="D231" s="136">
        <v>85.6452</v>
      </c>
      <c r="E231" s="200">
        <f t="shared" si="15"/>
        <v>0.22390000000000043</v>
      </c>
      <c r="F231" s="201">
        <f t="shared" si="14"/>
        <v>744.8436460412526</v>
      </c>
      <c r="G231" s="202">
        <f t="shared" si="16"/>
        <v>300.5999999999999</v>
      </c>
      <c r="H231" s="144">
        <v>31</v>
      </c>
      <c r="I231" s="155">
        <v>843.42</v>
      </c>
      <c r="J231" s="155">
        <v>542.82</v>
      </c>
    </row>
    <row r="232" spans="1:10" ht="18.75" customHeight="1">
      <c r="A232" s="142"/>
      <c r="B232" s="144">
        <v>2</v>
      </c>
      <c r="C232" s="136">
        <v>87.4844</v>
      </c>
      <c r="D232" s="136">
        <v>87.7352</v>
      </c>
      <c r="E232" s="200">
        <f t="shared" si="15"/>
        <v>0.25080000000001235</v>
      </c>
      <c r="F232" s="201">
        <f t="shared" si="14"/>
        <v>744.8767448767815</v>
      </c>
      <c r="G232" s="202">
        <f t="shared" si="16"/>
        <v>336.70000000000005</v>
      </c>
      <c r="H232" s="144">
        <v>32</v>
      </c>
      <c r="I232" s="155">
        <v>680.23</v>
      </c>
      <c r="J232" s="155">
        <v>343.53</v>
      </c>
    </row>
    <row r="233" spans="1:10" ht="18.75" customHeight="1">
      <c r="A233" s="142"/>
      <c r="B233" s="144">
        <v>3</v>
      </c>
      <c r="C233" s="136">
        <v>85.8774</v>
      </c>
      <c r="D233" s="136">
        <v>86.1335</v>
      </c>
      <c r="E233" s="200">
        <f t="shared" si="15"/>
        <v>0.25610000000000355</v>
      </c>
      <c r="F233" s="201">
        <f t="shared" si="14"/>
        <v>726.8753725200908</v>
      </c>
      <c r="G233" s="202">
        <f t="shared" si="16"/>
        <v>352.33</v>
      </c>
      <c r="H233" s="144">
        <v>33</v>
      </c>
      <c r="I233" s="155">
        <v>658.01</v>
      </c>
      <c r="J233" s="155">
        <v>305.68</v>
      </c>
    </row>
    <row r="234" spans="1:10" ht="18.75" customHeight="1">
      <c r="A234" s="142">
        <v>21815</v>
      </c>
      <c r="B234" s="144">
        <v>4</v>
      </c>
      <c r="C234" s="136">
        <v>85.0137</v>
      </c>
      <c r="D234" s="136">
        <v>85.2072</v>
      </c>
      <c r="E234" s="200">
        <f t="shared" si="15"/>
        <v>0.19350000000000023</v>
      </c>
      <c r="F234" s="201">
        <f t="shared" si="14"/>
        <v>661.1316113161138</v>
      </c>
      <c r="G234" s="202">
        <f t="shared" si="16"/>
        <v>292.68000000000006</v>
      </c>
      <c r="H234" s="144">
        <v>34</v>
      </c>
      <c r="I234" s="155">
        <v>837.48</v>
      </c>
      <c r="J234" s="155">
        <v>544.8</v>
      </c>
    </row>
    <row r="235" spans="1:10" ht="18.75" customHeight="1">
      <c r="A235" s="142"/>
      <c r="B235" s="144">
        <v>5</v>
      </c>
      <c r="C235" s="136">
        <v>85.05</v>
      </c>
      <c r="D235" s="136">
        <v>85.2293</v>
      </c>
      <c r="E235" s="200">
        <f t="shared" si="15"/>
        <v>0.1792999999999978</v>
      </c>
      <c r="F235" s="201">
        <f t="shared" si="14"/>
        <v>640.8148677626798</v>
      </c>
      <c r="G235" s="202">
        <f t="shared" si="16"/>
        <v>279.79999999999995</v>
      </c>
      <c r="H235" s="144">
        <v>35</v>
      </c>
      <c r="I235" s="155">
        <v>838.42</v>
      </c>
      <c r="J235" s="155">
        <v>558.62</v>
      </c>
    </row>
    <row r="236" spans="1:10" ht="18.75" customHeight="1">
      <c r="A236" s="142"/>
      <c r="B236" s="144">
        <v>6</v>
      </c>
      <c r="C236" s="136">
        <v>87.4183</v>
      </c>
      <c r="D236" s="136">
        <v>87.6237</v>
      </c>
      <c r="E236" s="200">
        <f t="shared" si="15"/>
        <v>0.20539999999999736</v>
      </c>
      <c r="F236" s="201">
        <f t="shared" si="14"/>
        <v>622.8772440562753</v>
      </c>
      <c r="G236" s="202">
        <f t="shared" si="16"/>
        <v>329.76</v>
      </c>
      <c r="H236" s="144">
        <v>36</v>
      </c>
      <c r="I236" s="155">
        <v>662.49</v>
      </c>
      <c r="J236" s="155">
        <v>332.73</v>
      </c>
    </row>
    <row r="237" spans="1:10" ht="18.75" customHeight="1">
      <c r="A237" s="142">
        <v>21831</v>
      </c>
      <c r="B237" s="144">
        <v>10</v>
      </c>
      <c r="C237" s="136">
        <v>85.0918</v>
      </c>
      <c r="D237" s="136">
        <v>85.1604</v>
      </c>
      <c r="E237" s="200">
        <f t="shared" si="15"/>
        <v>0.06859999999998934</v>
      </c>
      <c r="F237" s="201">
        <f t="shared" si="14"/>
        <v>227.6120641029541</v>
      </c>
      <c r="G237" s="202">
        <f t="shared" si="16"/>
        <v>301.39</v>
      </c>
      <c r="H237" s="144">
        <v>37</v>
      </c>
      <c r="I237" s="155">
        <v>854.5</v>
      </c>
      <c r="J237" s="155">
        <v>553.11</v>
      </c>
    </row>
    <row r="238" spans="1:10" ht="18.75" customHeight="1">
      <c r="A238" s="142"/>
      <c r="B238" s="144">
        <v>11</v>
      </c>
      <c r="C238" s="136">
        <v>86.0891</v>
      </c>
      <c r="D238" s="136">
        <v>86.1531</v>
      </c>
      <c r="E238" s="200">
        <f t="shared" si="15"/>
        <v>0.06399999999999295</v>
      </c>
      <c r="F238" s="201">
        <f t="shared" si="14"/>
        <v>218.29592741658013</v>
      </c>
      <c r="G238" s="202">
        <f t="shared" si="16"/>
        <v>293.17999999999995</v>
      </c>
      <c r="H238" s="144">
        <v>38</v>
      </c>
      <c r="I238" s="155">
        <v>846.63</v>
      </c>
      <c r="J238" s="155">
        <v>553.45</v>
      </c>
    </row>
    <row r="239" spans="1:10" ht="18.75" customHeight="1">
      <c r="A239" s="142"/>
      <c r="B239" s="144">
        <v>12</v>
      </c>
      <c r="C239" s="136">
        <v>84.824</v>
      </c>
      <c r="D239" s="136">
        <v>84.8942</v>
      </c>
      <c r="E239" s="200">
        <f t="shared" si="15"/>
        <v>0.07019999999999982</v>
      </c>
      <c r="F239" s="201">
        <f t="shared" si="14"/>
        <v>236.5149422189273</v>
      </c>
      <c r="G239" s="202">
        <f t="shared" si="16"/>
        <v>296.81000000000006</v>
      </c>
      <c r="H239" s="144">
        <v>39</v>
      </c>
      <c r="I239" s="155">
        <v>854.86</v>
      </c>
      <c r="J239" s="155">
        <v>558.05</v>
      </c>
    </row>
    <row r="240" spans="1:10" ht="18.75" customHeight="1">
      <c r="A240" s="142">
        <v>21834</v>
      </c>
      <c r="B240" s="144">
        <v>13</v>
      </c>
      <c r="C240" s="136">
        <v>86.7338</v>
      </c>
      <c r="D240" s="136">
        <v>86.7618</v>
      </c>
      <c r="E240" s="200">
        <f t="shared" si="15"/>
        <v>0.027999999999991587</v>
      </c>
      <c r="F240" s="201">
        <f t="shared" si="14"/>
        <v>90.2323482968373</v>
      </c>
      <c r="G240" s="202">
        <f t="shared" si="16"/>
        <v>310.31000000000006</v>
      </c>
      <c r="H240" s="144">
        <v>40</v>
      </c>
      <c r="I240" s="155">
        <v>829.35</v>
      </c>
      <c r="J240" s="155">
        <v>519.04</v>
      </c>
    </row>
    <row r="241" spans="1:10" ht="18.75" customHeight="1">
      <c r="A241" s="142"/>
      <c r="B241" s="144">
        <v>14</v>
      </c>
      <c r="C241" s="136">
        <v>85.9458</v>
      </c>
      <c r="D241" s="136">
        <v>85.9652</v>
      </c>
      <c r="E241" s="200">
        <f t="shared" si="15"/>
        <v>0.019399999999990314</v>
      </c>
      <c r="F241" s="201">
        <f t="shared" si="14"/>
        <v>63.7277445634003</v>
      </c>
      <c r="G241" s="202">
        <f t="shared" si="16"/>
        <v>304.41999999999996</v>
      </c>
      <c r="H241" s="144">
        <v>41</v>
      </c>
      <c r="I241" s="155">
        <v>869.49</v>
      </c>
      <c r="J241" s="155">
        <v>565.07</v>
      </c>
    </row>
    <row r="242" spans="1:10" ht="18.75" customHeight="1">
      <c r="A242" s="142"/>
      <c r="B242" s="144">
        <v>15</v>
      </c>
      <c r="C242" s="136">
        <v>86.9889</v>
      </c>
      <c r="D242" s="136">
        <v>87.0233</v>
      </c>
      <c r="E242" s="200">
        <f t="shared" si="15"/>
        <v>0.03440000000000509</v>
      </c>
      <c r="F242" s="201">
        <f t="shared" si="14"/>
        <v>99.37314036457548</v>
      </c>
      <c r="G242" s="202">
        <f t="shared" si="16"/>
        <v>346.17</v>
      </c>
      <c r="H242" s="144">
        <v>42</v>
      </c>
      <c r="I242" s="155">
        <v>716.96</v>
      </c>
      <c r="J242" s="155">
        <v>370.79</v>
      </c>
    </row>
    <row r="243" spans="1:10" ht="23.25">
      <c r="A243" s="142">
        <v>21852</v>
      </c>
      <c r="B243" s="144">
        <v>16</v>
      </c>
      <c r="C243" s="136">
        <v>86.1473</v>
      </c>
      <c r="D243" s="136">
        <v>86.1761</v>
      </c>
      <c r="E243" s="200">
        <f t="shared" si="15"/>
        <v>0.028800000000003934</v>
      </c>
      <c r="F243" s="201">
        <f t="shared" si="14"/>
        <v>94.10842074307726</v>
      </c>
      <c r="G243" s="202">
        <f t="shared" si="16"/>
        <v>306.03</v>
      </c>
      <c r="H243" s="144">
        <v>43</v>
      </c>
      <c r="I243" s="155">
        <v>853.29</v>
      </c>
      <c r="J243" s="155">
        <v>547.26</v>
      </c>
    </row>
    <row r="244" spans="1:10" ht="23.25">
      <c r="A244" s="142"/>
      <c r="B244" s="144">
        <v>17</v>
      </c>
      <c r="C244" s="136">
        <v>87.2264</v>
      </c>
      <c r="D244" s="136">
        <v>87.2496</v>
      </c>
      <c r="E244" s="200">
        <f t="shared" si="15"/>
        <v>0.023200000000002774</v>
      </c>
      <c r="F244" s="201">
        <f t="shared" si="14"/>
        <v>78.78293941864565</v>
      </c>
      <c r="G244" s="202">
        <f t="shared" si="16"/>
        <v>294.48</v>
      </c>
      <c r="H244" s="144">
        <v>44</v>
      </c>
      <c r="I244" s="155">
        <v>858.4</v>
      </c>
      <c r="J244" s="155">
        <v>563.92</v>
      </c>
    </row>
    <row r="245" spans="1:10" ht="23.25">
      <c r="A245" s="142"/>
      <c r="B245" s="144">
        <v>18</v>
      </c>
      <c r="C245" s="136">
        <v>85.1564</v>
      </c>
      <c r="D245" s="136">
        <v>85.1862</v>
      </c>
      <c r="E245" s="200">
        <f t="shared" si="15"/>
        <v>0.029799999999994498</v>
      </c>
      <c r="F245" s="201">
        <f t="shared" si="14"/>
        <v>90.11460884814935</v>
      </c>
      <c r="G245" s="202">
        <f t="shared" si="16"/>
        <v>330.68999999999994</v>
      </c>
      <c r="H245" s="144">
        <v>45</v>
      </c>
      <c r="I245" s="155">
        <v>872.02</v>
      </c>
      <c r="J245" s="155">
        <v>541.33</v>
      </c>
    </row>
    <row r="246" spans="1:10" ht="23.25">
      <c r="A246" s="142">
        <v>21856</v>
      </c>
      <c r="B246" s="144">
        <v>10</v>
      </c>
      <c r="C246" s="136">
        <v>85.0947</v>
      </c>
      <c r="D246" s="136">
        <v>85.0993</v>
      </c>
      <c r="E246" s="200">
        <f t="shared" si="15"/>
        <v>0.004599999999996385</v>
      </c>
      <c r="F246" s="201">
        <f t="shared" si="14"/>
        <v>13.539367181740644</v>
      </c>
      <c r="G246" s="202">
        <f t="shared" si="16"/>
        <v>339.75000000000006</v>
      </c>
      <c r="H246" s="144">
        <v>46</v>
      </c>
      <c r="I246" s="155">
        <v>697.95</v>
      </c>
      <c r="J246" s="155">
        <v>358.2</v>
      </c>
    </row>
    <row r="247" spans="1:10" ht="23.25">
      <c r="A247" s="142"/>
      <c r="B247" s="144">
        <v>11</v>
      </c>
      <c r="C247" s="136">
        <v>86.1081</v>
      </c>
      <c r="D247" s="136">
        <v>86.1269</v>
      </c>
      <c r="E247" s="200">
        <f t="shared" si="15"/>
        <v>0.01880000000001303</v>
      </c>
      <c r="F247" s="201">
        <f t="shared" si="14"/>
        <v>67.7819440438889</v>
      </c>
      <c r="G247" s="202">
        <f t="shared" si="16"/>
        <v>277.36</v>
      </c>
      <c r="H247" s="144">
        <v>47</v>
      </c>
      <c r="I247" s="155">
        <v>830.78</v>
      </c>
      <c r="J247" s="155">
        <v>553.42</v>
      </c>
    </row>
    <row r="248" spans="1:10" ht="23.25">
      <c r="A248" s="142"/>
      <c r="B248" s="144">
        <v>12</v>
      </c>
      <c r="C248" s="136">
        <v>84.868</v>
      </c>
      <c r="D248" s="136">
        <v>84.8779</v>
      </c>
      <c r="E248" s="200">
        <f t="shared" si="15"/>
        <v>0.009900000000001796</v>
      </c>
      <c r="F248" s="201">
        <f aca="true" t="shared" si="17" ref="F248:F266">((10^6)*E248/G248)</f>
        <v>28.25181211118599</v>
      </c>
      <c r="G248" s="202">
        <f t="shared" si="16"/>
        <v>350.4200000000001</v>
      </c>
      <c r="H248" s="144">
        <v>48</v>
      </c>
      <c r="I248" s="155">
        <v>699.07</v>
      </c>
      <c r="J248" s="155">
        <v>348.65</v>
      </c>
    </row>
    <row r="249" spans="1:10" ht="23.25">
      <c r="A249" s="142">
        <v>21864</v>
      </c>
      <c r="B249" s="144">
        <v>13</v>
      </c>
      <c r="C249" s="136">
        <v>86.7901</v>
      </c>
      <c r="D249" s="136">
        <v>86.803</v>
      </c>
      <c r="E249" s="200">
        <f t="shared" si="15"/>
        <v>0.01290000000000191</v>
      </c>
      <c r="F249" s="201">
        <f t="shared" si="17"/>
        <v>39.15973529233778</v>
      </c>
      <c r="G249" s="202">
        <f t="shared" si="16"/>
        <v>329.41999999999996</v>
      </c>
      <c r="H249" s="144">
        <v>49</v>
      </c>
      <c r="I249" s="155">
        <v>806.53</v>
      </c>
      <c r="J249" s="155">
        <v>477.11</v>
      </c>
    </row>
    <row r="250" spans="1:10" ht="23.25">
      <c r="A250" s="142"/>
      <c r="B250" s="144">
        <v>14</v>
      </c>
      <c r="C250" s="136">
        <v>85.983</v>
      </c>
      <c r="D250" s="136">
        <v>85.9965</v>
      </c>
      <c r="E250" s="200">
        <f t="shared" si="15"/>
        <v>0.013499999999993406</v>
      </c>
      <c r="F250" s="201">
        <f t="shared" si="17"/>
        <v>39.29101545444689</v>
      </c>
      <c r="G250" s="202">
        <f t="shared" si="16"/>
        <v>343.59</v>
      </c>
      <c r="H250" s="144">
        <v>50</v>
      </c>
      <c r="I250" s="155">
        <v>707.52</v>
      </c>
      <c r="J250" s="155">
        <v>363.93</v>
      </c>
    </row>
    <row r="251" spans="1:10" ht="23.25">
      <c r="A251" s="142"/>
      <c r="B251" s="144">
        <v>15</v>
      </c>
      <c r="C251" s="136">
        <v>87.0242</v>
      </c>
      <c r="D251" s="136">
        <v>87.0363</v>
      </c>
      <c r="E251" s="200">
        <f t="shared" si="15"/>
        <v>0.012100000000003774</v>
      </c>
      <c r="F251" s="201">
        <f t="shared" si="17"/>
        <v>35.087719298256566</v>
      </c>
      <c r="G251" s="202">
        <f t="shared" si="16"/>
        <v>344.84999999999997</v>
      </c>
      <c r="H251" s="144">
        <v>51</v>
      </c>
      <c r="I251" s="155">
        <v>717.91</v>
      </c>
      <c r="J251" s="155">
        <v>373.06</v>
      </c>
    </row>
    <row r="252" spans="1:10" ht="23.25">
      <c r="A252" s="142">
        <v>21871</v>
      </c>
      <c r="B252" s="144">
        <v>16</v>
      </c>
      <c r="C252" s="136">
        <v>86.1845</v>
      </c>
      <c r="D252" s="136">
        <v>86.1952</v>
      </c>
      <c r="E252" s="200">
        <f t="shared" si="15"/>
        <v>0.010699999999999932</v>
      </c>
      <c r="F252" s="201">
        <f t="shared" si="17"/>
        <v>32.92611625688504</v>
      </c>
      <c r="G252" s="202">
        <f t="shared" si="16"/>
        <v>324.97</v>
      </c>
      <c r="H252" s="144">
        <v>52</v>
      </c>
      <c r="I252" s="155">
        <v>684.59</v>
      </c>
      <c r="J252" s="155">
        <v>359.62</v>
      </c>
    </row>
    <row r="253" spans="1:10" ht="23.25">
      <c r="A253" s="142"/>
      <c r="B253" s="144">
        <v>17</v>
      </c>
      <c r="C253" s="136">
        <v>87.2405</v>
      </c>
      <c r="D253" s="136">
        <v>87.2463</v>
      </c>
      <c r="E253" s="200">
        <f t="shared" si="15"/>
        <v>0.005800000000007799</v>
      </c>
      <c r="F253" s="201">
        <f t="shared" si="17"/>
        <v>17.95665634677337</v>
      </c>
      <c r="G253" s="202">
        <f t="shared" si="16"/>
        <v>323</v>
      </c>
      <c r="H253" s="144">
        <v>53</v>
      </c>
      <c r="I253" s="155">
        <v>680.76</v>
      </c>
      <c r="J253" s="155">
        <v>357.76</v>
      </c>
    </row>
    <row r="254" spans="1:10" ht="23.25">
      <c r="A254" s="142"/>
      <c r="B254" s="144">
        <v>18</v>
      </c>
      <c r="C254" s="136">
        <v>85.1857</v>
      </c>
      <c r="D254" s="136">
        <v>85.196</v>
      </c>
      <c r="E254" s="200">
        <f t="shared" si="15"/>
        <v>0.010300000000000864</v>
      </c>
      <c r="F254" s="201">
        <f t="shared" si="17"/>
        <v>30.448149461986713</v>
      </c>
      <c r="G254" s="202">
        <f t="shared" si="16"/>
        <v>338.28</v>
      </c>
      <c r="H254" s="144">
        <v>54</v>
      </c>
      <c r="I254" s="155">
        <v>694.29</v>
      </c>
      <c r="J254" s="155">
        <v>356.01</v>
      </c>
    </row>
    <row r="255" spans="1:10" ht="23.25">
      <c r="A255" s="142">
        <v>21891</v>
      </c>
      <c r="B255" s="144">
        <v>10</v>
      </c>
      <c r="C255" s="136">
        <v>85.0648</v>
      </c>
      <c r="D255" s="136">
        <v>85.0661</v>
      </c>
      <c r="E255" s="200">
        <f t="shared" si="15"/>
        <v>0.001300000000000523</v>
      </c>
      <c r="F255" s="201">
        <f t="shared" si="17"/>
        <v>4.5760146432486986</v>
      </c>
      <c r="G255" s="202">
        <f t="shared" si="16"/>
        <v>284.09000000000003</v>
      </c>
      <c r="H255" s="144">
        <v>55</v>
      </c>
      <c r="I255" s="155">
        <v>813.97</v>
      </c>
      <c r="J255" s="155">
        <v>529.88</v>
      </c>
    </row>
    <row r="256" spans="1:10" ht="23.25">
      <c r="A256" s="142"/>
      <c r="B256" s="144">
        <v>11</v>
      </c>
      <c r="C256" s="136">
        <v>86.067</v>
      </c>
      <c r="D256" s="136">
        <v>86.0692</v>
      </c>
      <c r="E256" s="200">
        <f t="shared" si="15"/>
        <v>0.002200000000001978</v>
      </c>
      <c r="F256" s="201">
        <f t="shared" si="17"/>
        <v>7.026284692286988</v>
      </c>
      <c r="G256" s="202">
        <f t="shared" si="16"/>
        <v>313.1099999999999</v>
      </c>
      <c r="H256" s="144">
        <v>56</v>
      </c>
      <c r="I256" s="155">
        <v>866.05</v>
      </c>
      <c r="J256" s="155">
        <v>552.94</v>
      </c>
    </row>
    <row r="257" spans="1:10" ht="23.25">
      <c r="A257" s="142"/>
      <c r="B257" s="144">
        <v>12</v>
      </c>
      <c r="C257" s="136">
        <v>84.8404</v>
      </c>
      <c r="D257" s="136">
        <v>84.8413</v>
      </c>
      <c r="E257" s="200">
        <f t="shared" si="15"/>
        <v>0.0009000000000014552</v>
      </c>
      <c r="F257" s="201">
        <f t="shared" si="17"/>
        <v>2.866698518877067</v>
      </c>
      <c r="G257" s="202">
        <f t="shared" si="16"/>
        <v>313.95</v>
      </c>
      <c r="H257" s="144">
        <v>57</v>
      </c>
      <c r="I257" s="155">
        <v>735.89</v>
      </c>
      <c r="J257" s="155">
        <v>421.94</v>
      </c>
    </row>
    <row r="258" spans="1:10" ht="23.25">
      <c r="A258" s="142">
        <v>21906</v>
      </c>
      <c r="B258" s="144">
        <v>13</v>
      </c>
      <c r="C258" s="136">
        <v>86.7014</v>
      </c>
      <c r="D258" s="136">
        <v>86.7015</v>
      </c>
      <c r="E258" s="200">
        <f t="shared" si="15"/>
        <v>9.99999999891088E-05</v>
      </c>
      <c r="F258" s="201">
        <f t="shared" si="17"/>
        <v>0.3628447024278258</v>
      </c>
      <c r="G258" s="202">
        <f t="shared" si="16"/>
        <v>275.6</v>
      </c>
      <c r="H258" s="144">
        <v>58</v>
      </c>
      <c r="I258" s="155">
        <v>826.14</v>
      </c>
      <c r="J258" s="155">
        <v>550.54</v>
      </c>
    </row>
    <row r="259" spans="1:10" ht="23.25">
      <c r="A259" s="142"/>
      <c r="B259" s="144">
        <v>14</v>
      </c>
      <c r="C259" s="136">
        <v>85.9177</v>
      </c>
      <c r="D259" s="136">
        <v>85.9178</v>
      </c>
      <c r="E259" s="200">
        <f>D259-C259</f>
        <v>0.00010000000000331966</v>
      </c>
      <c r="F259" s="201">
        <f t="shared" si="17"/>
        <v>0.32351989648437285</v>
      </c>
      <c r="G259" s="202">
        <f>I259-J259</f>
        <v>309.1</v>
      </c>
      <c r="H259" s="144">
        <v>59</v>
      </c>
      <c r="I259" s="155">
        <v>793.72</v>
      </c>
      <c r="J259" s="155">
        <v>484.62</v>
      </c>
    </row>
    <row r="260" spans="1:10" ht="23.25">
      <c r="A260" s="142"/>
      <c r="B260" s="144">
        <v>15</v>
      </c>
      <c r="C260" s="136">
        <v>86.9697</v>
      </c>
      <c r="D260" s="136">
        <v>86.9699</v>
      </c>
      <c r="E260" s="200">
        <f>D260-C260</f>
        <v>0.00019999999999242846</v>
      </c>
      <c r="F260" s="201">
        <f t="shared" si="17"/>
        <v>0.6380806533704327</v>
      </c>
      <c r="G260" s="202">
        <f>I260-J260</f>
        <v>313.44000000000005</v>
      </c>
      <c r="H260" s="144">
        <v>60</v>
      </c>
      <c r="I260" s="155">
        <v>648.84</v>
      </c>
      <c r="J260" s="155">
        <v>335.4</v>
      </c>
    </row>
    <row r="261" spans="1:10" ht="23.25">
      <c r="A261" s="142">
        <v>21912</v>
      </c>
      <c r="B261" s="144">
        <v>16</v>
      </c>
      <c r="C261" s="136">
        <v>86.132</v>
      </c>
      <c r="D261" s="136">
        <v>86.1321</v>
      </c>
      <c r="E261" s="200">
        <f>D261-C261</f>
        <v>9.99999999891088E-05</v>
      </c>
      <c r="F261" s="201">
        <f t="shared" si="17"/>
        <v>0.31034696787632304</v>
      </c>
      <c r="G261" s="202">
        <f>I261-J261</f>
        <v>322.21999999999997</v>
      </c>
      <c r="H261" s="144">
        <v>61</v>
      </c>
      <c r="I261" s="155">
        <v>687.05</v>
      </c>
      <c r="J261" s="155">
        <v>364.83</v>
      </c>
    </row>
    <row r="262" spans="1:10" ht="23.25">
      <c r="A262" s="142"/>
      <c r="B262" s="144">
        <v>17</v>
      </c>
      <c r="C262" s="136">
        <v>87.2118</v>
      </c>
      <c r="D262" s="136">
        <v>87.2118</v>
      </c>
      <c r="E262" s="200">
        <f>D262-C262</f>
        <v>0</v>
      </c>
      <c r="F262" s="201">
        <f t="shared" si="17"/>
        <v>0</v>
      </c>
      <c r="G262" s="202">
        <f>I262-J262</f>
        <v>291.4</v>
      </c>
      <c r="H262" s="144">
        <v>62</v>
      </c>
      <c r="I262" s="155">
        <v>820.76</v>
      </c>
      <c r="J262" s="155">
        <v>529.36</v>
      </c>
    </row>
    <row r="263" spans="1:10" ht="23.25">
      <c r="A263" s="142"/>
      <c r="B263" s="144">
        <v>18</v>
      </c>
      <c r="C263" s="136">
        <v>85.1361</v>
      </c>
      <c r="D263" s="136">
        <v>85.1361</v>
      </c>
      <c r="E263" s="200">
        <f>D263-C263</f>
        <v>0</v>
      </c>
      <c r="F263" s="201">
        <f t="shared" si="17"/>
        <v>0</v>
      </c>
      <c r="G263" s="202">
        <f>I263-J263</f>
        <v>287.86</v>
      </c>
      <c r="H263" s="144">
        <v>63</v>
      </c>
      <c r="I263" s="155">
        <v>824.27</v>
      </c>
      <c r="J263" s="155">
        <v>536.41</v>
      </c>
    </row>
    <row r="264" spans="1:10" ht="21.75">
      <c r="A264" s="142">
        <v>21946</v>
      </c>
      <c r="B264" s="144">
        <v>10</v>
      </c>
      <c r="C264" s="136">
        <v>85.0883</v>
      </c>
      <c r="D264" s="136">
        <v>85.0904</v>
      </c>
      <c r="E264" s="132">
        <f>D264-C264</f>
        <v>0.0020999999999986585</v>
      </c>
      <c r="F264" s="293">
        <f t="shared" si="17"/>
        <v>6.998833527740903</v>
      </c>
      <c r="G264" s="132">
        <f>I264-J264</f>
        <v>300.05000000000007</v>
      </c>
      <c r="H264" s="144">
        <v>64</v>
      </c>
      <c r="I264" s="155">
        <v>845.23</v>
      </c>
      <c r="J264" s="155">
        <v>545.18</v>
      </c>
    </row>
    <row r="265" spans="1:10" ht="21.75">
      <c r="A265" s="142"/>
      <c r="B265" s="144">
        <v>11</v>
      </c>
      <c r="C265" s="136">
        <v>86.0887</v>
      </c>
      <c r="D265" s="136">
        <v>86.093</v>
      </c>
      <c r="E265" s="132">
        <f>D265-C265</f>
        <v>0.004300000000000637</v>
      </c>
      <c r="F265" s="293">
        <f t="shared" si="17"/>
        <v>15.804756128939744</v>
      </c>
      <c r="G265" s="132">
        <f>I265-J265</f>
        <v>272.07000000000005</v>
      </c>
      <c r="H265" s="144">
        <v>65</v>
      </c>
      <c r="I265" s="155">
        <v>819.5</v>
      </c>
      <c r="J265" s="155">
        <v>547.43</v>
      </c>
    </row>
    <row r="266" spans="1:10" ht="21.75">
      <c r="A266" s="142"/>
      <c r="B266" s="144">
        <v>12</v>
      </c>
      <c r="C266" s="136">
        <v>84.8355</v>
      </c>
      <c r="D266" s="136">
        <v>84.8405</v>
      </c>
      <c r="E266" s="132">
        <f>D266-C266</f>
        <v>0.005000000000009663</v>
      </c>
      <c r="F266" s="293">
        <f t="shared" si="17"/>
        <v>15.421151651635148</v>
      </c>
      <c r="G266" s="132">
        <f>I266-J266</f>
        <v>324.22999999999996</v>
      </c>
      <c r="H266" s="144">
        <v>66</v>
      </c>
      <c r="I266" s="155">
        <v>710.05</v>
      </c>
      <c r="J266" s="155">
        <v>385.82</v>
      </c>
    </row>
    <row r="267" spans="1:10" ht="21.75">
      <c r="A267" s="142"/>
      <c r="B267" s="132"/>
      <c r="C267" s="136"/>
      <c r="D267" s="136"/>
      <c r="E267" s="132"/>
      <c r="F267" s="293"/>
      <c r="G267" s="132"/>
      <c r="H267" s="132"/>
      <c r="I267" s="155"/>
      <c r="J267" s="155"/>
    </row>
    <row r="268" spans="1:10" ht="21.75">
      <c r="A268" s="142"/>
      <c r="B268" s="132"/>
      <c r="C268" s="136"/>
      <c r="D268" s="136"/>
      <c r="E268" s="132"/>
      <c r="F268" s="293"/>
      <c r="G268" s="132"/>
      <c r="H268" s="132"/>
      <c r="I268" s="155"/>
      <c r="J268" s="155"/>
    </row>
    <row r="269" spans="1:10" ht="21.75">
      <c r="A269" s="142"/>
      <c r="B269" s="132"/>
      <c r="C269" s="136"/>
      <c r="D269" s="136"/>
      <c r="E269" s="132"/>
      <c r="F269" s="293"/>
      <c r="G269" s="132"/>
      <c r="H269" s="132"/>
      <c r="I269" s="155"/>
      <c r="J269" s="155"/>
    </row>
    <row r="270" spans="1:10" ht="21.75">
      <c r="A270" s="142"/>
      <c r="B270" s="132"/>
      <c r="C270" s="136"/>
      <c r="D270" s="136"/>
      <c r="E270" s="132"/>
      <c r="F270" s="293"/>
      <c r="G270" s="132"/>
      <c r="H270" s="132"/>
      <c r="I270" s="155"/>
      <c r="J270" s="155"/>
    </row>
    <row r="271" spans="1:10" ht="21.75">
      <c r="A271" s="142"/>
      <c r="B271" s="132"/>
      <c r="C271" s="136"/>
      <c r="D271" s="136"/>
      <c r="E271" s="132"/>
      <c r="F271" s="293"/>
      <c r="G271" s="132"/>
      <c r="H271" s="132"/>
      <c r="I271" s="155"/>
      <c r="J271" s="155"/>
    </row>
    <row r="272" spans="1:10" ht="21.75">
      <c r="A272" s="142"/>
      <c r="B272" s="132"/>
      <c r="C272" s="136"/>
      <c r="D272" s="136"/>
      <c r="E272" s="132"/>
      <c r="F272" s="293"/>
      <c r="G272" s="132"/>
      <c r="H272" s="132"/>
      <c r="I272" s="155"/>
      <c r="J272" s="155"/>
    </row>
    <row r="273" spans="1:10" ht="21.75">
      <c r="A273" s="142"/>
      <c r="B273" s="132"/>
      <c r="C273" s="136"/>
      <c r="D273" s="136"/>
      <c r="E273" s="132"/>
      <c r="F273" s="293"/>
      <c r="G273" s="132"/>
      <c r="H273" s="132"/>
      <c r="I273" s="155"/>
      <c r="J273" s="155"/>
    </row>
    <row r="274" spans="1:10" ht="21.75">
      <c r="A274" s="142"/>
      <c r="B274" s="132"/>
      <c r="C274" s="136"/>
      <c r="D274" s="136"/>
      <c r="E274" s="132"/>
      <c r="F274" s="293"/>
      <c r="G274" s="132"/>
      <c r="H274" s="132"/>
      <c r="I274" s="155"/>
      <c r="J274" s="155"/>
    </row>
    <row r="275" spans="1:10" ht="21.75">
      <c r="A275" s="142"/>
      <c r="B275" s="132"/>
      <c r="C275" s="136"/>
      <c r="D275" s="136"/>
      <c r="E275" s="132"/>
      <c r="F275" s="293"/>
      <c r="G275" s="132"/>
      <c r="H275" s="132"/>
      <c r="I275" s="155"/>
      <c r="J275" s="155"/>
    </row>
    <row r="276" spans="1:10" ht="21.75">
      <c r="A276" s="142"/>
      <c r="B276" s="132"/>
      <c r="C276" s="136"/>
      <c r="D276" s="136"/>
      <c r="E276" s="132"/>
      <c r="F276" s="293"/>
      <c r="G276" s="132"/>
      <c r="H276" s="132"/>
      <c r="I276" s="155"/>
      <c r="J276" s="155"/>
    </row>
    <row r="277" spans="1:10" ht="21.75">
      <c r="A277" s="142"/>
      <c r="B277" s="132"/>
      <c r="C277" s="136"/>
      <c r="D277" s="136"/>
      <c r="E277" s="132"/>
      <c r="F277" s="293"/>
      <c r="G277" s="132"/>
      <c r="H277" s="132"/>
      <c r="I277" s="155"/>
      <c r="J277" s="155"/>
    </row>
    <row r="278" spans="1:10" ht="21.75">
      <c r="A278" s="142"/>
      <c r="B278" s="132"/>
      <c r="C278" s="136"/>
      <c r="D278" s="136"/>
      <c r="E278" s="132"/>
      <c r="F278" s="293"/>
      <c r="G278" s="132"/>
      <c r="H278" s="132"/>
      <c r="I278" s="155"/>
      <c r="J278" s="155"/>
    </row>
    <row r="279" spans="1:10" ht="21.75">
      <c r="A279" s="142"/>
      <c r="B279" s="132"/>
      <c r="C279" s="136"/>
      <c r="D279" s="136"/>
      <c r="E279" s="132"/>
      <c r="F279" s="293"/>
      <c r="G279" s="132"/>
      <c r="H279" s="132"/>
      <c r="I279" s="155"/>
      <c r="J279" s="155"/>
    </row>
    <row r="280" spans="1:10" ht="21.75">
      <c r="A280" s="142"/>
      <c r="B280" s="132"/>
      <c r="C280" s="136"/>
      <c r="D280" s="136"/>
      <c r="E280" s="132"/>
      <c r="F280" s="293"/>
      <c r="G280" s="132"/>
      <c r="H280" s="132"/>
      <c r="I280" s="155"/>
      <c r="J280" s="155"/>
    </row>
    <row r="281" spans="1:10" ht="21.75">
      <c r="A281" s="142"/>
      <c r="B281" s="132"/>
      <c r="C281" s="136"/>
      <c r="D281" s="136"/>
      <c r="E281" s="132"/>
      <c r="F281" s="293"/>
      <c r="G281" s="132"/>
      <c r="H281" s="132"/>
      <c r="I281" s="155"/>
      <c r="J281" s="155"/>
    </row>
    <row r="282" spans="1:10" ht="21.75">
      <c r="A282" s="142"/>
      <c r="B282" s="132"/>
      <c r="C282" s="136"/>
      <c r="D282" s="136"/>
      <c r="E282" s="132"/>
      <c r="F282" s="293"/>
      <c r="G282" s="132"/>
      <c r="H282" s="132"/>
      <c r="I282" s="155"/>
      <c r="J282" s="155"/>
    </row>
    <row r="283" spans="1:10" ht="21.75">
      <c r="A283" s="142"/>
      <c r="B283" s="132"/>
      <c r="C283" s="136"/>
      <c r="D283" s="136"/>
      <c r="E283" s="132"/>
      <c r="F283" s="293"/>
      <c r="G283" s="132"/>
      <c r="H283" s="132"/>
      <c r="I283" s="155"/>
      <c r="J283" s="155"/>
    </row>
    <row r="284" spans="1:10" ht="21.75">
      <c r="A284" s="142"/>
      <c r="B284" s="132"/>
      <c r="C284" s="136"/>
      <c r="D284" s="136"/>
      <c r="E284" s="132"/>
      <c r="F284" s="293"/>
      <c r="G284" s="132"/>
      <c r="H284" s="132"/>
      <c r="I284" s="155"/>
      <c r="J284" s="155"/>
    </row>
    <row r="285" spans="1:10" ht="21.75">
      <c r="A285" s="142"/>
      <c r="B285" s="132"/>
      <c r="C285" s="136"/>
      <c r="D285" s="136"/>
      <c r="E285" s="132"/>
      <c r="F285" s="293"/>
      <c r="G285" s="132"/>
      <c r="H285" s="132"/>
      <c r="I285" s="155"/>
      <c r="J285" s="155"/>
    </row>
    <row r="286" spans="1:10" ht="21.75">
      <c r="A286" s="142"/>
      <c r="B286" s="132"/>
      <c r="C286" s="136"/>
      <c r="D286" s="136"/>
      <c r="E286" s="132"/>
      <c r="F286" s="293"/>
      <c r="G286" s="132"/>
      <c r="H286" s="132"/>
      <c r="I286" s="155"/>
      <c r="J286" s="155"/>
    </row>
    <row r="287" spans="1:10" ht="21.75">
      <c r="A287" s="142"/>
      <c r="B287" s="132"/>
      <c r="C287" s="136"/>
      <c r="D287" s="136"/>
      <c r="E287" s="132"/>
      <c r="F287" s="293"/>
      <c r="G287" s="132"/>
      <c r="H287" s="132"/>
      <c r="I287" s="155"/>
      <c r="J287" s="155"/>
    </row>
    <row r="288" spans="1:10" ht="21.75">
      <c r="A288" s="142"/>
      <c r="B288" s="132"/>
      <c r="C288" s="136"/>
      <c r="D288" s="136"/>
      <c r="E288" s="132"/>
      <c r="F288" s="293"/>
      <c r="G288" s="132"/>
      <c r="H288" s="132"/>
      <c r="I288" s="155"/>
      <c r="J288" s="155"/>
    </row>
    <row r="289" spans="1:10" ht="21.75">
      <c r="A289" s="142"/>
      <c r="B289" s="132"/>
      <c r="C289" s="136"/>
      <c r="D289" s="136"/>
      <c r="E289" s="132"/>
      <c r="F289" s="293"/>
      <c r="G289" s="132"/>
      <c r="H289" s="132"/>
      <c r="I289" s="155"/>
      <c r="J289" s="155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355"/>
  <sheetViews>
    <sheetView zoomScale="75" zoomScaleNormal="75" zoomScalePageLayoutView="0" workbookViewId="0" topLeftCell="A331">
      <selection activeCell="J339" sqref="J339:L340"/>
    </sheetView>
  </sheetViews>
  <sheetFormatPr defaultColWidth="9.140625" defaultRowHeight="21.75"/>
  <cols>
    <col min="1" max="1" width="5.57421875" style="1" customWidth="1"/>
    <col min="2" max="2" width="9.140625" style="2" customWidth="1"/>
    <col min="3" max="3" width="12.7109375" style="107" customWidth="1"/>
    <col min="4" max="4" width="12.7109375" style="8" customWidth="1"/>
    <col min="5" max="5" width="12.7109375" style="1" customWidth="1"/>
    <col min="6" max="7" width="12.7109375" style="8" customWidth="1"/>
    <col min="8" max="8" width="13.8515625" style="98" customWidth="1"/>
    <col min="9" max="9" width="12.7109375" style="2" customWidth="1"/>
    <col min="10" max="12" width="12.7109375" style="8" customWidth="1"/>
    <col min="13" max="13" width="12.7109375" style="1" customWidth="1"/>
    <col min="14" max="14" width="10.140625" style="1" customWidth="1"/>
    <col min="15" max="15" width="10.7109375" style="1" customWidth="1"/>
    <col min="16" max="16" width="8.8515625" style="1" customWidth="1"/>
    <col min="17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2" spans="3:14" ht="29.25">
      <c r="C2" s="106" t="s">
        <v>0</v>
      </c>
      <c r="D2" s="13"/>
      <c r="E2" s="3"/>
      <c r="F2" s="13"/>
      <c r="G2" s="13"/>
      <c r="J2" s="13"/>
      <c r="K2" s="13"/>
      <c r="L2" s="13"/>
      <c r="M2" s="3"/>
      <c r="N2" s="3"/>
    </row>
    <row r="3" spans="3:8" ht="24">
      <c r="C3" s="107" t="s">
        <v>156</v>
      </c>
      <c r="H3" s="98" t="s">
        <v>1</v>
      </c>
    </row>
    <row r="4" spans="3:8" ht="24">
      <c r="C4" s="107" t="s">
        <v>127</v>
      </c>
      <c r="H4" s="98" t="s">
        <v>2</v>
      </c>
    </row>
    <row r="5" spans="3:8" ht="27.75" thickBot="1">
      <c r="C5" s="107" t="s">
        <v>157</v>
      </c>
      <c r="H5" s="98" t="s">
        <v>3</v>
      </c>
    </row>
    <row r="6" spans="3:14" ht="96">
      <c r="C6" s="108" t="s">
        <v>4</v>
      </c>
      <c r="D6" s="95" t="s">
        <v>5</v>
      </c>
      <c r="E6" s="4" t="s">
        <v>6</v>
      </c>
      <c r="F6" s="102"/>
      <c r="G6" s="99" t="s">
        <v>7</v>
      </c>
      <c r="H6" s="100" t="s">
        <v>8</v>
      </c>
      <c r="I6" s="5" t="s">
        <v>9</v>
      </c>
      <c r="J6" s="14"/>
      <c r="K6" s="14"/>
      <c r="L6" s="14"/>
      <c r="M6" s="10"/>
      <c r="N6" s="10"/>
    </row>
    <row r="7" spans="3:14" ht="72">
      <c r="C7" s="109"/>
      <c r="D7" s="96" t="s">
        <v>10</v>
      </c>
      <c r="E7" s="6" t="s">
        <v>11</v>
      </c>
      <c r="F7" s="96" t="s">
        <v>12</v>
      </c>
      <c r="G7" s="101" t="s">
        <v>13</v>
      </c>
      <c r="H7" s="96" t="s">
        <v>14</v>
      </c>
      <c r="I7" s="103"/>
      <c r="J7" s="15"/>
      <c r="K7" s="15"/>
      <c r="L7" s="15"/>
      <c r="M7" s="11"/>
      <c r="N7" s="11"/>
    </row>
    <row r="8" spans="3:40" ht="24">
      <c r="C8" s="110" t="s">
        <v>15</v>
      </c>
      <c r="D8" s="97" t="s">
        <v>16</v>
      </c>
      <c r="E8" s="61" t="s">
        <v>17</v>
      </c>
      <c r="F8" s="97" t="s">
        <v>18</v>
      </c>
      <c r="G8" s="97" t="s">
        <v>19</v>
      </c>
      <c r="H8" s="97" t="s">
        <v>20</v>
      </c>
      <c r="I8" s="9" t="s">
        <v>21</v>
      </c>
      <c r="J8" s="16"/>
      <c r="K8" s="16"/>
      <c r="L8" s="16"/>
      <c r="M8" s="12"/>
      <c r="N8" s="1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7"/>
      <c r="AD8" s="7"/>
      <c r="AF8" s="7"/>
      <c r="AH8" s="7"/>
      <c r="AJ8" s="7"/>
      <c r="AL8" s="7"/>
      <c r="AN8" s="7"/>
    </row>
    <row r="9" spans="1:40" ht="24">
      <c r="A9" s="11" t="s">
        <v>22</v>
      </c>
      <c r="B9" s="62">
        <v>1</v>
      </c>
      <c r="C9" s="194">
        <v>38912</v>
      </c>
      <c r="D9" s="63">
        <v>182.26</v>
      </c>
      <c r="E9" s="63">
        <v>14.504</v>
      </c>
      <c r="F9" s="64">
        <f>E9*0.0864</f>
        <v>1.2531456</v>
      </c>
      <c r="G9" s="63">
        <f>+AVERAGE(J9:L9)</f>
        <v>445</v>
      </c>
      <c r="H9" s="64">
        <f>G9*F9</f>
        <v>557.649792</v>
      </c>
      <c r="I9" s="87" t="s">
        <v>45</v>
      </c>
      <c r="J9" s="63">
        <v>518.1</v>
      </c>
      <c r="K9" s="63">
        <v>313</v>
      </c>
      <c r="L9" s="63">
        <v>503.9</v>
      </c>
      <c r="M9" s="60"/>
      <c r="N9" s="60"/>
      <c r="O9" s="11"/>
      <c r="P9" s="8"/>
      <c r="Q9" s="8"/>
      <c r="R9" s="8"/>
      <c r="S9" s="8"/>
      <c r="T9" s="8"/>
      <c r="U9" s="8"/>
      <c r="V9" s="3"/>
      <c r="W9" s="3"/>
      <c r="X9" s="3"/>
      <c r="Y9" s="3"/>
      <c r="Z9" s="3"/>
      <c r="AA9" s="3"/>
      <c r="AB9" s="7"/>
      <c r="AD9" s="7"/>
      <c r="AF9" s="7"/>
      <c r="AH9" s="7"/>
      <c r="AJ9" s="7"/>
      <c r="AL9" s="7"/>
      <c r="AN9" s="7"/>
    </row>
    <row r="10" spans="1:40" ht="24">
      <c r="A10" s="15"/>
      <c r="B10" s="62">
        <f>+B9+1</f>
        <v>2</v>
      </c>
      <c r="C10" s="194">
        <v>38919</v>
      </c>
      <c r="D10" s="63">
        <v>182.7</v>
      </c>
      <c r="E10" s="63">
        <v>33.147</v>
      </c>
      <c r="F10" s="64">
        <f>E10*0.0864</f>
        <v>2.8639008</v>
      </c>
      <c r="G10" s="63">
        <f>+AVERAGE(J10:L10)</f>
        <v>281.7</v>
      </c>
      <c r="H10" s="64">
        <f>G10*F10</f>
        <v>806.76085536</v>
      </c>
      <c r="I10" s="87" t="s">
        <v>46</v>
      </c>
      <c r="J10" s="63">
        <v>226</v>
      </c>
      <c r="K10" s="63">
        <v>221.9</v>
      </c>
      <c r="L10" s="63">
        <v>397.2</v>
      </c>
      <c r="M10" s="60"/>
      <c r="N10" s="60"/>
      <c r="O10" s="11"/>
      <c r="P10" s="8"/>
      <c r="Q10" s="8"/>
      <c r="R10" s="8"/>
      <c r="S10" s="8"/>
      <c r="T10" s="8"/>
      <c r="U10" s="8"/>
      <c r="V10" s="3"/>
      <c r="W10" s="3"/>
      <c r="X10" s="3"/>
      <c r="Y10" s="3"/>
      <c r="Z10" s="3"/>
      <c r="AA10" s="3"/>
      <c r="AB10" s="7"/>
      <c r="AD10" s="7"/>
      <c r="AF10" s="7"/>
      <c r="AH10" s="7"/>
      <c r="AJ10" s="7"/>
      <c r="AL10" s="7"/>
      <c r="AN10" s="7"/>
    </row>
    <row r="11" spans="1:40" ht="24.75" thickBot="1">
      <c r="A11" s="11"/>
      <c r="B11" s="62">
        <f>+B10+1</f>
        <v>3</v>
      </c>
      <c r="C11" s="195">
        <v>38929</v>
      </c>
      <c r="D11" s="65">
        <v>185.26</v>
      </c>
      <c r="E11" s="65">
        <v>215.52</v>
      </c>
      <c r="F11" s="64">
        <f aca="true" t="shared" si="0" ref="F11:F74">E11*0.0864</f>
        <v>18.620928000000003</v>
      </c>
      <c r="G11" s="63">
        <f aca="true" t="shared" si="1" ref="G11:G26">+AVERAGE(J11:L11)</f>
        <v>275.06666666666666</v>
      </c>
      <c r="H11" s="64">
        <f aca="true" t="shared" si="2" ref="H11:H26">G11*F11</f>
        <v>5121.996595200001</v>
      </c>
      <c r="I11" s="88" t="s">
        <v>47</v>
      </c>
      <c r="J11" s="65">
        <v>228</v>
      </c>
      <c r="K11" s="65">
        <v>311.3</v>
      </c>
      <c r="L11" s="65">
        <v>285.9</v>
      </c>
      <c r="M11" s="60"/>
      <c r="N11" s="60"/>
      <c r="O11" s="11"/>
      <c r="P11" s="8"/>
      <c r="Q11" s="8"/>
      <c r="R11" s="8"/>
      <c r="S11" s="8"/>
      <c r="T11" s="8"/>
      <c r="U11" s="8"/>
      <c r="V11" s="3"/>
      <c r="W11" s="3"/>
      <c r="X11" s="3"/>
      <c r="Y11" s="3"/>
      <c r="Z11" s="3"/>
      <c r="AA11" s="3"/>
      <c r="AB11" s="7"/>
      <c r="AD11" s="7"/>
      <c r="AF11" s="7"/>
      <c r="AH11" s="7"/>
      <c r="AJ11" s="7"/>
      <c r="AL11" s="7"/>
      <c r="AN11" s="7"/>
    </row>
    <row r="12" spans="1:15" ht="24">
      <c r="A12" s="11"/>
      <c r="B12" s="10">
        <v>1</v>
      </c>
      <c r="C12" s="196">
        <v>39202</v>
      </c>
      <c r="D12" s="15">
        <v>181.87</v>
      </c>
      <c r="E12" s="11">
        <v>7.017</v>
      </c>
      <c r="F12" s="66">
        <f t="shared" si="0"/>
        <v>0.6062688</v>
      </c>
      <c r="G12" s="67">
        <f t="shared" si="1"/>
        <v>75.62733333333334</v>
      </c>
      <c r="H12" s="66">
        <f t="shared" si="2"/>
        <v>45.850492627200005</v>
      </c>
      <c r="I12" s="89" t="s">
        <v>48</v>
      </c>
      <c r="J12" s="15">
        <v>62.782</v>
      </c>
      <c r="K12" s="15">
        <v>79.688</v>
      </c>
      <c r="L12" s="15">
        <v>84.412</v>
      </c>
      <c r="M12" s="60"/>
      <c r="N12" s="60"/>
      <c r="O12" s="11"/>
    </row>
    <row r="13" spans="1:15" ht="24">
      <c r="A13" s="11"/>
      <c r="B13" s="10">
        <v>2</v>
      </c>
      <c r="C13" s="196">
        <v>39211</v>
      </c>
      <c r="D13" s="15">
        <v>182.32</v>
      </c>
      <c r="E13" s="11">
        <v>18.813</v>
      </c>
      <c r="F13" s="64">
        <f t="shared" si="0"/>
        <v>1.6254432</v>
      </c>
      <c r="G13" s="63">
        <f t="shared" si="1"/>
        <v>117.42333333333333</v>
      </c>
      <c r="H13" s="64">
        <f t="shared" si="2"/>
        <v>190.864958688</v>
      </c>
      <c r="I13" s="89" t="s">
        <v>49</v>
      </c>
      <c r="J13" s="15">
        <v>118.67</v>
      </c>
      <c r="K13" s="15">
        <v>121.301</v>
      </c>
      <c r="L13" s="15">
        <v>112.299</v>
      </c>
      <c r="M13" s="60"/>
      <c r="N13" s="60"/>
      <c r="O13" s="11"/>
    </row>
    <row r="14" spans="1:15" ht="24">
      <c r="A14" s="11"/>
      <c r="B14" s="10">
        <v>3</v>
      </c>
      <c r="C14" s="196">
        <v>39217</v>
      </c>
      <c r="D14" s="15">
        <v>184.4</v>
      </c>
      <c r="E14" s="11">
        <v>138.742</v>
      </c>
      <c r="F14" s="64">
        <f t="shared" si="0"/>
        <v>11.9873088</v>
      </c>
      <c r="G14" s="63">
        <f t="shared" si="1"/>
        <v>466.96166666666664</v>
      </c>
      <c r="H14" s="64">
        <f t="shared" si="2"/>
        <v>5597.613696095999</v>
      </c>
      <c r="I14" s="89" t="s">
        <v>50</v>
      </c>
      <c r="J14" s="15">
        <v>493.021</v>
      </c>
      <c r="K14" s="15">
        <v>415.775</v>
      </c>
      <c r="L14" s="15">
        <v>492.089</v>
      </c>
      <c r="M14" s="60"/>
      <c r="N14" s="60"/>
      <c r="O14" s="11"/>
    </row>
    <row r="15" spans="1:15" ht="24">
      <c r="A15" s="11"/>
      <c r="B15" s="10">
        <v>4</v>
      </c>
      <c r="C15" s="196">
        <v>39232</v>
      </c>
      <c r="D15" s="15">
        <v>182.3</v>
      </c>
      <c r="E15" s="11">
        <v>12.939</v>
      </c>
      <c r="F15" s="64">
        <f t="shared" si="0"/>
        <v>1.1179296</v>
      </c>
      <c r="G15" s="63">
        <f t="shared" si="1"/>
        <v>139.56566666666666</v>
      </c>
      <c r="H15" s="64">
        <f t="shared" si="2"/>
        <v>156.0245899104</v>
      </c>
      <c r="I15" s="89" t="s">
        <v>51</v>
      </c>
      <c r="J15" s="15">
        <v>120.088</v>
      </c>
      <c r="K15" s="15">
        <v>157.005</v>
      </c>
      <c r="L15" s="15">
        <v>141.604</v>
      </c>
      <c r="M15" s="60"/>
      <c r="N15" s="60"/>
      <c r="O15" s="11"/>
    </row>
    <row r="16" spans="1:15" ht="24">
      <c r="A16" s="11"/>
      <c r="B16" s="10">
        <f>+B15+1</f>
        <v>5</v>
      </c>
      <c r="C16" s="196">
        <v>39240</v>
      </c>
      <c r="D16" s="15">
        <v>182.51</v>
      </c>
      <c r="E16" s="11">
        <v>27.88</v>
      </c>
      <c r="F16" s="64">
        <f t="shared" si="0"/>
        <v>2.408832</v>
      </c>
      <c r="G16" s="63">
        <f t="shared" si="1"/>
        <v>270.73133333333334</v>
      </c>
      <c r="H16" s="64">
        <f t="shared" si="2"/>
        <v>652.1462991359999</v>
      </c>
      <c r="I16" s="10" t="s">
        <v>52</v>
      </c>
      <c r="J16" s="15">
        <v>217.875</v>
      </c>
      <c r="K16" s="15">
        <v>363.746</v>
      </c>
      <c r="L16" s="15">
        <v>230.573</v>
      </c>
      <c r="M16" s="60"/>
      <c r="N16" s="60"/>
      <c r="O16" s="11"/>
    </row>
    <row r="17" spans="1:15" ht="24">
      <c r="A17" s="11"/>
      <c r="B17" s="10">
        <f aca="true" t="shared" si="3" ref="B17:B42">+B16+1</f>
        <v>6</v>
      </c>
      <c r="C17" s="196">
        <v>39248</v>
      </c>
      <c r="D17" s="15">
        <v>181.92</v>
      </c>
      <c r="E17" s="11">
        <v>7.964</v>
      </c>
      <c r="F17" s="64">
        <f t="shared" si="0"/>
        <v>0.6880896000000001</v>
      </c>
      <c r="G17" s="63">
        <f t="shared" si="1"/>
        <v>101.948</v>
      </c>
      <c r="H17" s="64">
        <f t="shared" si="2"/>
        <v>70.14935854080001</v>
      </c>
      <c r="I17" s="10" t="s">
        <v>53</v>
      </c>
      <c r="J17" s="15">
        <v>95.209</v>
      </c>
      <c r="K17" s="15">
        <v>109.306</v>
      </c>
      <c r="L17" s="15">
        <v>101.329</v>
      </c>
      <c r="M17" s="60"/>
      <c r="N17" s="60"/>
      <c r="O17" s="11"/>
    </row>
    <row r="18" spans="1:15" ht="24">
      <c r="A18" s="11"/>
      <c r="B18" s="10">
        <f t="shared" si="3"/>
        <v>7</v>
      </c>
      <c r="C18" s="196">
        <v>39261</v>
      </c>
      <c r="D18" s="15">
        <v>184.87</v>
      </c>
      <c r="E18" s="11">
        <v>180.682</v>
      </c>
      <c r="F18" s="64">
        <f t="shared" si="0"/>
        <v>15.6109248</v>
      </c>
      <c r="G18" s="63">
        <f t="shared" si="1"/>
        <v>1001.3523333333333</v>
      </c>
      <c r="H18" s="64">
        <f t="shared" si="2"/>
        <v>15632.035973971198</v>
      </c>
      <c r="I18" s="10" t="s">
        <v>54</v>
      </c>
      <c r="J18" s="15">
        <v>950.735</v>
      </c>
      <c r="K18" s="15">
        <v>962.563</v>
      </c>
      <c r="L18" s="15">
        <v>1090.759</v>
      </c>
      <c r="M18" s="60"/>
      <c r="N18" s="60"/>
      <c r="O18" s="11"/>
    </row>
    <row r="19" spans="1:15" ht="24">
      <c r="A19" s="11"/>
      <c r="B19" s="10">
        <f t="shared" si="3"/>
        <v>8</v>
      </c>
      <c r="C19" s="196">
        <v>39267</v>
      </c>
      <c r="D19" s="15">
        <v>182.24</v>
      </c>
      <c r="E19" s="11">
        <v>16.51</v>
      </c>
      <c r="F19" s="64">
        <f t="shared" si="0"/>
        <v>1.4264640000000002</v>
      </c>
      <c r="G19" s="63">
        <f t="shared" si="1"/>
        <v>430.675</v>
      </c>
      <c r="H19" s="64">
        <f t="shared" si="2"/>
        <v>614.3423832000001</v>
      </c>
      <c r="I19" s="10" t="s">
        <v>55</v>
      </c>
      <c r="J19" s="15">
        <v>439.384</v>
      </c>
      <c r="K19" s="15">
        <v>442.371</v>
      </c>
      <c r="L19" s="15">
        <v>410.27</v>
      </c>
      <c r="M19" s="60"/>
      <c r="N19" s="60"/>
      <c r="O19" s="11"/>
    </row>
    <row r="20" spans="1:15" ht="24">
      <c r="A20" s="11"/>
      <c r="B20" s="10">
        <f t="shared" si="3"/>
        <v>9</v>
      </c>
      <c r="C20" s="196">
        <v>39275</v>
      </c>
      <c r="D20" s="15">
        <v>181.96</v>
      </c>
      <c r="E20" s="11">
        <v>9.997</v>
      </c>
      <c r="F20" s="64">
        <f t="shared" si="0"/>
        <v>0.8637408000000001</v>
      </c>
      <c r="G20" s="63">
        <f t="shared" si="1"/>
        <v>29.655</v>
      </c>
      <c r="H20" s="64">
        <f t="shared" si="2"/>
        <v>25.614233424000002</v>
      </c>
      <c r="I20" s="10" t="s">
        <v>56</v>
      </c>
      <c r="J20" s="15">
        <v>24.907</v>
      </c>
      <c r="K20" s="15">
        <v>30.56</v>
      </c>
      <c r="L20" s="15">
        <v>33.498</v>
      </c>
      <c r="M20" s="60"/>
      <c r="N20" s="60"/>
      <c r="O20" s="11"/>
    </row>
    <row r="21" spans="1:15" ht="24">
      <c r="A21" s="11"/>
      <c r="B21" s="10">
        <f t="shared" si="3"/>
        <v>10</v>
      </c>
      <c r="C21" s="196">
        <v>39288</v>
      </c>
      <c r="D21" s="15">
        <v>181.93</v>
      </c>
      <c r="E21" s="11">
        <v>8.228</v>
      </c>
      <c r="F21" s="64">
        <f t="shared" si="0"/>
        <v>0.7108992000000001</v>
      </c>
      <c r="G21" s="63">
        <f t="shared" si="1"/>
        <v>194.28066666666666</v>
      </c>
      <c r="H21" s="64">
        <f t="shared" si="2"/>
        <v>138.1139705088</v>
      </c>
      <c r="I21" s="10" t="s">
        <v>57</v>
      </c>
      <c r="J21" s="15">
        <v>197.668</v>
      </c>
      <c r="K21" s="15">
        <v>179.439</v>
      </c>
      <c r="L21" s="15">
        <v>205.735</v>
      </c>
      <c r="M21" s="60"/>
      <c r="N21" s="60"/>
      <c r="O21" s="11"/>
    </row>
    <row r="22" spans="1:15" ht="24">
      <c r="A22" s="11"/>
      <c r="B22" s="10">
        <f t="shared" si="3"/>
        <v>11</v>
      </c>
      <c r="C22" s="196">
        <v>39297</v>
      </c>
      <c r="D22" s="15">
        <v>183.68</v>
      </c>
      <c r="E22" s="11">
        <v>94.339</v>
      </c>
      <c r="F22" s="64">
        <f t="shared" si="0"/>
        <v>8.150889600000001</v>
      </c>
      <c r="G22" s="63">
        <f t="shared" si="1"/>
        <v>17.271333333333335</v>
      </c>
      <c r="H22" s="64">
        <f t="shared" si="2"/>
        <v>140.77673124480003</v>
      </c>
      <c r="I22" s="10" t="s">
        <v>58</v>
      </c>
      <c r="J22" s="15">
        <v>5.76</v>
      </c>
      <c r="K22" s="15">
        <v>22.816</v>
      </c>
      <c r="L22" s="15">
        <v>23.238</v>
      </c>
      <c r="M22" s="60"/>
      <c r="N22" s="60"/>
      <c r="O22" s="11"/>
    </row>
    <row r="23" spans="1:15" ht="24">
      <c r="A23" s="11"/>
      <c r="B23" s="10">
        <f t="shared" si="3"/>
        <v>12</v>
      </c>
      <c r="C23" s="196">
        <v>39312</v>
      </c>
      <c r="D23" s="15">
        <v>185.78</v>
      </c>
      <c r="E23" s="11">
        <v>301.933</v>
      </c>
      <c r="F23" s="64">
        <f t="shared" si="0"/>
        <v>26.0870112</v>
      </c>
      <c r="G23" s="63">
        <f t="shared" si="1"/>
        <v>296.776</v>
      </c>
      <c r="H23" s="64">
        <f t="shared" si="2"/>
        <v>7741.9988358912</v>
      </c>
      <c r="I23" s="10" t="s">
        <v>59</v>
      </c>
      <c r="J23" s="15">
        <v>287.917</v>
      </c>
      <c r="K23" s="15">
        <v>302.906</v>
      </c>
      <c r="L23" s="15">
        <v>299.505</v>
      </c>
      <c r="M23" s="60"/>
      <c r="N23" s="60"/>
      <c r="O23" s="11"/>
    </row>
    <row r="24" spans="1:15" ht="24">
      <c r="A24" s="11"/>
      <c r="B24" s="10">
        <f t="shared" si="3"/>
        <v>13</v>
      </c>
      <c r="C24" s="196">
        <v>39318</v>
      </c>
      <c r="D24" s="15">
        <v>184.7</v>
      </c>
      <c r="E24" s="11">
        <v>175.081</v>
      </c>
      <c r="F24" s="64">
        <f t="shared" si="0"/>
        <v>15.1269984</v>
      </c>
      <c r="G24" s="63">
        <f t="shared" si="1"/>
        <v>217.125</v>
      </c>
      <c r="H24" s="64">
        <f t="shared" si="2"/>
        <v>3284.4495276</v>
      </c>
      <c r="I24" s="10" t="s">
        <v>60</v>
      </c>
      <c r="J24" s="15">
        <v>203.147</v>
      </c>
      <c r="K24" s="15">
        <v>225.235</v>
      </c>
      <c r="L24" s="15">
        <v>222.993</v>
      </c>
      <c r="M24" s="60"/>
      <c r="N24" s="60"/>
      <c r="O24" s="11"/>
    </row>
    <row r="25" spans="1:15" ht="24">
      <c r="A25" s="11"/>
      <c r="B25" s="10">
        <f t="shared" si="3"/>
        <v>14</v>
      </c>
      <c r="C25" s="196">
        <v>39331</v>
      </c>
      <c r="D25" s="15">
        <v>183.63</v>
      </c>
      <c r="E25" s="11">
        <v>63.259</v>
      </c>
      <c r="F25" s="64">
        <f t="shared" si="0"/>
        <v>5.4655776000000005</v>
      </c>
      <c r="G25" s="63">
        <f t="shared" si="1"/>
        <v>149.25233333333333</v>
      </c>
      <c r="H25" s="64">
        <f t="shared" si="2"/>
        <v>815.7502098144</v>
      </c>
      <c r="I25" s="10" t="s">
        <v>61</v>
      </c>
      <c r="J25" s="15">
        <v>162.438</v>
      </c>
      <c r="K25" s="15">
        <v>136.065</v>
      </c>
      <c r="L25" s="15">
        <v>149.254</v>
      </c>
      <c r="M25" s="60"/>
      <c r="N25" s="60"/>
      <c r="O25" s="11"/>
    </row>
    <row r="26" spans="1:15" ht="24">
      <c r="A26" s="11"/>
      <c r="B26" s="10">
        <f t="shared" si="3"/>
        <v>15</v>
      </c>
      <c r="C26" s="196">
        <v>39338</v>
      </c>
      <c r="D26" s="15">
        <v>186.4</v>
      </c>
      <c r="E26" s="11">
        <v>364.898</v>
      </c>
      <c r="F26" s="64">
        <f t="shared" si="0"/>
        <v>31.527187200000004</v>
      </c>
      <c r="G26" s="63">
        <f t="shared" si="1"/>
        <v>1506.7563333333335</v>
      </c>
      <c r="H26" s="64">
        <f t="shared" si="2"/>
        <v>47503.78898578561</v>
      </c>
      <c r="I26" s="10" t="s">
        <v>62</v>
      </c>
      <c r="J26" s="15">
        <v>1331.924</v>
      </c>
      <c r="K26" s="15">
        <v>1706.127</v>
      </c>
      <c r="L26" s="15">
        <v>1482.218</v>
      </c>
      <c r="M26" s="60"/>
      <c r="N26" s="60"/>
      <c r="O26" s="11"/>
    </row>
    <row r="27" spans="1:15" ht="24">
      <c r="A27" s="11"/>
      <c r="B27" s="10">
        <f t="shared" si="3"/>
        <v>16</v>
      </c>
      <c r="C27" s="196">
        <v>39353</v>
      </c>
      <c r="D27" s="15">
        <v>185.44</v>
      </c>
      <c r="E27" s="11">
        <v>218.629</v>
      </c>
      <c r="F27" s="64">
        <f t="shared" si="0"/>
        <v>18.8895456</v>
      </c>
      <c r="G27" s="63">
        <f aca="true" t="shared" si="4" ref="G27:G33">+AVERAGE(J27:L27)</f>
        <v>475.5783333333334</v>
      </c>
      <c r="H27" s="64">
        <f aca="true" t="shared" si="5" ref="H27:H33">G27*F27</f>
        <v>8983.458613872002</v>
      </c>
      <c r="I27" s="10" t="s">
        <v>63</v>
      </c>
      <c r="J27" s="15">
        <v>489.549</v>
      </c>
      <c r="K27" s="15">
        <v>486.74</v>
      </c>
      <c r="L27" s="15">
        <v>450.446</v>
      </c>
      <c r="M27" s="60"/>
      <c r="N27" s="60"/>
      <c r="O27" s="11"/>
    </row>
    <row r="28" spans="1:15" ht="24">
      <c r="A28" s="11"/>
      <c r="B28" s="10">
        <f t="shared" si="3"/>
        <v>17</v>
      </c>
      <c r="C28" s="196">
        <v>39360</v>
      </c>
      <c r="D28" s="15">
        <v>182.5</v>
      </c>
      <c r="E28" s="11">
        <v>50.522</v>
      </c>
      <c r="F28" s="64">
        <f t="shared" si="0"/>
        <v>4.3651008000000004</v>
      </c>
      <c r="G28" s="63">
        <f t="shared" si="4"/>
        <v>108.7</v>
      </c>
      <c r="H28" s="64">
        <f t="shared" si="5"/>
        <v>474.48645696000006</v>
      </c>
      <c r="I28" s="10" t="s">
        <v>64</v>
      </c>
      <c r="J28" s="15">
        <v>103.303</v>
      </c>
      <c r="K28" s="15">
        <v>117.899</v>
      </c>
      <c r="L28" s="15">
        <v>104.898</v>
      </c>
      <c r="M28" s="60"/>
      <c r="N28" s="60"/>
      <c r="O28" s="11"/>
    </row>
    <row r="29" spans="1:15" ht="24">
      <c r="A29" s="11"/>
      <c r="B29" s="10">
        <f t="shared" si="3"/>
        <v>18</v>
      </c>
      <c r="C29" s="196">
        <v>39371</v>
      </c>
      <c r="D29" s="15">
        <v>184.5</v>
      </c>
      <c r="E29" s="11">
        <v>143.749</v>
      </c>
      <c r="F29" s="64">
        <f t="shared" si="0"/>
        <v>12.419913600000001</v>
      </c>
      <c r="G29" s="63">
        <f t="shared" si="4"/>
        <v>76.57966666666665</v>
      </c>
      <c r="H29" s="64">
        <f t="shared" si="5"/>
        <v>951.1128435167999</v>
      </c>
      <c r="I29" s="10" t="s">
        <v>65</v>
      </c>
      <c r="J29" s="15">
        <v>80.936</v>
      </c>
      <c r="K29" s="15">
        <v>75.682</v>
      </c>
      <c r="L29" s="15">
        <v>73.121</v>
      </c>
      <c r="M29" s="60"/>
      <c r="N29" s="60"/>
      <c r="O29" s="11"/>
    </row>
    <row r="30" spans="1:15" ht="24">
      <c r="A30" s="11"/>
      <c r="B30" s="10">
        <f t="shared" si="3"/>
        <v>19</v>
      </c>
      <c r="C30" s="196">
        <v>39378</v>
      </c>
      <c r="D30" s="15">
        <v>183.03</v>
      </c>
      <c r="E30" s="11">
        <v>55.927</v>
      </c>
      <c r="F30" s="64">
        <f t="shared" si="0"/>
        <v>4.8320928</v>
      </c>
      <c r="G30" s="63">
        <f t="shared" si="4"/>
        <v>78.415</v>
      </c>
      <c r="H30" s="64">
        <f t="shared" si="5"/>
        <v>378.908556912</v>
      </c>
      <c r="I30" s="10" t="s">
        <v>66</v>
      </c>
      <c r="J30" s="15">
        <v>83.016</v>
      </c>
      <c r="K30" s="15">
        <v>69.182</v>
      </c>
      <c r="L30" s="15">
        <v>83.047</v>
      </c>
      <c r="M30" s="60"/>
      <c r="N30" s="60"/>
      <c r="O30" s="11"/>
    </row>
    <row r="31" spans="1:15" ht="24">
      <c r="A31" s="11"/>
      <c r="B31" s="10">
        <f t="shared" si="3"/>
        <v>20</v>
      </c>
      <c r="C31" s="196">
        <v>39391</v>
      </c>
      <c r="D31" s="15">
        <v>182.8</v>
      </c>
      <c r="E31" s="11">
        <v>43.808</v>
      </c>
      <c r="F31" s="64">
        <f t="shared" si="0"/>
        <v>3.7850112</v>
      </c>
      <c r="G31" s="63">
        <f t="shared" si="4"/>
        <v>56.00566666666666</v>
      </c>
      <c r="H31" s="64">
        <f t="shared" si="5"/>
        <v>211.98207559679997</v>
      </c>
      <c r="I31" s="10" t="s">
        <v>67</v>
      </c>
      <c r="J31" s="15">
        <v>48.944</v>
      </c>
      <c r="K31" s="15">
        <v>56.476</v>
      </c>
      <c r="L31" s="15">
        <v>62.597</v>
      </c>
      <c r="M31" s="60"/>
      <c r="N31" s="60"/>
      <c r="O31" s="11"/>
    </row>
    <row r="32" spans="1:15" ht="24">
      <c r="A32" s="11"/>
      <c r="B32" s="10">
        <f t="shared" si="3"/>
        <v>21</v>
      </c>
      <c r="C32" s="196">
        <v>39402</v>
      </c>
      <c r="D32" s="15">
        <v>182.35</v>
      </c>
      <c r="E32" s="11">
        <v>22.645</v>
      </c>
      <c r="F32" s="15">
        <f t="shared" si="0"/>
        <v>1.956528</v>
      </c>
      <c r="G32" s="63">
        <f t="shared" si="4"/>
        <v>40.38666666666666</v>
      </c>
      <c r="H32" s="64">
        <f t="shared" si="5"/>
        <v>79.01764415999999</v>
      </c>
      <c r="I32" s="10" t="s">
        <v>68</v>
      </c>
      <c r="J32" s="15">
        <v>39.369</v>
      </c>
      <c r="K32" s="15">
        <v>43.14</v>
      </c>
      <c r="L32" s="15">
        <v>38.651</v>
      </c>
      <c r="M32" s="60"/>
      <c r="N32" s="60"/>
      <c r="O32" s="11"/>
    </row>
    <row r="33" spans="1:15" ht="24">
      <c r="A33" s="11"/>
      <c r="B33" s="10">
        <f t="shared" si="3"/>
        <v>22</v>
      </c>
      <c r="C33" s="196">
        <v>39412</v>
      </c>
      <c r="D33" s="15">
        <v>182.2</v>
      </c>
      <c r="E33" s="11">
        <v>16.077</v>
      </c>
      <c r="F33" s="15">
        <f t="shared" si="0"/>
        <v>1.3890528000000002</v>
      </c>
      <c r="G33" s="63">
        <f t="shared" si="4"/>
        <v>32.449999999999996</v>
      </c>
      <c r="H33" s="64">
        <f t="shared" si="5"/>
        <v>45.07476336</v>
      </c>
      <c r="I33" s="10" t="s">
        <v>69</v>
      </c>
      <c r="J33" s="15">
        <v>31.706</v>
      </c>
      <c r="K33" s="15">
        <v>34.58</v>
      </c>
      <c r="L33" s="15">
        <v>31.064</v>
      </c>
      <c r="M33" s="60"/>
      <c r="N33" s="60"/>
      <c r="O33" s="11"/>
    </row>
    <row r="34" spans="1:15" ht="24">
      <c r="A34" s="11"/>
      <c r="B34" s="10">
        <f t="shared" si="3"/>
        <v>23</v>
      </c>
      <c r="C34" s="196">
        <v>39425</v>
      </c>
      <c r="D34" s="15">
        <v>182.03</v>
      </c>
      <c r="E34" s="11">
        <v>10.669</v>
      </c>
      <c r="F34" s="15">
        <f t="shared" si="0"/>
        <v>0.9218016000000001</v>
      </c>
      <c r="G34" s="63">
        <f>+AVERAGE(J34:L34)</f>
        <v>12.699333333333334</v>
      </c>
      <c r="H34" s="64">
        <f>G34*F34</f>
        <v>11.706265785600001</v>
      </c>
      <c r="I34" s="10" t="s">
        <v>70</v>
      </c>
      <c r="J34" s="15">
        <v>7.683</v>
      </c>
      <c r="K34" s="15">
        <v>11.083</v>
      </c>
      <c r="L34" s="15">
        <v>19.332</v>
      </c>
      <c r="M34" s="60"/>
      <c r="N34" s="60"/>
      <c r="O34" s="11"/>
    </row>
    <row r="35" spans="1:15" ht="24">
      <c r="A35" s="11"/>
      <c r="B35" s="10">
        <f t="shared" si="3"/>
        <v>24</v>
      </c>
      <c r="C35" s="196">
        <v>39434</v>
      </c>
      <c r="D35" s="15">
        <v>181.92</v>
      </c>
      <c r="E35" s="11">
        <v>8.412</v>
      </c>
      <c r="F35" s="15">
        <f t="shared" si="0"/>
        <v>0.7267968000000001</v>
      </c>
      <c r="G35" s="63">
        <f>+AVERAGE(J35:L35)</f>
        <v>4.734666666666667</v>
      </c>
      <c r="H35" s="64">
        <f>G35*F35</f>
        <v>3.4411405824000005</v>
      </c>
      <c r="I35" s="10" t="s">
        <v>71</v>
      </c>
      <c r="J35" s="15">
        <v>2.84</v>
      </c>
      <c r="K35" s="15">
        <v>6.68</v>
      </c>
      <c r="L35" s="15">
        <v>4.684</v>
      </c>
      <c r="M35" s="60"/>
      <c r="N35" s="60"/>
      <c r="O35" s="11"/>
    </row>
    <row r="36" spans="1:15" ht="24">
      <c r="A36" s="11"/>
      <c r="B36" s="10">
        <f t="shared" si="3"/>
        <v>25</v>
      </c>
      <c r="C36" s="196">
        <v>39444</v>
      </c>
      <c r="D36" s="15">
        <v>181.83</v>
      </c>
      <c r="E36" s="11">
        <v>5.528</v>
      </c>
      <c r="F36" s="15">
        <f t="shared" si="0"/>
        <v>0.47761919999999997</v>
      </c>
      <c r="G36" s="63">
        <f>+AVERAGE(J36:L36)</f>
        <v>5.460333333333334</v>
      </c>
      <c r="H36" s="64">
        <f>G36*F36</f>
        <v>2.6079600384</v>
      </c>
      <c r="I36" s="10" t="s">
        <v>72</v>
      </c>
      <c r="J36" s="15">
        <v>7.724</v>
      </c>
      <c r="K36" s="15">
        <v>6.124</v>
      </c>
      <c r="L36" s="15">
        <v>2.533</v>
      </c>
      <c r="M36" s="60"/>
      <c r="N36" s="60"/>
      <c r="O36" s="11"/>
    </row>
    <row r="37" spans="1:15" ht="24">
      <c r="A37" s="11"/>
      <c r="B37" s="10">
        <f t="shared" si="3"/>
        <v>26</v>
      </c>
      <c r="C37" s="196">
        <v>39455</v>
      </c>
      <c r="D37" s="15">
        <v>181.8</v>
      </c>
      <c r="E37" s="11">
        <v>5.061</v>
      </c>
      <c r="F37" s="15">
        <f t="shared" si="0"/>
        <v>0.4372704</v>
      </c>
      <c r="G37" s="63">
        <f aca="true" t="shared" si="6" ref="G37:G42">+AVERAGE(J37:L37)</f>
        <v>31.465333333333334</v>
      </c>
      <c r="H37" s="64">
        <f aca="true" t="shared" si="7" ref="H37:H42">G37*F37</f>
        <v>13.758858892800001</v>
      </c>
      <c r="I37" s="10" t="s">
        <v>73</v>
      </c>
      <c r="J37" s="15">
        <v>30.314</v>
      </c>
      <c r="K37" s="15">
        <v>32.428</v>
      </c>
      <c r="L37" s="15">
        <v>31.654</v>
      </c>
      <c r="M37" s="60"/>
      <c r="N37" s="60"/>
      <c r="O37" s="11"/>
    </row>
    <row r="38" spans="1:15" ht="24">
      <c r="A38" s="11"/>
      <c r="B38" s="10">
        <f t="shared" si="3"/>
        <v>27</v>
      </c>
      <c r="C38" s="196">
        <v>39465</v>
      </c>
      <c r="D38" s="15">
        <v>181.77</v>
      </c>
      <c r="E38" s="11">
        <v>4.456</v>
      </c>
      <c r="F38" s="15">
        <f t="shared" si="0"/>
        <v>0.3849984000000001</v>
      </c>
      <c r="G38" s="63">
        <f t="shared" si="6"/>
        <v>37.37033333333333</v>
      </c>
      <c r="H38" s="64">
        <f t="shared" si="7"/>
        <v>14.3875185408</v>
      </c>
      <c r="I38" s="10" t="s">
        <v>74</v>
      </c>
      <c r="J38" s="15">
        <v>32.858</v>
      </c>
      <c r="K38" s="15">
        <v>29.261</v>
      </c>
      <c r="L38" s="15">
        <v>49.992</v>
      </c>
      <c r="M38" s="60"/>
      <c r="N38" s="60"/>
      <c r="O38" s="11"/>
    </row>
    <row r="39" spans="1:15" ht="24">
      <c r="A39" s="11"/>
      <c r="B39" s="10">
        <f t="shared" si="3"/>
        <v>28</v>
      </c>
      <c r="C39" s="196">
        <v>39475</v>
      </c>
      <c r="D39" s="15">
        <v>181.75</v>
      </c>
      <c r="E39" s="11">
        <v>4.002</v>
      </c>
      <c r="F39" s="15">
        <f t="shared" si="0"/>
        <v>0.3457728</v>
      </c>
      <c r="G39" s="63">
        <f t="shared" si="6"/>
        <v>55.43966666666666</v>
      </c>
      <c r="H39" s="64">
        <f t="shared" si="7"/>
        <v>19.169528774399996</v>
      </c>
      <c r="I39" s="10" t="s">
        <v>75</v>
      </c>
      <c r="J39" s="15">
        <v>51.294</v>
      </c>
      <c r="K39" s="15">
        <v>46.948</v>
      </c>
      <c r="L39" s="15">
        <v>68.077</v>
      </c>
      <c r="M39" s="60"/>
      <c r="N39" s="60"/>
      <c r="O39" s="11"/>
    </row>
    <row r="40" spans="1:15" ht="24">
      <c r="A40" s="11"/>
      <c r="B40" s="10">
        <f t="shared" si="3"/>
        <v>29</v>
      </c>
      <c r="C40" s="196">
        <v>39484</v>
      </c>
      <c r="D40" s="15">
        <v>182.01</v>
      </c>
      <c r="E40" s="11">
        <v>10.526</v>
      </c>
      <c r="F40" s="15">
        <f t="shared" si="0"/>
        <v>0.9094464</v>
      </c>
      <c r="G40" s="63">
        <f t="shared" si="6"/>
        <v>5.627666666666667</v>
      </c>
      <c r="H40" s="64">
        <f t="shared" si="7"/>
        <v>5.118061190400001</v>
      </c>
      <c r="I40" s="10" t="s">
        <v>76</v>
      </c>
      <c r="J40" s="15">
        <v>4.48</v>
      </c>
      <c r="K40" s="15">
        <v>4.099</v>
      </c>
      <c r="L40" s="15">
        <v>8.304</v>
      </c>
      <c r="M40" s="60"/>
      <c r="N40" s="60"/>
      <c r="O40" s="11"/>
    </row>
    <row r="41" spans="1:15" ht="24">
      <c r="A41" s="11"/>
      <c r="B41" s="10">
        <f t="shared" si="3"/>
        <v>30</v>
      </c>
      <c r="C41" s="196">
        <v>39492</v>
      </c>
      <c r="D41" s="15">
        <v>181.77</v>
      </c>
      <c r="E41" s="11">
        <v>4.821</v>
      </c>
      <c r="F41" s="15">
        <f t="shared" si="0"/>
        <v>0.41653439999999997</v>
      </c>
      <c r="G41" s="63">
        <f t="shared" si="6"/>
        <v>9.223666666666666</v>
      </c>
      <c r="H41" s="64">
        <f t="shared" si="7"/>
        <v>3.8419744607999995</v>
      </c>
      <c r="I41" s="10" t="s">
        <v>77</v>
      </c>
      <c r="J41" s="15">
        <v>4.785</v>
      </c>
      <c r="K41" s="15">
        <v>12.545</v>
      </c>
      <c r="L41" s="15">
        <v>10.341</v>
      </c>
      <c r="M41" s="60"/>
      <c r="N41" s="60"/>
      <c r="O41" s="11"/>
    </row>
    <row r="42" spans="1:15" ht="24">
      <c r="A42" s="11"/>
      <c r="B42" s="10">
        <f t="shared" si="3"/>
        <v>31</v>
      </c>
      <c r="C42" s="196">
        <v>39504</v>
      </c>
      <c r="D42" s="15">
        <v>181.69</v>
      </c>
      <c r="E42" s="15">
        <v>3.14</v>
      </c>
      <c r="F42" s="15">
        <f t="shared" si="0"/>
        <v>0.27129600000000004</v>
      </c>
      <c r="G42" s="63">
        <f t="shared" si="6"/>
        <v>6.240333333333333</v>
      </c>
      <c r="H42" s="64">
        <f t="shared" si="7"/>
        <v>1.6929774720000001</v>
      </c>
      <c r="I42" s="10" t="s">
        <v>78</v>
      </c>
      <c r="J42" s="15">
        <v>6.84</v>
      </c>
      <c r="K42" s="15">
        <v>7.186</v>
      </c>
      <c r="L42" s="15">
        <v>4.695</v>
      </c>
      <c r="M42" s="60"/>
      <c r="N42" s="60"/>
      <c r="O42" s="11"/>
    </row>
    <row r="43" spans="1:15" ht="24">
      <c r="A43" s="11"/>
      <c r="B43" s="10">
        <f>+B42+1</f>
        <v>32</v>
      </c>
      <c r="C43" s="196">
        <v>39513</v>
      </c>
      <c r="D43" s="15">
        <v>181.73</v>
      </c>
      <c r="E43" s="15">
        <v>4.07</v>
      </c>
      <c r="F43" s="15">
        <f t="shared" si="0"/>
        <v>0.351648</v>
      </c>
      <c r="G43" s="63">
        <f aca="true" t="shared" si="8" ref="G43:G49">+AVERAGE(J43:L43)</f>
        <v>6.777000000000001</v>
      </c>
      <c r="H43" s="64">
        <f aca="true" t="shared" si="9" ref="H43:H49">G43*F43</f>
        <v>2.3831184960000003</v>
      </c>
      <c r="I43" s="10" t="s">
        <v>79</v>
      </c>
      <c r="J43" s="15">
        <v>9.326</v>
      </c>
      <c r="K43" s="15">
        <v>7.429</v>
      </c>
      <c r="L43" s="15">
        <v>3.576</v>
      </c>
      <c r="M43" s="60"/>
      <c r="N43" s="60"/>
      <c r="O43" s="11"/>
    </row>
    <row r="44" spans="1:15" ht="24">
      <c r="A44" s="11"/>
      <c r="B44" s="10">
        <f>+B43+1</f>
        <v>33</v>
      </c>
      <c r="C44" s="196">
        <v>39523</v>
      </c>
      <c r="D44" s="15">
        <v>181.66</v>
      </c>
      <c r="E44" s="15">
        <v>2.444</v>
      </c>
      <c r="F44" s="15">
        <f t="shared" si="0"/>
        <v>0.2111616</v>
      </c>
      <c r="G44" s="63">
        <f t="shared" si="8"/>
        <v>2.891</v>
      </c>
      <c r="H44" s="64">
        <f t="shared" si="9"/>
        <v>0.6104681856</v>
      </c>
      <c r="I44" s="10" t="s">
        <v>80</v>
      </c>
      <c r="J44" s="15">
        <v>3.244</v>
      </c>
      <c r="K44" s="15">
        <v>2.781</v>
      </c>
      <c r="L44" s="15">
        <v>2.648</v>
      </c>
      <c r="M44" s="60"/>
      <c r="N44" s="60"/>
      <c r="O44" s="11"/>
    </row>
    <row r="45" spans="1:15" ht="24.75" thickBot="1">
      <c r="A45" s="11"/>
      <c r="B45" s="68">
        <f>+B44+1</f>
        <v>34</v>
      </c>
      <c r="C45" s="197">
        <v>39533</v>
      </c>
      <c r="D45" s="70">
        <v>181.63</v>
      </c>
      <c r="E45" s="70">
        <v>2.05</v>
      </c>
      <c r="F45" s="70">
        <f t="shared" si="0"/>
        <v>0.17712</v>
      </c>
      <c r="G45" s="65">
        <f t="shared" si="8"/>
        <v>1.5839999999999999</v>
      </c>
      <c r="H45" s="71">
        <f t="shared" si="9"/>
        <v>0.28055808</v>
      </c>
      <c r="I45" s="68" t="s">
        <v>81</v>
      </c>
      <c r="J45" s="70">
        <v>1.778</v>
      </c>
      <c r="K45" s="70">
        <v>1.137</v>
      </c>
      <c r="L45" s="70">
        <v>1.837</v>
      </c>
      <c r="M45" s="60"/>
      <c r="N45" s="60"/>
      <c r="O45" s="11"/>
    </row>
    <row r="46" spans="1:15" ht="24">
      <c r="A46" s="11"/>
      <c r="B46" s="10">
        <v>1</v>
      </c>
      <c r="C46" s="196">
        <v>39549</v>
      </c>
      <c r="D46" s="15">
        <v>181.76</v>
      </c>
      <c r="E46" s="11">
        <v>4.328</v>
      </c>
      <c r="F46" s="15">
        <f t="shared" si="0"/>
        <v>0.3739392</v>
      </c>
      <c r="G46" s="63">
        <f t="shared" si="8"/>
        <v>39.01</v>
      </c>
      <c r="H46" s="64">
        <f t="shared" si="9"/>
        <v>14.587368192</v>
      </c>
      <c r="I46" s="12" t="s">
        <v>48</v>
      </c>
      <c r="J46" s="15">
        <v>20.958</v>
      </c>
      <c r="K46" s="15">
        <v>46.906</v>
      </c>
      <c r="L46" s="15">
        <v>49.166</v>
      </c>
      <c r="M46" s="60"/>
      <c r="N46" s="60"/>
      <c r="O46" s="11"/>
    </row>
    <row r="47" spans="1:15" ht="24">
      <c r="A47" s="11"/>
      <c r="B47" s="10">
        <f>+B46+1</f>
        <v>2</v>
      </c>
      <c r="C47" s="196">
        <v>39555</v>
      </c>
      <c r="D47" s="15">
        <v>181.95</v>
      </c>
      <c r="E47" s="11">
        <v>8.405</v>
      </c>
      <c r="F47" s="15">
        <f t="shared" si="0"/>
        <v>0.726192</v>
      </c>
      <c r="G47" s="63">
        <f t="shared" si="8"/>
        <v>24.199</v>
      </c>
      <c r="H47" s="64">
        <f t="shared" si="9"/>
        <v>17.573120208</v>
      </c>
      <c r="I47" s="12" t="s">
        <v>49</v>
      </c>
      <c r="J47" s="15">
        <v>19.027</v>
      </c>
      <c r="K47" s="15">
        <v>23.09</v>
      </c>
      <c r="L47" s="15">
        <v>30.48</v>
      </c>
      <c r="M47" s="60"/>
      <c r="N47" s="60"/>
      <c r="O47" s="11"/>
    </row>
    <row r="48" spans="1:15" ht="24">
      <c r="A48" s="11"/>
      <c r="B48" s="10">
        <f>+B47+1</f>
        <v>3</v>
      </c>
      <c r="C48" s="196">
        <v>39568</v>
      </c>
      <c r="D48" s="15">
        <v>181.6</v>
      </c>
      <c r="E48" s="11">
        <v>28.757</v>
      </c>
      <c r="F48" s="15">
        <f t="shared" si="0"/>
        <v>2.4846048</v>
      </c>
      <c r="G48" s="63">
        <f t="shared" si="8"/>
        <v>349.695</v>
      </c>
      <c r="H48" s="64">
        <f t="shared" si="9"/>
        <v>868.853875536</v>
      </c>
      <c r="I48" s="12" t="s">
        <v>50</v>
      </c>
      <c r="J48" s="15">
        <v>423.598</v>
      </c>
      <c r="K48" s="15">
        <v>293.051</v>
      </c>
      <c r="L48" s="15">
        <v>332.436</v>
      </c>
      <c r="M48" s="60"/>
      <c r="N48" s="60"/>
      <c r="O48" s="11"/>
    </row>
    <row r="49" spans="1:15" ht="24">
      <c r="A49" s="11"/>
      <c r="B49" s="10">
        <f aca="true" t="shared" si="10" ref="B49:B55">+B48+1</f>
        <v>4</v>
      </c>
      <c r="C49" s="196">
        <v>39574</v>
      </c>
      <c r="D49" s="15">
        <v>182.28</v>
      </c>
      <c r="E49" s="11">
        <v>17.374</v>
      </c>
      <c r="F49" s="15">
        <f t="shared" si="0"/>
        <v>1.5011136</v>
      </c>
      <c r="G49" s="63">
        <f t="shared" si="8"/>
        <v>10.174333333333335</v>
      </c>
      <c r="H49" s="64">
        <f t="shared" si="9"/>
        <v>15.272830137600003</v>
      </c>
      <c r="I49" s="12" t="s">
        <v>51</v>
      </c>
      <c r="J49" s="15">
        <v>6.661</v>
      </c>
      <c r="K49" s="15">
        <v>16.39</v>
      </c>
      <c r="L49" s="15">
        <v>7.472</v>
      </c>
      <c r="M49" s="60"/>
      <c r="N49" s="60"/>
      <c r="O49" s="11"/>
    </row>
    <row r="50" spans="1:15" ht="24">
      <c r="A50" s="11"/>
      <c r="B50" s="10">
        <f t="shared" si="10"/>
        <v>5</v>
      </c>
      <c r="C50" s="196">
        <v>39588</v>
      </c>
      <c r="D50" s="15">
        <v>181.9</v>
      </c>
      <c r="E50" s="11">
        <v>7.877</v>
      </c>
      <c r="F50" s="15">
        <f t="shared" si="0"/>
        <v>0.6805728</v>
      </c>
      <c r="G50" s="63">
        <f aca="true" t="shared" si="11" ref="G50:G55">+AVERAGE(J50:L50)</f>
        <v>54.663333333333334</v>
      </c>
      <c r="H50" s="64">
        <f aca="true" t="shared" si="12" ref="H50:H55">G50*F50</f>
        <v>37.202377824</v>
      </c>
      <c r="I50" s="12" t="s">
        <v>52</v>
      </c>
      <c r="J50" s="15">
        <v>44.981</v>
      </c>
      <c r="K50" s="15">
        <v>49.654</v>
      </c>
      <c r="L50" s="15">
        <v>69.355</v>
      </c>
      <c r="M50" s="60"/>
      <c r="N50" s="60"/>
      <c r="O50" s="11"/>
    </row>
    <row r="51" spans="1:15" ht="24">
      <c r="A51" s="11"/>
      <c r="B51" s="10">
        <f t="shared" si="10"/>
        <v>6</v>
      </c>
      <c r="C51" s="196">
        <v>39597</v>
      </c>
      <c r="D51" s="15">
        <v>182.95</v>
      </c>
      <c r="E51" s="11">
        <v>38.323</v>
      </c>
      <c r="F51" s="15">
        <f t="shared" si="0"/>
        <v>3.3111072000000004</v>
      </c>
      <c r="G51" s="63">
        <f t="shared" si="11"/>
        <v>466.07166666666666</v>
      </c>
      <c r="H51" s="64">
        <f t="shared" si="12"/>
        <v>1543.2132512160001</v>
      </c>
      <c r="I51" s="12" t="s">
        <v>53</v>
      </c>
      <c r="J51" s="15">
        <v>474.827</v>
      </c>
      <c r="K51" s="15">
        <v>471.147</v>
      </c>
      <c r="L51" s="15">
        <v>452.241</v>
      </c>
      <c r="M51" s="60"/>
      <c r="N51" s="60"/>
      <c r="O51" s="11"/>
    </row>
    <row r="52" spans="1:15" ht="24">
      <c r="A52" s="11"/>
      <c r="B52" s="10">
        <f t="shared" si="10"/>
        <v>7</v>
      </c>
      <c r="C52" s="196">
        <v>39605</v>
      </c>
      <c r="D52" s="15">
        <v>183.41</v>
      </c>
      <c r="E52" s="11">
        <v>76.964</v>
      </c>
      <c r="F52" s="15">
        <f t="shared" si="0"/>
        <v>6.6496896</v>
      </c>
      <c r="G52" s="63">
        <f t="shared" si="11"/>
        <v>1584.5606666666665</v>
      </c>
      <c r="H52" s="64">
        <f t="shared" si="12"/>
        <v>10536.8365857024</v>
      </c>
      <c r="I52" s="10" t="s">
        <v>54</v>
      </c>
      <c r="J52" s="15">
        <v>1384.259</v>
      </c>
      <c r="K52" s="15">
        <v>1482.998</v>
      </c>
      <c r="L52" s="15">
        <v>1886.425</v>
      </c>
      <c r="M52" s="60"/>
      <c r="N52" s="60"/>
      <c r="O52" s="11"/>
    </row>
    <row r="53" spans="1:15" ht="24">
      <c r="A53" s="11"/>
      <c r="B53" s="10">
        <f t="shared" si="10"/>
        <v>8</v>
      </c>
      <c r="C53" s="196">
        <v>39616</v>
      </c>
      <c r="D53" s="15">
        <v>182.73</v>
      </c>
      <c r="E53" s="11">
        <v>29.956</v>
      </c>
      <c r="F53" s="15">
        <f t="shared" si="0"/>
        <v>2.5881984</v>
      </c>
      <c r="G53" s="63">
        <f t="shared" si="11"/>
        <v>216.08</v>
      </c>
      <c r="H53" s="64">
        <f t="shared" si="12"/>
        <v>559.257910272</v>
      </c>
      <c r="I53" s="10" t="s">
        <v>55</v>
      </c>
      <c r="J53" s="15">
        <v>224.688</v>
      </c>
      <c r="K53" s="15">
        <v>212.206</v>
      </c>
      <c r="L53" s="15">
        <v>211.346</v>
      </c>
      <c r="M53" s="60"/>
      <c r="N53" s="60"/>
      <c r="O53" s="11"/>
    </row>
    <row r="54" spans="1:15" ht="24">
      <c r="A54" s="11"/>
      <c r="B54" s="10">
        <f t="shared" si="10"/>
        <v>9</v>
      </c>
      <c r="C54" s="196">
        <v>39624</v>
      </c>
      <c r="D54" s="15">
        <v>182.19</v>
      </c>
      <c r="E54" s="11">
        <v>14.166</v>
      </c>
      <c r="F54" s="15">
        <f t="shared" si="0"/>
        <v>1.2239424</v>
      </c>
      <c r="G54" s="63">
        <f t="shared" si="11"/>
        <v>192.25733333333332</v>
      </c>
      <c r="H54" s="64">
        <f t="shared" si="12"/>
        <v>235.3119019776</v>
      </c>
      <c r="I54" s="10" t="s">
        <v>56</v>
      </c>
      <c r="J54" s="15">
        <v>171.701</v>
      </c>
      <c r="K54" s="15">
        <v>191.843</v>
      </c>
      <c r="L54" s="15">
        <v>213.228</v>
      </c>
      <c r="M54" s="60"/>
      <c r="N54" s="60"/>
      <c r="O54" s="11"/>
    </row>
    <row r="55" spans="1:15" ht="24">
      <c r="A55" s="11"/>
      <c r="B55" s="10">
        <f t="shared" si="10"/>
        <v>10</v>
      </c>
      <c r="C55" s="196">
        <v>39634</v>
      </c>
      <c r="D55" s="15">
        <v>182.51</v>
      </c>
      <c r="E55" s="11">
        <v>28.806</v>
      </c>
      <c r="F55" s="15">
        <f t="shared" si="0"/>
        <v>2.4888384</v>
      </c>
      <c r="G55" s="63">
        <f t="shared" si="11"/>
        <v>129.74</v>
      </c>
      <c r="H55" s="64">
        <f t="shared" si="12"/>
        <v>322.901894016</v>
      </c>
      <c r="I55" s="10" t="s">
        <v>57</v>
      </c>
      <c r="J55" s="15">
        <v>106.673</v>
      </c>
      <c r="K55" s="15">
        <v>121.715</v>
      </c>
      <c r="L55" s="15">
        <v>160.832</v>
      </c>
      <c r="M55" s="60"/>
      <c r="N55" s="60"/>
      <c r="O55" s="11"/>
    </row>
    <row r="56" spans="1:15" ht="24">
      <c r="A56" s="11"/>
      <c r="B56" s="10">
        <f aca="true" t="shared" si="13" ref="B56:B65">+B55+1</f>
        <v>11</v>
      </c>
      <c r="C56" s="196">
        <v>39646</v>
      </c>
      <c r="D56" s="15">
        <v>182.49</v>
      </c>
      <c r="E56" s="11">
        <v>26.944</v>
      </c>
      <c r="F56" s="15">
        <f t="shared" si="0"/>
        <v>2.3279616</v>
      </c>
      <c r="G56" s="63">
        <f aca="true" t="shared" si="14" ref="G56:G65">+AVERAGE(J56:L56)</f>
        <v>762.2689999999999</v>
      </c>
      <c r="H56" s="64">
        <f aca="true" t="shared" si="15" ref="H56:H65">G56*F56</f>
        <v>1774.5329608703998</v>
      </c>
      <c r="I56" s="10" t="s">
        <v>58</v>
      </c>
      <c r="J56" s="15">
        <v>702.182</v>
      </c>
      <c r="K56" s="15">
        <v>762.802</v>
      </c>
      <c r="L56" s="15">
        <v>821.823</v>
      </c>
      <c r="M56" s="60"/>
      <c r="N56" s="60"/>
      <c r="O56" s="11"/>
    </row>
    <row r="57" spans="1:15" ht="24">
      <c r="A57" s="11"/>
      <c r="B57" s="10">
        <f t="shared" si="13"/>
        <v>12</v>
      </c>
      <c r="C57" s="196">
        <v>39654</v>
      </c>
      <c r="D57" s="15">
        <v>183.86</v>
      </c>
      <c r="E57" s="11">
        <v>111.366</v>
      </c>
      <c r="F57" s="15">
        <f t="shared" si="0"/>
        <v>9.6220224</v>
      </c>
      <c r="G57" s="63">
        <f t="shared" si="14"/>
        <v>314.7796666666666</v>
      </c>
      <c r="H57" s="64">
        <f t="shared" si="15"/>
        <v>3028.8170037311997</v>
      </c>
      <c r="I57" s="10" t="s">
        <v>59</v>
      </c>
      <c r="J57" s="15">
        <v>305.686</v>
      </c>
      <c r="K57" s="15">
        <v>329.183</v>
      </c>
      <c r="L57" s="15">
        <v>309.47</v>
      </c>
      <c r="M57" s="60"/>
      <c r="N57" s="60"/>
      <c r="O57" s="11"/>
    </row>
    <row r="58" spans="1:15" ht="24">
      <c r="A58" s="11"/>
      <c r="B58" s="10">
        <f t="shared" si="13"/>
        <v>13</v>
      </c>
      <c r="C58" s="196">
        <v>39665</v>
      </c>
      <c r="D58" s="15">
        <v>185.25</v>
      </c>
      <c r="E58" s="11">
        <v>222.117</v>
      </c>
      <c r="F58" s="15">
        <f t="shared" si="0"/>
        <v>19.1909088</v>
      </c>
      <c r="G58" s="63">
        <f t="shared" si="14"/>
        <v>902.4353333333333</v>
      </c>
      <c r="H58" s="64">
        <f t="shared" si="15"/>
        <v>17318.5541798976</v>
      </c>
      <c r="I58" s="10" t="s">
        <v>60</v>
      </c>
      <c r="J58" s="15">
        <v>888.617</v>
      </c>
      <c r="K58" s="15">
        <v>979.049</v>
      </c>
      <c r="L58" s="15">
        <v>839.64</v>
      </c>
      <c r="M58" s="60"/>
      <c r="N58" s="60"/>
      <c r="O58" s="11"/>
    </row>
    <row r="59" spans="1:15" ht="24">
      <c r="A59" s="11"/>
      <c r="B59" s="10">
        <f t="shared" si="13"/>
        <v>14</v>
      </c>
      <c r="C59" s="196">
        <v>39674</v>
      </c>
      <c r="D59" s="15">
        <v>186.2</v>
      </c>
      <c r="E59" s="11">
        <v>345.884</v>
      </c>
      <c r="F59" s="15">
        <f t="shared" si="0"/>
        <v>29.884377600000004</v>
      </c>
      <c r="G59" s="63">
        <f t="shared" si="14"/>
        <v>4326.849999999999</v>
      </c>
      <c r="H59" s="64">
        <f t="shared" si="15"/>
        <v>129305.21921856</v>
      </c>
      <c r="I59" s="10" t="s">
        <v>61</v>
      </c>
      <c r="J59" s="15">
        <v>4085.731</v>
      </c>
      <c r="K59" s="15">
        <v>4276.304</v>
      </c>
      <c r="L59" s="15">
        <v>4618.515</v>
      </c>
      <c r="M59" s="60"/>
      <c r="N59" s="60"/>
      <c r="O59" s="11"/>
    </row>
    <row r="60" spans="1:15" ht="24">
      <c r="A60" s="11"/>
      <c r="B60" s="10">
        <f t="shared" si="13"/>
        <v>15</v>
      </c>
      <c r="C60" s="196">
        <v>39685</v>
      </c>
      <c r="D60" s="15">
        <v>183.79</v>
      </c>
      <c r="E60" s="11">
        <v>103.978</v>
      </c>
      <c r="F60" s="15">
        <f t="shared" si="0"/>
        <v>8.9836992</v>
      </c>
      <c r="G60" s="63">
        <f t="shared" si="14"/>
        <v>270.40900000000005</v>
      </c>
      <c r="H60" s="64">
        <f t="shared" si="15"/>
        <v>2429.2731169728004</v>
      </c>
      <c r="I60" s="10" t="s">
        <v>62</v>
      </c>
      <c r="J60" s="15">
        <v>294.04</v>
      </c>
      <c r="K60" s="15">
        <v>279.406</v>
      </c>
      <c r="L60" s="15">
        <v>237.781</v>
      </c>
      <c r="M60" s="60"/>
      <c r="N60" s="60"/>
      <c r="O60" s="11"/>
    </row>
    <row r="61" spans="1:15" ht="24">
      <c r="A61" s="11"/>
      <c r="B61" s="10">
        <f t="shared" si="13"/>
        <v>16</v>
      </c>
      <c r="C61" s="196">
        <v>39699</v>
      </c>
      <c r="D61" s="15">
        <v>185.48</v>
      </c>
      <c r="E61" s="11">
        <v>253.89</v>
      </c>
      <c r="F61" s="15">
        <f t="shared" si="0"/>
        <v>21.936096</v>
      </c>
      <c r="G61" s="63">
        <f t="shared" si="14"/>
        <v>970.256</v>
      </c>
      <c r="H61" s="64">
        <f t="shared" si="15"/>
        <v>21283.628760575997</v>
      </c>
      <c r="I61" s="10" t="s">
        <v>63</v>
      </c>
      <c r="J61" s="15">
        <v>944.302</v>
      </c>
      <c r="K61" s="15">
        <v>1007.202</v>
      </c>
      <c r="L61" s="15">
        <v>959.264</v>
      </c>
      <c r="M61" s="60"/>
      <c r="N61" s="60"/>
      <c r="O61" s="11"/>
    </row>
    <row r="62" spans="1:15" ht="24">
      <c r="A62" s="11"/>
      <c r="B62" s="10">
        <f t="shared" si="13"/>
        <v>17</v>
      </c>
      <c r="C62" s="196">
        <v>39705</v>
      </c>
      <c r="D62" s="15">
        <v>188.94</v>
      </c>
      <c r="E62" s="11">
        <v>977.879</v>
      </c>
      <c r="F62" s="15">
        <f t="shared" si="0"/>
        <v>84.4887456</v>
      </c>
      <c r="G62" s="63">
        <f t="shared" si="14"/>
        <v>3051.554</v>
      </c>
      <c r="H62" s="64">
        <f t="shared" si="15"/>
        <v>257821.96959066243</v>
      </c>
      <c r="I62" s="10" t="s">
        <v>64</v>
      </c>
      <c r="J62" s="15">
        <v>2529.146</v>
      </c>
      <c r="K62" s="15">
        <v>3447.266</v>
      </c>
      <c r="L62" s="15">
        <v>3178.25</v>
      </c>
      <c r="M62" s="60"/>
      <c r="N62" s="60"/>
      <c r="O62" s="11"/>
    </row>
    <row r="63" spans="1:15" ht="24">
      <c r="A63" s="11"/>
      <c r="B63" s="10">
        <f t="shared" si="13"/>
        <v>18</v>
      </c>
      <c r="C63" s="196">
        <v>39715</v>
      </c>
      <c r="D63" s="15">
        <v>184.38</v>
      </c>
      <c r="E63" s="11">
        <v>156.786</v>
      </c>
      <c r="F63" s="15">
        <f t="shared" si="0"/>
        <v>13.546310400000001</v>
      </c>
      <c r="G63" s="63">
        <f t="shared" si="14"/>
        <v>224.587</v>
      </c>
      <c r="H63" s="64">
        <f t="shared" si="15"/>
        <v>3042.3252138048</v>
      </c>
      <c r="I63" s="10" t="s">
        <v>65</v>
      </c>
      <c r="J63" s="15">
        <v>234.934</v>
      </c>
      <c r="K63" s="15">
        <v>220.21</v>
      </c>
      <c r="L63" s="15">
        <v>218.617</v>
      </c>
      <c r="M63" s="60"/>
      <c r="N63" s="60"/>
      <c r="O63" s="11"/>
    </row>
    <row r="64" spans="1:15" ht="24">
      <c r="A64" s="11"/>
      <c r="B64" s="10">
        <f t="shared" si="13"/>
        <v>19</v>
      </c>
      <c r="C64" s="196">
        <v>39729</v>
      </c>
      <c r="D64" s="15">
        <v>184.95</v>
      </c>
      <c r="E64" s="11">
        <v>196.622</v>
      </c>
      <c r="F64" s="15">
        <f t="shared" si="0"/>
        <v>16.988140800000004</v>
      </c>
      <c r="G64" s="63">
        <f t="shared" si="14"/>
        <v>1842.8922066666667</v>
      </c>
      <c r="H64" s="64">
        <f t="shared" si="15"/>
        <v>31307.312286076038</v>
      </c>
      <c r="I64" s="10" t="s">
        <v>66</v>
      </c>
      <c r="J64" s="15">
        <v>1817.52874</v>
      </c>
      <c r="K64" s="15">
        <v>1875.61806</v>
      </c>
      <c r="L64" s="15">
        <v>1835.52982</v>
      </c>
      <c r="M64" s="60"/>
      <c r="N64" s="60"/>
      <c r="O64" s="11"/>
    </row>
    <row r="65" spans="1:15" ht="24">
      <c r="A65" s="11"/>
      <c r="B65" s="10">
        <f t="shared" si="13"/>
        <v>20</v>
      </c>
      <c r="C65" s="196">
        <v>39737</v>
      </c>
      <c r="D65" s="15">
        <v>183.21</v>
      </c>
      <c r="E65" s="11">
        <v>68.266</v>
      </c>
      <c r="F65" s="15">
        <f t="shared" si="0"/>
        <v>5.8981824000000005</v>
      </c>
      <c r="G65" s="63">
        <f t="shared" si="14"/>
        <v>114.61489666666667</v>
      </c>
      <c r="H65" s="64">
        <f t="shared" si="15"/>
        <v>676.0195662971521</v>
      </c>
      <c r="I65" s="10" t="s">
        <v>67</v>
      </c>
      <c r="J65" s="15">
        <v>121.82741</v>
      </c>
      <c r="K65" s="15">
        <v>104.53839</v>
      </c>
      <c r="L65" s="15">
        <v>117.47889</v>
      </c>
      <c r="M65" s="60"/>
      <c r="N65" s="60"/>
      <c r="O65" s="11"/>
    </row>
    <row r="66" spans="1:15" ht="24">
      <c r="A66" s="11"/>
      <c r="B66" s="10">
        <f aca="true" t="shared" si="16" ref="B66:B71">+B65+1</f>
        <v>21</v>
      </c>
      <c r="C66" s="196">
        <v>39745</v>
      </c>
      <c r="D66" s="15">
        <v>184.45</v>
      </c>
      <c r="E66" s="11">
        <v>169.53</v>
      </c>
      <c r="F66" s="15">
        <f t="shared" si="0"/>
        <v>14.647392000000002</v>
      </c>
      <c r="G66" s="63">
        <f aca="true" t="shared" si="17" ref="G66:G71">+AVERAGE(J66:L66)</f>
        <v>699.8679933333333</v>
      </c>
      <c r="H66" s="64">
        <f aca="true" t="shared" si="18" ref="H66:H71">G66*F66</f>
        <v>10251.24084660672</v>
      </c>
      <c r="I66" s="10" t="s">
        <v>68</v>
      </c>
      <c r="J66" s="15">
        <v>681.50032</v>
      </c>
      <c r="K66" s="15">
        <v>740.90462</v>
      </c>
      <c r="L66" s="15">
        <v>677.19904</v>
      </c>
      <c r="M66" s="60"/>
      <c r="N66" s="60"/>
      <c r="O66" s="11"/>
    </row>
    <row r="67" spans="1:15" ht="24">
      <c r="A67" s="11"/>
      <c r="B67" s="10">
        <f t="shared" si="16"/>
        <v>22</v>
      </c>
      <c r="C67" s="196">
        <v>39756</v>
      </c>
      <c r="D67" s="15">
        <v>183.5</v>
      </c>
      <c r="E67" s="11">
        <v>35.637</v>
      </c>
      <c r="F67" s="15">
        <f t="shared" si="0"/>
        <v>3.0790368000000004</v>
      </c>
      <c r="G67" s="63">
        <f t="shared" si="17"/>
        <v>500.4928766666667</v>
      </c>
      <c r="H67" s="64">
        <f t="shared" si="18"/>
        <v>1541.0359853945283</v>
      </c>
      <c r="I67" s="10" t="s">
        <v>69</v>
      </c>
      <c r="J67" s="15">
        <v>481.8696</v>
      </c>
      <c r="K67" s="15">
        <v>493.92377</v>
      </c>
      <c r="L67" s="15">
        <v>525.68526</v>
      </c>
      <c r="M67" s="60"/>
      <c r="N67" s="60"/>
      <c r="O67" s="11"/>
    </row>
    <row r="68" spans="1:15" ht="24">
      <c r="A68" s="11"/>
      <c r="B68" s="10">
        <f t="shared" si="16"/>
        <v>23</v>
      </c>
      <c r="C68" s="196">
        <v>39764</v>
      </c>
      <c r="D68" s="15">
        <v>182.72</v>
      </c>
      <c r="E68" s="11">
        <v>44.44</v>
      </c>
      <c r="F68" s="15">
        <f t="shared" si="0"/>
        <v>3.839616</v>
      </c>
      <c r="G68" s="63">
        <f t="shared" si="17"/>
        <v>163.58149666666665</v>
      </c>
      <c r="H68" s="64">
        <f t="shared" si="18"/>
        <v>628.0901319052799</v>
      </c>
      <c r="I68" s="10" t="s">
        <v>70</v>
      </c>
      <c r="J68" s="15">
        <v>72.35168</v>
      </c>
      <c r="K68" s="15">
        <v>364.07505</v>
      </c>
      <c r="L68" s="15">
        <v>54.31776</v>
      </c>
      <c r="M68" s="60"/>
      <c r="N68" s="60"/>
      <c r="O68" s="11"/>
    </row>
    <row r="69" spans="1:15" ht="24">
      <c r="A69" s="11"/>
      <c r="B69" s="10">
        <f t="shared" si="16"/>
        <v>24</v>
      </c>
      <c r="C69" s="196">
        <v>39777</v>
      </c>
      <c r="D69" s="15">
        <v>182.37</v>
      </c>
      <c r="E69" s="11">
        <v>22.559</v>
      </c>
      <c r="F69" s="15">
        <f t="shared" si="0"/>
        <v>1.9490976000000002</v>
      </c>
      <c r="G69" s="63">
        <f t="shared" si="17"/>
        <v>26.915300000000002</v>
      </c>
      <c r="H69" s="64">
        <f t="shared" si="18"/>
        <v>52.46054663328001</v>
      </c>
      <c r="I69" s="10" t="s">
        <v>71</v>
      </c>
      <c r="J69" s="15">
        <v>30.2746</v>
      </c>
      <c r="K69" s="15">
        <v>16.44046</v>
      </c>
      <c r="L69" s="15">
        <v>34.03084</v>
      </c>
      <c r="M69" s="60"/>
      <c r="N69" s="60"/>
      <c r="O69" s="11"/>
    </row>
    <row r="70" spans="1:15" ht="24">
      <c r="A70" s="11"/>
      <c r="B70" s="10">
        <f t="shared" si="16"/>
        <v>25</v>
      </c>
      <c r="C70" s="196">
        <v>39786</v>
      </c>
      <c r="D70" s="15">
        <v>182.22</v>
      </c>
      <c r="E70" s="11">
        <v>18.182</v>
      </c>
      <c r="F70" s="15">
        <f t="shared" si="0"/>
        <v>1.5709248</v>
      </c>
      <c r="G70" s="63">
        <f t="shared" si="17"/>
        <v>15.862956666666667</v>
      </c>
      <c r="H70" s="64">
        <f t="shared" si="18"/>
        <v>24.919512028992003</v>
      </c>
      <c r="I70" s="10" t="s">
        <v>72</v>
      </c>
      <c r="J70" s="15">
        <v>15.54519</v>
      </c>
      <c r="K70" s="15">
        <v>9.5579</v>
      </c>
      <c r="L70" s="15">
        <v>22.48578</v>
      </c>
      <c r="M70" s="60"/>
      <c r="N70" s="60"/>
      <c r="O70" s="11"/>
    </row>
    <row r="71" spans="1:15" ht="24">
      <c r="A71" s="11"/>
      <c r="B71" s="10">
        <f t="shared" si="16"/>
        <v>26</v>
      </c>
      <c r="C71" s="196">
        <v>39798</v>
      </c>
      <c r="D71" s="15">
        <v>182.07</v>
      </c>
      <c r="E71" s="11">
        <v>12.894</v>
      </c>
      <c r="F71" s="15">
        <f t="shared" si="0"/>
        <v>1.1140416</v>
      </c>
      <c r="G71" s="63">
        <f t="shared" si="17"/>
        <v>32.27955</v>
      </c>
      <c r="H71" s="64">
        <f t="shared" si="18"/>
        <v>35.96076152928</v>
      </c>
      <c r="I71" s="10" t="s">
        <v>73</v>
      </c>
      <c r="J71" s="15">
        <v>26.37087</v>
      </c>
      <c r="K71" s="15">
        <v>34.9993</v>
      </c>
      <c r="L71" s="15">
        <v>35.46848</v>
      </c>
      <c r="M71" s="60"/>
      <c r="N71" s="60"/>
      <c r="O71" s="11"/>
    </row>
    <row r="72" spans="1:15" ht="24">
      <c r="A72" s="11"/>
      <c r="B72" s="10">
        <v>27</v>
      </c>
      <c r="C72" s="196">
        <v>39807</v>
      </c>
      <c r="D72" s="15">
        <v>182.03</v>
      </c>
      <c r="E72" s="11">
        <v>11.572</v>
      </c>
      <c r="F72" s="15">
        <f t="shared" si="0"/>
        <v>0.9998208</v>
      </c>
      <c r="G72" s="63">
        <f aca="true" t="shared" si="19" ref="G72:G77">+AVERAGE(J72:L72)</f>
        <v>54.51419666666667</v>
      </c>
      <c r="H72" s="64">
        <f aca="true" t="shared" si="20" ref="H72:H77">G72*F72</f>
        <v>54.504427722624</v>
      </c>
      <c r="I72" s="10" t="s">
        <v>74</v>
      </c>
      <c r="J72" s="15">
        <v>38.0114</v>
      </c>
      <c r="K72" s="15">
        <v>40.99013</v>
      </c>
      <c r="L72" s="15">
        <v>84.54106</v>
      </c>
      <c r="M72" s="60"/>
      <c r="N72" s="60"/>
      <c r="O72" s="11"/>
    </row>
    <row r="73" spans="1:15" ht="24">
      <c r="A73" s="11"/>
      <c r="B73" s="10">
        <v>28</v>
      </c>
      <c r="C73" s="196">
        <v>39819</v>
      </c>
      <c r="D73" s="15">
        <v>181.95</v>
      </c>
      <c r="E73" s="11">
        <v>9.937</v>
      </c>
      <c r="F73" s="15">
        <f t="shared" si="0"/>
        <v>0.8585568</v>
      </c>
      <c r="G73" s="63">
        <f t="shared" si="19"/>
        <v>4.486823333333333</v>
      </c>
      <c r="H73" s="64">
        <f t="shared" si="20"/>
        <v>3.8521926832319995</v>
      </c>
      <c r="I73" s="10" t="s">
        <v>82</v>
      </c>
      <c r="J73" s="15">
        <v>0.47776</v>
      </c>
      <c r="K73" s="15">
        <v>11.30126</v>
      </c>
      <c r="L73" s="15">
        <v>1.68145</v>
      </c>
      <c r="M73" s="60"/>
      <c r="N73" s="60"/>
      <c r="O73" s="11"/>
    </row>
    <row r="74" spans="1:15" ht="24">
      <c r="A74" s="11"/>
      <c r="B74" s="10">
        <v>29</v>
      </c>
      <c r="C74" s="196">
        <v>39828</v>
      </c>
      <c r="D74" s="15">
        <v>181.9</v>
      </c>
      <c r="E74" s="11">
        <v>8.554</v>
      </c>
      <c r="F74" s="15">
        <f t="shared" si="0"/>
        <v>0.7390656000000001</v>
      </c>
      <c r="G74" s="63">
        <f t="shared" si="19"/>
        <v>19.56861</v>
      </c>
      <c r="H74" s="64">
        <f t="shared" si="20"/>
        <v>14.462486490816001</v>
      </c>
      <c r="I74" s="10" t="s">
        <v>83</v>
      </c>
      <c r="J74" s="15">
        <v>25.76324</v>
      </c>
      <c r="K74" s="15">
        <v>12.14654</v>
      </c>
      <c r="L74" s="15">
        <v>20.79605</v>
      </c>
      <c r="M74" s="60"/>
      <c r="N74" s="60"/>
      <c r="O74" s="11"/>
    </row>
    <row r="75" spans="1:15" ht="24">
      <c r="A75" s="11"/>
      <c r="B75" s="10">
        <v>30</v>
      </c>
      <c r="C75" s="196">
        <v>39840</v>
      </c>
      <c r="D75" s="15">
        <v>181.86</v>
      </c>
      <c r="E75" s="11">
        <v>7.89</v>
      </c>
      <c r="F75" s="15">
        <f aca="true" t="shared" si="21" ref="F75:F150">E75*0.0864</f>
        <v>0.681696</v>
      </c>
      <c r="G75" s="63">
        <f t="shared" si="19"/>
        <v>15.01111</v>
      </c>
      <c r="H75" s="64">
        <f t="shared" si="20"/>
        <v>10.23301364256</v>
      </c>
      <c r="I75" s="10" t="s">
        <v>84</v>
      </c>
      <c r="J75" s="15">
        <v>10.3657</v>
      </c>
      <c r="K75" s="15">
        <v>18.99911</v>
      </c>
      <c r="L75" s="15">
        <v>15.66852</v>
      </c>
      <c r="M75" s="60"/>
      <c r="N75" s="60"/>
      <c r="O75" s="11"/>
    </row>
    <row r="76" spans="1:15" ht="24">
      <c r="A76" s="11"/>
      <c r="B76" s="10">
        <v>31</v>
      </c>
      <c r="C76" s="196">
        <v>39848</v>
      </c>
      <c r="D76" s="15">
        <v>181.83</v>
      </c>
      <c r="E76" s="11">
        <v>6.437</v>
      </c>
      <c r="F76" s="15">
        <f t="shared" si="21"/>
        <v>0.5561568</v>
      </c>
      <c r="G76" s="63">
        <f t="shared" si="19"/>
        <v>5.861123333333334</v>
      </c>
      <c r="H76" s="64">
        <f t="shared" si="20"/>
        <v>3.259703597472001</v>
      </c>
      <c r="I76" s="10" t="s">
        <v>85</v>
      </c>
      <c r="J76" s="15">
        <v>12.35903</v>
      </c>
      <c r="K76" s="15">
        <v>1.60265</v>
      </c>
      <c r="L76" s="15">
        <v>3.62169</v>
      </c>
      <c r="M76" s="60"/>
      <c r="N76" s="60"/>
      <c r="O76" s="11"/>
    </row>
    <row r="77" spans="1:15" ht="24">
      <c r="A77" s="11"/>
      <c r="B77" s="10">
        <v>32</v>
      </c>
      <c r="C77" s="196">
        <v>39857</v>
      </c>
      <c r="D77" s="15">
        <v>181.78</v>
      </c>
      <c r="E77" s="11">
        <v>4.787</v>
      </c>
      <c r="F77" s="15">
        <f t="shared" si="21"/>
        <v>0.41359680000000004</v>
      </c>
      <c r="G77" s="63">
        <f t="shared" si="19"/>
        <v>20.454026666666667</v>
      </c>
      <c r="H77" s="64">
        <f t="shared" si="20"/>
        <v>8.459719976448001</v>
      </c>
      <c r="I77" s="10" t="s">
        <v>86</v>
      </c>
      <c r="J77" s="15">
        <v>9.17511</v>
      </c>
      <c r="K77" s="15">
        <v>10.54587</v>
      </c>
      <c r="L77" s="15">
        <v>41.6411</v>
      </c>
      <c r="M77" s="60"/>
      <c r="N77" s="60"/>
      <c r="O77" s="11"/>
    </row>
    <row r="78" spans="1:15" ht="24">
      <c r="A78" s="11"/>
      <c r="B78" s="10">
        <v>33</v>
      </c>
      <c r="C78" s="196">
        <v>39868</v>
      </c>
      <c r="D78" s="15">
        <v>181.71</v>
      </c>
      <c r="E78" s="11">
        <v>3.402</v>
      </c>
      <c r="F78" s="15">
        <f t="shared" si="21"/>
        <v>0.29393280000000005</v>
      </c>
      <c r="G78" s="63">
        <f>+AVERAGE(J78:L78)</f>
        <v>5.77935</v>
      </c>
      <c r="H78" s="64">
        <f>G78*F78</f>
        <v>1.6987405276800003</v>
      </c>
      <c r="I78" s="10" t="s">
        <v>87</v>
      </c>
      <c r="J78" s="15">
        <v>0.94881</v>
      </c>
      <c r="K78" s="15">
        <v>12.55966</v>
      </c>
      <c r="L78" s="15">
        <v>3.82958</v>
      </c>
      <c r="M78" s="60"/>
      <c r="N78" s="60"/>
      <c r="O78" s="11"/>
    </row>
    <row r="79" spans="1:15" ht="24">
      <c r="A79" s="11"/>
      <c r="B79" s="10">
        <v>34</v>
      </c>
      <c r="C79" s="196">
        <v>39878</v>
      </c>
      <c r="D79" s="15">
        <v>181.67</v>
      </c>
      <c r="E79" s="11">
        <v>2.886</v>
      </c>
      <c r="F79" s="15">
        <f t="shared" si="21"/>
        <v>0.24935040000000003</v>
      </c>
      <c r="G79" s="63">
        <f>+AVERAGE(J79:L79)</f>
        <v>21.11269</v>
      </c>
      <c r="H79" s="64">
        <f>G79*F79</f>
        <v>5.264457696576001</v>
      </c>
      <c r="I79" s="10" t="s">
        <v>88</v>
      </c>
      <c r="J79" s="15">
        <v>30.71902</v>
      </c>
      <c r="K79" s="15">
        <v>12.37241</v>
      </c>
      <c r="L79" s="15">
        <v>20.24664</v>
      </c>
      <c r="M79" s="60"/>
      <c r="N79" s="60"/>
      <c r="O79" s="11"/>
    </row>
    <row r="80" spans="1:15" ht="24">
      <c r="A80" s="11"/>
      <c r="B80" s="10">
        <v>35</v>
      </c>
      <c r="C80" s="196" t="s">
        <v>89</v>
      </c>
      <c r="D80" s="15">
        <v>181.65</v>
      </c>
      <c r="E80" s="11">
        <v>2.522</v>
      </c>
      <c r="F80" s="15">
        <f t="shared" si="21"/>
        <v>0.2179008</v>
      </c>
      <c r="G80" s="63">
        <f aca="true" t="shared" si="22" ref="G80:G87">+AVERAGE(J80:L80)</f>
        <v>14.435186666666667</v>
      </c>
      <c r="H80" s="64">
        <f aca="true" t="shared" si="23" ref="H80:H87">G80*F80</f>
        <v>3.145438722816</v>
      </c>
      <c r="I80" s="10" t="s">
        <v>90</v>
      </c>
      <c r="J80" s="15">
        <v>18.19057</v>
      </c>
      <c r="K80" s="15">
        <v>14.54665</v>
      </c>
      <c r="L80" s="15">
        <v>10.56834</v>
      </c>
      <c r="M80" s="60"/>
      <c r="N80" s="60"/>
      <c r="O80" s="11"/>
    </row>
    <row r="81" spans="1:15" ht="24.75" thickBot="1">
      <c r="A81" s="11"/>
      <c r="B81" s="68">
        <v>36</v>
      </c>
      <c r="C81" s="197">
        <v>39896</v>
      </c>
      <c r="D81" s="70">
        <v>181.85</v>
      </c>
      <c r="E81" s="69">
        <v>5.744</v>
      </c>
      <c r="F81" s="70">
        <f t="shared" si="21"/>
        <v>0.4962816</v>
      </c>
      <c r="G81" s="65">
        <f t="shared" si="22"/>
        <v>25.32945666666667</v>
      </c>
      <c r="H81" s="71">
        <f t="shared" si="23"/>
        <v>12.570543281664001</v>
      </c>
      <c r="I81" s="68" t="s">
        <v>91</v>
      </c>
      <c r="J81" s="70">
        <v>36.1568</v>
      </c>
      <c r="K81" s="70">
        <v>16.34952</v>
      </c>
      <c r="L81" s="70">
        <v>23.48205</v>
      </c>
      <c r="M81" s="60"/>
      <c r="N81" s="60"/>
      <c r="O81" s="11"/>
    </row>
    <row r="82" spans="1:15" ht="24">
      <c r="A82" s="11"/>
      <c r="B82" s="72">
        <v>1</v>
      </c>
      <c r="C82" s="198">
        <v>39906</v>
      </c>
      <c r="D82" s="74">
        <v>181.97</v>
      </c>
      <c r="E82" s="73">
        <v>8.795</v>
      </c>
      <c r="F82" s="74">
        <f t="shared" si="21"/>
        <v>0.759888</v>
      </c>
      <c r="G82" s="67">
        <f t="shared" si="22"/>
        <v>21.413803333333334</v>
      </c>
      <c r="H82" s="66">
        <f t="shared" si="23"/>
        <v>16.272092187360002</v>
      </c>
      <c r="I82" s="90" t="s">
        <v>45</v>
      </c>
      <c r="J82" s="74">
        <v>21.6987</v>
      </c>
      <c r="K82" s="74">
        <v>8.68696</v>
      </c>
      <c r="L82" s="74">
        <v>33.85575</v>
      </c>
      <c r="M82" s="60"/>
      <c r="N82" s="60"/>
      <c r="O82" s="11"/>
    </row>
    <row r="83" spans="1:15" ht="24">
      <c r="A83" s="11"/>
      <c r="B83" s="10">
        <f>+B82+1</f>
        <v>2</v>
      </c>
      <c r="C83" s="196">
        <v>39919</v>
      </c>
      <c r="D83" s="15">
        <v>181.84</v>
      </c>
      <c r="E83" s="11">
        <v>5.966</v>
      </c>
      <c r="F83" s="15">
        <f t="shared" si="21"/>
        <v>0.5154624000000001</v>
      </c>
      <c r="G83" s="63">
        <f t="shared" si="22"/>
        <v>27.486729999999998</v>
      </c>
      <c r="H83" s="64">
        <f t="shared" si="23"/>
        <v>14.168375813952002</v>
      </c>
      <c r="I83" s="12" t="s">
        <v>46</v>
      </c>
      <c r="J83" s="15">
        <v>25.23708</v>
      </c>
      <c r="K83" s="15">
        <v>31.52116</v>
      </c>
      <c r="L83" s="15">
        <v>25.70195</v>
      </c>
      <c r="M83" s="60"/>
      <c r="N83" s="60"/>
      <c r="O83" s="11"/>
    </row>
    <row r="84" spans="1:15" ht="24">
      <c r="A84" s="11"/>
      <c r="B84" s="10">
        <f aca="true" t="shared" si="24" ref="B84:B97">+B83+1</f>
        <v>3</v>
      </c>
      <c r="C84" s="196">
        <v>39932</v>
      </c>
      <c r="D84" s="15">
        <v>182.01</v>
      </c>
      <c r="E84" s="11">
        <v>10.096</v>
      </c>
      <c r="F84" s="15">
        <f t="shared" si="21"/>
        <v>0.8722944</v>
      </c>
      <c r="G84" s="63">
        <f t="shared" si="22"/>
        <v>18.185940000000002</v>
      </c>
      <c r="H84" s="64">
        <f t="shared" si="23"/>
        <v>15.863493620736003</v>
      </c>
      <c r="I84" s="12" t="s">
        <v>92</v>
      </c>
      <c r="J84" s="15">
        <v>19.07466</v>
      </c>
      <c r="K84" s="15">
        <v>14.75527</v>
      </c>
      <c r="L84" s="15">
        <v>20.72789</v>
      </c>
      <c r="M84" s="60"/>
      <c r="N84" s="60"/>
      <c r="O84" s="11"/>
    </row>
    <row r="85" spans="1:15" ht="24">
      <c r="A85" s="11"/>
      <c r="B85" s="10">
        <f t="shared" si="24"/>
        <v>4</v>
      </c>
      <c r="C85" s="196">
        <v>39939</v>
      </c>
      <c r="D85" s="15">
        <v>181.99</v>
      </c>
      <c r="E85" s="11">
        <v>10.645</v>
      </c>
      <c r="F85" s="15">
        <f t="shared" si="21"/>
        <v>0.919728</v>
      </c>
      <c r="G85" s="63">
        <f t="shared" si="22"/>
        <v>52.38895</v>
      </c>
      <c r="H85" s="64">
        <f t="shared" si="23"/>
        <v>48.1835842056</v>
      </c>
      <c r="I85" s="89" t="s">
        <v>93</v>
      </c>
      <c r="J85" s="15">
        <v>54.90833</v>
      </c>
      <c r="K85" s="15">
        <v>44.07209</v>
      </c>
      <c r="L85" s="15">
        <v>58.18643</v>
      </c>
      <c r="M85" s="60"/>
      <c r="N85" s="60"/>
      <c r="O85" s="11"/>
    </row>
    <row r="86" spans="1:15" ht="24">
      <c r="A86" s="11"/>
      <c r="B86" s="10">
        <f t="shared" si="24"/>
        <v>5</v>
      </c>
      <c r="C86" s="196">
        <v>39951</v>
      </c>
      <c r="D86" s="15">
        <v>182.05</v>
      </c>
      <c r="E86" s="11">
        <v>12.708</v>
      </c>
      <c r="F86" s="15">
        <f t="shared" si="21"/>
        <v>1.0979712000000001</v>
      </c>
      <c r="G86" s="63">
        <f t="shared" si="22"/>
        <v>396.0022633333333</v>
      </c>
      <c r="H86" s="64">
        <f t="shared" si="23"/>
        <v>434.79908027481605</v>
      </c>
      <c r="I86" s="12" t="s">
        <v>94</v>
      </c>
      <c r="J86" s="15">
        <v>511.51864</v>
      </c>
      <c r="K86" s="15">
        <v>425.01518</v>
      </c>
      <c r="L86" s="15">
        <v>251.47297</v>
      </c>
      <c r="M86" s="60"/>
      <c r="N86" s="60"/>
      <c r="O86" s="11"/>
    </row>
    <row r="87" spans="1:15" ht="24">
      <c r="A87" s="11"/>
      <c r="B87" s="10">
        <f t="shared" si="24"/>
        <v>6</v>
      </c>
      <c r="C87" s="196">
        <v>39961</v>
      </c>
      <c r="D87" s="15">
        <v>181.81</v>
      </c>
      <c r="E87" s="11">
        <v>6.753</v>
      </c>
      <c r="F87" s="15">
        <f t="shared" si="21"/>
        <v>0.5834592000000001</v>
      </c>
      <c r="G87" s="63">
        <f t="shared" si="22"/>
        <v>110.58383666666667</v>
      </c>
      <c r="H87" s="64">
        <f t="shared" si="23"/>
        <v>64.52115687446401</v>
      </c>
      <c r="I87" s="12" t="s">
        <v>95</v>
      </c>
      <c r="J87" s="15">
        <v>154.58664</v>
      </c>
      <c r="K87" s="15">
        <v>68.06028</v>
      </c>
      <c r="L87" s="15">
        <v>109.10459</v>
      </c>
      <c r="M87" s="60"/>
      <c r="N87" s="60"/>
      <c r="O87" s="11"/>
    </row>
    <row r="88" spans="1:15" ht="24">
      <c r="A88" s="11"/>
      <c r="B88" s="10">
        <f t="shared" si="24"/>
        <v>7</v>
      </c>
      <c r="C88" s="196">
        <v>39972</v>
      </c>
      <c r="D88" s="15">
        <v>182.3</v>
      </c>
      <c r="E88" s="11">
        <v>19.586</v>
      </c>
      <c r="F88" s="15">
        <f t="shared" si="21"/>
        <v>1.6922304</v>
      </c>
      <c r="G88" s="63">
        <f aca="true" t="shared" si="25" ref="G88:G96">+AVERAGE(J88:L88)</f>
        <v>89.29341666666669</v>
      </c>
      <c r="H88" s="64">
        <f aca="true" t="shared" si="26" ref="H88:H96">G88*F88</f>
        <v>151.10503420320003</v>
      </c>
      <c r="I88" s="12" t="s">
        <v>96</v>
      </c>
      <c r="J88" s="15">
        <v>54.8922</v>
      </c>
      <c r="K88" s="15">
        <v>78.27789</v>
      </c>
      <c r="L88" s="15">
        <v>134.71016</v>
      </c>
      <c r="M88" s="60"/>
      <c r="N88" s="60"/>
      <c r="O88" s="11"/>
    </row>
    <row r="89" spans="1:15" ht="24">
      <c r="A89" s="11"/>
      <c r="B89" s="10">
        <f t="shared" si="24"/>
        <v>8</v>
      </c>
      <c r="C89" s="196">
        <v>39986</v>
      </c>
      <c r="D89" s="15">
        <v>182.15</v>
      </c>
      <c r="E89" s="11">
        <v>15.082</v>
      </c>
      <c r="F89" s="15">
        <f t="shared" si="21"/>
        <v>1.3030848000000002</v>
      </c>
      <c r="G89" s="63">
        <f t="shared" si="25"/>
        <v>92.07825666666668</v>
      </c>
      <c r="H89" s="64">
        <f t="shared" si="26"/>
        <v>119.98577667283203</v>
      </c>
      <c r="I89" s="12" t="s">
        <v>97</v>
      </c>
      <c r="J89" s="15">
        <v>73.63168</v>
      </c>
      <c r="K89" s="15">
        <v>65.2464</v>
      </c>
      <c r="L89" s="15">
        <v>137.35669</v>
      </c>
      <c r="M89" s="60"/>
      <c r="N89" s="60"/>
      <c r="O89" s="11"/>
    </row>
    <row r="90" spans="1:15" ht="24">
      <c r="A90" s="11"/>
      <c r="B90" s="10">
        <f t="shared" si="24"/>
        <v>9</v>
      </c>
      <c r="C90" s="196">
        <v>39994</v>
      </c>
      <c r="D90" s="15">
        <v>181.93</v>
      </c>
      <c r="E90" s="11">
        <v>7.022</v>
      </c>
      <c r="F90" s="15">
        <f t="shared" si="21"/>
        <v>0.6067008</v>
      </c>
      <c r="G90" s="63">
        <f t="shared" si="25"/>
        <v>88.47027666666668</v>
      </c>
      <c r="H90" s="64">
        <f t="shared" si="26"/>
        <v>53.67498762988801</v>
      </c>
      <c r="I90" s="12" t="s">
        <v>98</v>
      </c>
      <c r="J90" s="15">
        <v>145.43816</v>
      </c>
      <c r="K90" s="15">
        <v>61.1565</v>
      </c>
      <c r="L90" s="15">
        <v>58.81617</v>
      </c>
      <c r="M90" s="60"/>
      <c r="N90" s="60"/>
      <c r="O90" s="11"/>
    </row>
    <row r="91" spans="1:15" ht="24">
      <c r="A91" s="11"/>
      <c r="B91" s="10">
        <f t="shared" si="24"/>
        <v>10</v>
      </c>
      <c r="C91" s="196">
        <v>40008</v>
      </c>
      <c r="D91" s="15">
        <v>182.29</v>
      </c>
      <c r="E91" s="11">
        <v>18.137</v>
      </c>
      <c r="F91" s="15">
        <f t="shared" si="21"/>
        <v>1.5670368000000001</v>
      </c>
      <c r="G91" s="63">
        <f t="shared" si="25"/>
        <v>5.0694566666666665</v>
      </c>
      <c r="H91" s="64">
        <f t="shared" si="26"/>
        <v>7.944025152672</v>
      </c>
      <c r="I91" s="10" t="s">
        <v>99</v>
      </c>
      <c r="J91" s="15">
        <v>6.21272</v>
      </c>
      <c r="K91" s="15">
        <v>5.14227</v>
      </c>
      <c r="L91" s="15">
        <v>3.85338</v>
      </c>
      <c r="M91" s="60"/>
      <c r="N91" s="60"/>
      <c r="O91" s="11"/>
    </row>
    <row r="92" spans="1:15" ht="24">
      <c r="A92" s="11"/>
      <c r="B92" s="10">
        <f t="shared" si="24"/>
        <v>11</v>
      </c>
      <c r="C92" s="196">
        <v>40015</v>
      </c>
      <c r="D92" s="15">
        <v>182.63</v>
      </c>
      <c r="E92" s="11">
        <v>29.288</v>
      </c>
      <c r="F92" s="15">
        <f t="shared" si="21"/>
        <v>2.5304832000000004</v>
      </c>
      <c r="G92" s="63">
        <f t="shared" si="25"/>
        <v>145.28623333333334</v>
      </c>
      <c r="H92" s="64">
        <f t="shared" si="26"/>
        <v>367.6443726412801</v>
      </c>
      <c r="I92" s="10" t="s">
        <v>100</v>
      </c>
      <c r="J92" s="15">
        <v>115.46852</v>
      </c>
      <c r="K92" s="15">
        <v>172.74939</v>
      </c>
      <c r="L92" s="15">
        <v>147.64079</v>
      </c>
      <c r="M92" s="60"/>
      <c r="N92" s="60"/>
      <c r="O92" s="11"/>
    </row>
    <row r="93" spans="1:15" ht="24">
      <c r="A93" s="11"/>
      <c r="B93" s="10">
        <f t="shared" si="24"/>
        <v>12</v>
      </c>
      <c r="C93" s="196">
        <v>40025</v>
      </c>
      <c r="D93" s="15">
        <v>182.12</v>
      </c>
      <c r="E93" s="11">
        <v>14.213</v>
      </c>
      <c r="F93" s="15">
        <f t="shared" si="21"/>
        <v>1.2280032</v>
      </c>
      <c r="G93" s="63">
        <f t="shared" si="25"/>
        <v>3.967206666666667</v>
      </c>
      <c r="H93" s="64">
        <f t="shared" si="26"/>
        <v>4.871742481728001</v>
      </c>
      <c r="I93" s="10" t="s">
        <v>101</v>
      </c>
      <c r="J93" s="15">
        <v>3.85781</v>
      </c>
      <c r="K93" s="15">
        <v>2.01971</v>
      </c>
      <c r="L93" s="15">
        <v>6.0241</v>
      </c>
      <c r="M93" s="60"/>
      <c r="N93" s="60"/>
      <c r="O93" s="11"/>
    </row>
    <row r="94" spans="1:15" ht="24">
      <c r="A94" s="11"/>
      <c r="B94" s="10">
        <f t="shared" si="24"/>
        <v>13</v>
      </c>
      <c r="C94" s="196">
        <v>40035</v>
      </c>
      <c r="D94" s="15">
        <v>182.31</v>
      </c>
      <c r="E94" s="11">
        <v>18.491</v>
      </c>
      <c r="F94" s="15">
        <f t="shared" si="21"/>
        <v>1.5976224</v>
      </c>
      <c r="G94" s="63">
        <f t="shared" si="25"/>
        <v>61.950606666666665</v>
      </c>
      <c r="H94" s="64">
        <f t="shared" si="26"/>
        <v>98.97367690425601</v>
      </c>
      <c r="I94" s="10" t="s">
        <v>102</v>
      </c>
      <c r="J94" s="15">
        <v>58.07201</v>
      </c>
      <c r="K94" s="15">
        <v>74.01261</v>
      </c>
      <c r="L94" s="15">
        <v>53.7672</v>
      </c>
      <c r="M94" s="60"/>
      <c r="N94" s="60"/>
      <c r="O94" s="11"/>
    </row>
    <row r="95" spans="1:15" ht="24">
      <c r="A95" s="11"/>
      <c r="B95" s="10">
        <f t="shared" si="24"/>
        <v>14</v>
      </c>
      <c r="C95" s="196">
        <v>40050</v>
      </c>
      <c r="D95" s="15">
        <v>183.45</v>
      </c>
      <c r="E95" s="11">
        <v>56.707</v>
      </c>
      <c r="F95" s="15">
        <f t="shared" si="21"/>
        <v>4.899484800000001</v>
      </c>
      <c r="G95" s="63">
        <f t="shared" si="25"/>
        <v>539.5945966666667</v>
      </c>
      <c r="H95" s="64">
        <f t="shared" si="26"/>
        <v>2643.7355245304643</v>
      </c>
      <c r="I95" s="10" t="s">
        <v>103</v>
      </c>
      <c r="J95" s="15">
        <v>554.70426</v>
      </c>
      <c r="K95" s="15">
        <v>551.72692</v>
      </c>
      <c r="L95" s="15">
        <v>512.35261</v>
      </c>
      <c r="M95" s="60"/>
      <c r="N95" s="60"/>
      <c r="O95" s="11"/>
    </row>
    <row r="96" spans="1:15" ht="24">
      <c r="A96" s="11"/>
      <c r="B96" s="10">
        <f t="shared" si="24"/>
        <v>15</v>
      </c>
      <c r="C96" s="196">
        <v>40056</v>
      </c>
      <c r="D96" s="15">
        <v>182.72</v>
      </c>
      <c r="E96" s="11">
        <v>26.282</v>
      </c>
      <c r="F96" s="15">
        <f t="shared" si="21"/>
        <v>2.2707648000000002</v>
      </c>
      <c r="G96" s="63">
        <f t="shared" si="25"/>
        <v>82.94069666666667</v>
      </c>
      <c r="H96" s="64">
        <f t="shared" si="26"/>
        <v>188.33881447814403</v>
      </c>
      <c r="I96" s="10" t="s">
        <v>104</v>
      </c>
      <c r="J96" s="15">
        <v>85.74828</v>
      </c>
      <c r="K96" s="15">
        <v>86.48292</v>
      </c>
      <c r="L96" s="15">
        <v>76.59089</v>
      </c>
      <c r="M96" s="60"/>
      <c r="N96" s="60"/>
      <c r="O96" s="11"/>
    </row>
    <row r="97" spans="1:15" ht="24">
      <c r="A97" s="11"/>
      <c r="B97" s="10">
        <f t="shared" si="24"/>
        <v>16</v>
      </c>
      <c r="C97" s="196">
        <v>40065</v>
      </c>
      <c r="D97" s="15">
        <v>183.06</v>
      </c>
      <c r="E97" s="11">
        <v>51.612</v>
      </c>
      <c r="F97" s="15">
        <f t="shared" si="21"/>
        <v>4.4592768000000005</v>
      </c>
      <c r="G97" s="63">
        <f aca="true" t="shared" si="27" ref="G97:G105">+AVERAGE(J97:L97)</f>
        <v>240.66929666666667</v>
      </c>
      <c r="H97" s="64">
        <f aca="true" t="shared" si="28" ref="H97:H105">G97*F97</f>
        <v>1073.211011097984</v>
      </c>
      <c r="I97" s="10" t="s">
        <v>105</v>
      </c>
      <c r="J97" s="15">
        <v>240.40684</v>
      </c>
      <c r="K97" s="15">
        <v>303.16117</v>
      </c>
      <c r="L97" s="15">
        <v>178.43988</v>
      </c>
      <c r="M97" s="60"/>
      <c r="N97" s="60"/>
      <c r="O97" s="11"/>
    </row>
    <row r="98" spans="1:15" ht="24">
      <c r="A98" s="11"/>
      <c r="B98" s="10">
        <v>17</v>
      </c>
      <c r="C98" s="196">
        <v>40072</v>
      </c>
      <c r="D98" s="15">
        <v>182.82</v>
      </c>
      <c r="E98" s="11">
        <v>41.282</v>
      </c>
      <c r="F98" s="15">
        <f t="shared" si="21"/>
        <v>3.5667648</v>
      </c>
      <c r="G98" s="63">
        <f t="shared" si="27"/>
        <v>176.76999999999998</v>
      </c>
      <c r="H98" s="64">
        <f t="shared" si="28"/>
        <v>630.497013696</v>
      </c>
      <c r="I98" s="10" t="s">
        <v>106</v>
      </c>
      <c r="J98" s="15">
        <v>206.02493</v>
      </c>
      <c r="K98" s="15">
        <v>160.24088</v>
      </c>
      <c r="L98" s="15">
        <v>164.04419</v>
      </c>
      <c r="M98" s="60"/>
      <c r="N98" s="60"/>
      <c r="O98" s="11"/>
    </row>
    <row r="99" spans="1:15" ht="24">
      <c r="A99" s="11"/>
      <c r="B99" s="10">
        <v>18</v>
      </c>
      <c r="C99" s="196">
        <v>40080</v>
      </c>
      <c r="D99" s="15">
        <v>184.63</v>
      </c>
      <c r="E99" s="11">
        <v>164.715</v>
      </c>
      <c r="F99" s="15">
        <f t="shared" si="21"/>
        <v>14.231376000000001</v>
      </c>
      <c r="G99" s="63">
        <f t="shared" si="27"/>
        <v>262.10784267</v>
      </c>
      <c r="H99" s="64">
        <f t="shared" si="28"/>
        <v>3730.1552615856144</v>
      </c>
      <c r="I99" s="10" t="s">
        <v>107</v>
      </c>
      <c r="J99" s="15">
        <v>258.18889801</v>
      </c>
      <c r="K99" s="15">
        <v>292.72686</v>
      </c>
      <c r="L99" s="15">
        <v>235.40777</v>
      </c>
      <c r="M99" s="60"/>
      <c r="N99" s="60"/>
      <c r="O99" s="11"/>
    </row>
    <row r="100" spans="1:15" ht="24">
      <c r="A100" s="11"/>
      <c r="B100" s="10">
        <v>19</v>
      </c>
      <c r="C100" s="196">
        <v>40093</v>
      </c>
      <c r="D100" s="15">
        <v>183.96</v>
      </c>
      <c r="E100" s="11">
        <v>108.137</v>
      </c>
      <c r="F100" s="15">
        <f t="shared" si="21"/>
        <v>9.3430368</v>
      </c>
      <c r="G100" s="63">
        <f t="shared" si="27"/>
        <v>142.02768</v>
      </c>
      <c r="H100" s="64">
        <f t="shared" si="28"/>
        <v>1326.9698408586241</v>
      </c>
      <c r="I100" s="10" t="s">
        <v>108</v>
      </c>
      <c r="J100" s="15">
        <v>128.67189</v>
      </c>
      <c r="K100" s="15">
        <v>152.85219</v>
      </c>
      <c r="L100" s="15">
        <v>144.55896</v>
      </c>
      <c r="M100" s="60"/>
      <c r="N100" s="60"/>
      <c r="O100" s="11"/>
    </row>
    <row r="101" spans="1:15" ht="24">
      <c r="A101" s="11"/>
      <c r="B101" s="10">
        <v>20</v>
      </c>
      <c r="C101" s="196">
        <v>40101</v>
      </c>
      <c r="D101" s="15">
        <v>182.71</v>
      </c>
      <c r="E101" s="11">
        <v>43.581</v>
      </c>
      <c r="F101" s="15">
        <f t="shared" si="21"/>
        <v>3.7653984000000005</v>
      </c>
      <c r="G101" s="63">
        <f t="shared" si="27"/>
        <v>67.97256</v>
      </c>
      <c r="H101" s="64">
        <f t="shared" si="28"/>
        <v>255.94376866790404</v>
      </c>
      <c r="I101" s="10" t="s">
        <v>109</v>
      </c>
      <c r="J101" s="15">
        <v>34.0897</v>
      </c>
      <c r="K101" s="15">
        <v>65.83889</v>
      </c>
      <c r="L101" s="15">
        <v>103.98909</v>
      </c>
      <c r="M101" s="60"/>
      <c r="N101" s="60"/>
      <c r="O101" s="11"/>
    </row>
    <row r="102" spans="1:15" ht="24">
      <c r="A102" s="11"/>
      <c r="B102" s="10">
        <v>21</v>
      </c>
      <c r="C102" s="196">
        <v>40114</v>
      </c>
      <c r="D102" s="15">
        <v>182.66</v>
      </c>
      <c r="E102" s="11">
        <v>38.782</v>
      </c>
      <c r="F102" s="15">
        <f t="shared" si="21"/>
        <v>3.3507648</v>
      </c>
      <c r="G102" s="63">
        <f t="shared" si="27"/>
        <v>43.716910000000006</v>
      </c>
      <c r="H102" s="64">
        <f t="shared" si="28"/>
        <v>146.485083192768</v>
      </c>
      <c r="I102" s="10" t="s">
        <v>110</v>
      </c>
      <c r="J102" s="15">
        <v>26.78571</v>
      </c>
      <c r="K102" s="15">
        <v>56.77008</v>
      </c>
      <c r="L102" s="15">
        <v>47.59494</v>
      </c>
      <c r="M102" s="60"/>
      <c r="N102" s="60"/>
      <c r="O102" s="11"/>
    </row>
    <row r="103" spans="1:15" ht="24">
      <c r="A103" s="11"/>
      <c r="B103" s="10">
        <v>22</v>
      </c>
      <c r="C103" s="196">
        <v>40121</v>
      </c>
      <c r="D103" s="15">
        <v>182.29</v>
      </c>
      <c r="E103" s="11">
        <v>23.853</v>
      </c>
      <c r="F103" s="15">
        <f t="shared" si="21"/>
        <v>2.0608992</v>
      </c>
      <c r="G103" s="63">
        <f t="shared" si="27"/>
        <v>84.02763666666667</v>
      </c>
      <c r="H103" s="64">
        <f t="shared" si="28"/>
        <v>173.17248918422402</v>
      </c>
      <c r="I103" s="10" t="s">
        <v>111</v>
      </c>
      <c r="J103" s="15">
        <v>64.1499</v>
      </c>
      <c r="K103" s="15">
        <v>85.05031</v>
      </c>
      <c r="L103" s="15">
        <v>102.8827</v>
      </c>
      <c r="M103" s="60"/>
      <c r="N103" s="60"/>
      <c r="O103" s="11"/>
    </row>
    <row r="104" spans="1:15" ht="24">
      <c r="A104" s="11"/>
      <c r="B104" s="10">
        <v>23</v>
      </c>
      <c r="C104" s="196">
        <v>40127</v>
      </c>
      <c r="D104" s="15">
        <v>182.23</v>
      </c>
      <c r="E104" s="11">
        <v>22.656</v>
      </c>
      <c r="F104" s="15">
        <f t="shared" si="21"/>
        <v>1.9574784</v>
      </c>
      <c r="G104" s="63">
        <f t="shared" si="27"/>
        <v>72.67994</v>
      </c>
      <c r="H104" s="64">
        <f t="shared" si="28"/>
        <v>142.269412663296</v>
      </c>
      <c r="I104" s="10" t="s">
        <v>112</v>
      </c>
      <c r="J104" s="15">
        <v>69.29017</v>
      </c>
      <c r="K104" s="15">
        <v>84.35329</v>
      </c>
      <c r="L104" s="15">
        <v>64.39636</v>
      </c>
      <c r="M104" s="60"/>
      <c r="N104" s="60"/>
      <c r="O104" s="11"/>
    </row>
    <row r="105" spans="1:15" ht="24">
      <c r="A105" s="11"/>
      <c r="B105" s="10">
        <v>24</v>
      </c>
      <c r="C105" s="196">
        <v>40136</v>
      </c>
      <c r="D105" s="15">
        <v>182.13</v>
      </c>
      <c r="E105" s="11">
        <v>14.567</v>
      </c>
      <c r="F105" s="15">
        <f t="shared" si="21"/>
        <v>1.2585888</v>
      </c>
      <c r="G105" s="63">
        <f t="shared" si="27"/>
        <v>95.59237</v>
      </c>
      <c r="H105" s="64">
        <f t="shared" si="28"/>
        <v>120.311486247456</v>
      </c>
      <c r="I105" s="10" t="s">
        <v>113</v>
      </c>
      <c r="J105" s="15">
        <v>96.35768</v>
      </c>
      <c r="K105" s="15">
        <v>103.97882</v>
      </c>
      <c r="L105" s="15">
        <v>86.44061</v>
      </c>
      <c r="M105" s="60"/>
      <c r="N105" s="60"/>
      <c r="O105" s="11"/>
    </row>
    <row r="106" spans="1:15" ht="24">
      <c r="A106" s="11"/>
      <c r="B106" s="10">
        <v>25</v>
      </c>
      <c r="C106" s="196">
        <v>40150</v>
      </c>
      <c r="D106" s="15">
        <v>181.93</v>
      </c>
      <c r="E106" s="11">
        <v>8.739</v>
      </c>
      <c r="F106" s="15">
        <f t="shared" si="21"/>
        <v>0.7550496000000001</v>
      </c>
      <c r="G106" s="63">
        <f aca="true" t="shared" si="29" ref="G106:G111">+AVERAGE(J106:L106)</f>
        <v>30.526449999999997</v>
      </c>
      <c r="H106" s="64">
        <f aca="true" t="shared" si="30" ref="H106:H111">G106*F106</f>
        <v>23.04898386192</v>
      </c>
      <c r="I106" s="10" t="s">
        <v>114</v>
      </c>
      <c r="J106" s="15">
        <v>29.65367</v>
      </c>
      <c r="K106" s="15">
        <v>36.82299</v>
      </c>
      <c r="L106" s="15">
        <v>25.10269</v>
      </c>
      <c r="M106" s="60"/>
      <c r="N106" s="60"/>
      <c r="O106" s="11"/>
    </row>
    <row r="107" spans="1:15" ht="24">
      <c r="A107" s="11"/>
      <c r="B107" s="10">
        <v>26</v>
      </c>
      <c r="C107" s="196">
        <v>40155</v>
      </c>
      <c r="D107" s="15">
        <v>181.88</v>
      </c>
      <c r="E107" s="11">
        <v>7.73</v>
      </c>
      <c r="F107" s="15">
        <f t="shared" si="21"/>
        <v>0.667872</v>
      </c>
      <c r="G107" s="63">
        <f t="shared" si="29"/>
        <v>37.881033333333335</v>
      </c>
      <c r="H107" s="64">
        <f t="shared" si="30"/>
        <v>25.2996814944</v>
      </c>
      <c r="I107" s="10" t="s">
        <v>115</v>
      </c>
      <c r="J107" s="15">
        <v>28.72799</v>
      </c>
      <c r="K107" s="15">
        <v>41.98349</v>
      </c>
      <c r="L107" s="15">
        <v>42.93162</v>
      </c>
      <c r="M107" s="60"/>
      <c r="N107" s="60"/>
      <c r="O107" s="11"/>
    </row>
    <row r="108" spans="1:15" ht="24">
      <c r="A108" s="11"/>
      <c r="B108" s="10">
        <v>27</v>
      </c>
      <c r="C108" s="196">
        <v>40161</v>
      </c>
      <c r="D108" s="15">
        <v>181.76</v>
      </c>
      <c r="E108" s="11">
        <v>4.776</v>
      </c>
      <c r="F108" s="15">
        <f t="shared" si="21"/>
        <v>0.4126464</v>
      </c>
      <c r="G108" s="63">
        <f t="shared" si="29"/>
        <v>71.44109333333334</v>
      </c>
      <c r="H108" s="64">
        <f t="shared" si="30"/>
        <v>29.479909976064004</v>
      </c>
      <c r="I108" s="10" t="s">
        <v>116</v>
      </c>
      <c r="J108" s="15">
        <v>53.29593</v>
      </c>
      <c r="K108" s="15">
        <v>71.24109</v>
      </c>
      <c r="L108" s="15">
        <v>89.78626</v>
      </c>
      <c r="M108" s="60"/>
      <c r="N108" s="60"/>
      <c r="O108" s="11"/>
    </row>
    <row r="109" spans="1:15" ht="24">
      <c r="A109" s="11"/>
      <c r="B109" s="10">
        <v>28</v>
      </c>
      <c r="C109" s="196">
        <v>40197</v>
      </c>
      <c r="D109" s="15">
        <v>181.7</v>
      </c>
      <c r="E109" s="11">
        <v>3.348</v>
      </c>
      <c r="F109" s="15">
        <f t="shared" si="21"/>
        <v>0.2892672</v>
      </c>
      <c r="G109" s="63">
        <f t="shared" si="29"/>
        <v>17.432280000000002</v>
      </c>
      <c r="H109" s="64">
        <f t="shared" si="30"/>
        <v>5.042586825216</v>
      </c>
      <c r="I109" s="10" t="s">
        <v>82</v>
      </c>
      <c r="J109" s="15">
        <v>12.71503</v>
      </c>
      <c r="K109" s="15">
        <v>18.08532</v>
      </c>
      <c r="L109" s="15">
        <v>21.49649</v>
      </c>
      <c r="M109" s="60"/>
      <c r="N109" s="60"/>
      <c r="O109" s="11"/>
    </row>
    <row r="110" spans="1:15" ht="24">
      <c r="A110" s="11"/>
      <c r="B110" s="10">
        <v>29</v>
      </c>
      <c r="C110" s="196">
        <v>40204</v>
      </c>
      <c r="D110" s="15">
        <v>181.69</v>
      </c>
      <c r="E110" s="11">
        <v>2.71</v>
      </c>
      <c r="F110" s="15">
        <f t="shared" si="21"/>
        <v>0.23414400000000002</v>
      </c>
      <c r="G110" s="63">
        <f t="shared" si="29"/>
        <v>35.140656666666665</v>
      </c>
      <c r="H110" s="64">
        <f t="shared" si="30"/>
        <v>8.22797391456</v>
      </c>
      <c r="I110" s="10" t="s">
        <v>83</v>
      </c>
      <c r="J110" s="15">
        <v>35.83671</v>
      </c>
      <c r="K110" s="15">
        <v>43.37428</v>
      </c>
      <c r="L110" s="15">
        <v>26.21098</v>
      </c>
      <c r="M110" s="60"/>
      <c r="N110" s="60"/>
      <c r="O110" s="11"/>
    </row>
    <row r="111" spans="1:15" ht="24">
      <c r="A111" s="11"/>
      <c r="B111" s="10">
        <v>30</v>
      </c>
      <c r="C111" s="196">
        <v>40211</v>
      </c>
      <c r="D111" s="15">
        <v>181.76</v>
      </c>
      <c r="E111" s="11">
        <v>4.987</v>
      </c>
      <c r="F111" s="15">
        <f t="shared" si="21"/>
        <v>0.4308768</v>
      </c>
      <c r="G111" s="63">
        <f t="shared" si="29"/>
        <v>81.82186333333333</v>
      </c>
      <c r="H111" s="64">
        <f t="shared" si="30"/>
        <v>35.255142643103994</v>
      </c>
      <c r="I111" s="10" t="s">
        <v>84</v>
      </c>
      <c r="J111" s="15">
        <v>91.90576</v>
      </c>
      <c r="K111" s="15">
        <v>71.29785</v>
      </c>
      <c r="L111" s="15">
        <v>82.26198</v>
      </c>
      <c r="M111" s="60"/>
      <c r="N111" s="60"/>
      <c r="O111" s="11"/>
    </row>
    <row r="112" spans="1:15" ht="24">
      <c r="A112" s="11"/>
      <c r="B112" s="10">
        <v>31</v>
      </c>
      <c r="C112" s="196">
        <v>40234</v>
      </c>
      <c r="D112" s="15">
        <v>181.58</v>
      </c>
      <c r="E112" s="11">
        <v>1.386</v>
      </c>
      <c r="F112" s="15">
        <f t="shared" si="21"/>
        <v>0.11975039999999999</v>
      </c>
      <c r="G112" s="63">
        <f aca="true" t="shared" si="31" ref="G112:G149">+AVERAGE(J112:L112)</f>
        <v>97.19096</v>
      </c>
      <c r="H112" s="64">
        <f aca="true" t="shared" si="32" ref="H112:H149">G112*F112</f>
        <v>11.638656336383999</v>
      </c>
      <c r="I112" s="10" t="s">
        <v>85</v>
      </c>
      <c r="J112" s="15">
        <v>99.05717</v>
      </c>
      <c r="K112" s="15">
        <v>90.78248</v>
      </c>
      <c r="L112" s="15">
        <v>101.73323</v>
      </c>
      <c r="M112" s="60"/>
      <c r="N112" s="60"/>
      <c r="O112" s="11"/>
    </row>
    <row r="113" spans="1:15" ht="24">
      <c r="A113" s="11"/>
      <c r="B113" s="10">
        <v>32</v>
      </c>
      <c r="C113" s="196">
        <v>40241</v>
      </c>
      <c r="D113" s="15">
        <v>181.58</v>
      </c>
      <c r="E113" s="11">
        <v>1.284</v>
      </c>
      <c r="F113" s="15">
        <f t="shared" si="21"/>
        <v>0.11093760000000001</v>
      </c>
      <c r="G113" s="63">
        <f t="shared" si="31"/>
        <v>12.322003333333333</v>
      </c>
      <c r="H113" s="64">
        <f t="shared" si="32"/>
        <v>1.3669734769920001</v>
      </c>
      <c r="I113" s="10" t="s">
        <v>86</v>
      </c>
      <c r="J113" s="15">
        <v>14.09309</v>
      </c>
      <c r="K113" s="15">
        <v>8.08968</v>
      </c>
      <c r="L113" s="15">
        <v>14.78324</v>
      </c>
      <c r="M113" s="60"/>
      <c r="N113" s="60"/>
      <c r="O113" s="11"/>
    </row>
    <row r="114" spans="1:15" ht="24.75" thickBot="1">
      <c r="A114" s="11"/>
      <c r="B114" s="77">
        <v>33</v>
      </c>
      <c r="C114" s="199">
        <v>40247</v>
      </c>
      <c r="D114" s="79">
        <v>181.56</v>
      </c>
      <c r="E114" s="78">
        <v>0.859</v>
      </c>
      <c r="F114" s="79">
        <f t="shared" si="21"/>
        <v>0.07421760000000001</v>
      </c>
      <c r="G114" s="80">
        <f t="shared" si="31"/>
        <v>19.07298666666667</v>
      </c>
      <c r="H114" s="81">
        <f t="shared" si="32"/>
        <v>1.4155512952320004</v>
      </c>
      <c r="I114" s="77" t="s">
        <v>87</v>
      </c>
      <c r="J114" s="79">
        <v>26.59763</v>
      </c>
      <c r="K114" s="79">
        <v>15.5477</v>
      </c>
      <c r="L114" s="79">
        <v>15.07363</v>
      </c>
      <c r="M114" s="60"/>
      <c r="N114" s="60"/>
      <c r="O114" s="11"/>
    </row>
    <row r="115" spans="1:15" ht="24.75" thickTop="1">
      <c r="A115" s="11"/>
      <c r="B115" s="10">
        <v>1</v>
      </c>
      <c r="C115" s="196">
        <v>40276</v>
      </c>
      <c r="D115" s="15">
        <v>181.53</v>
      </c>
      <c r="E115" s="15">
        <v>1.262</v>
      </c>
      <c r="F115" s="15">
        <f t="shared" si="21"/>
        <v>0.1090368</v>
      </c>
      <c r="G115" s="63">
        <f t="shared" si="31"/>
        <v>49.97455</v>
      </c>
      <c r="H115" s="64">
        <f t="shared" si="32"/>
        <v>5.44906501344</v>
      </c>
      <c r="I115" s="10" t="s">
        <v>117</v>
      </c>
      <c r="J115" s="15">
        <v>38.75662</v>
      </c>
      <c r="K115" s="15">
        <v>60.25858</v>
      </c>
      <c r="L115" s="15">
        <v>50.90845</v>
      </c>
      <c r="M115" s="60"/>
      <c r="N115" s="60"/>
      <c r="O115" s="11"/>
    </row>
    <row r="116" spans="1:15" ht="24">
      <c r="A116" s="11"/>
      <c r="B116" s="10">
        <v>2</v>
      </c>
      <c r="C116" s="196">
        <v>40288</v>
      </c>
      <c r="D116" s="15">
        <v>181.6</v>
      </c>
      <c r="E116" s="15">
        <v>1.465</v>
      </c>
      <c r="F116" s="15">
        <f t="shared" si="21"/>
        <v>0.12657600000000002</v>
      </c>
      <c r="G116" s="63">
        <f t="shared" si="31"/>
        <v>37.19244</v>
      </c>
      <c r="H116" s="64">
        <f t="shared" si="32"/>
        <v>4.707670285440001</v>
      </c>
      <c r="I116" s="10" t="s">
        <v>118</v>
      </c>
      <c r="J116" s="15">
        <v>19.81571</v>
      </c>
      <c r="K116" s="15">
        <v>56.78152</v>
      </c>
      <c r="L116" s="15">
        <v>34.98009</v>
      </c>
      <c r="M116" s="60"/>
      <c r="N116" s="60"/>
      <c r="O116" s="11"/>
    </row>
    <row r="117" spans="1:15" ht="24">
      <c r="A117" s="11"/>
      <c r="B117" s="10">
        <v>3</v>
      </c>
      <c r="C117" s="196">
        <v>40305</v>
      </c>
      <c r="D117" s="15">
        <v>181.63</v>
      </c>
      <c r="E117" s="15">
        <v>2.214</v>
      </c>
      <c r="F117" s="15">
        <f t="shared" si="21"/>
        <v>0.1912896</v>
      </c>
      <c r="G117" s="63">
        <f t="shared" si="31"/>
        <v>159.57463</v>
      </c>
      <c r="H117" s="64">
        <f t="shared" si="32"/>
        <v>30.524967142848002</v>
      </c>
      <c r="I117" s="83" t="s">
        <v>119</v>
      </c>
      <c r="J117" s="15">
        <v>167.3426</v>
      </c>
      <c r="K117" s="15">
        <v>157.92031</v>
      </c>
      <c r="L117" s="15">
        <v>153.46098</v>
      </c>
      <c r="M117" s="60"/>
      <c r="N117" s="60"/>
      <c r="O117" s="11"/>
    </row>
    <row r="118" spans="1:15" ht="24">
      <c r="A118" s="11"/>
      <c r="B118" s="10">
        <v>4</v>
      </c>
      <c r="C118" s="196">
        <v>40315</v>
      </c>
      <c r="D118" s="15">
        <v>183.09</v>
      </c>
      <c r="E118" s="15">
        <v>56.531</v>
      </c>
      <c r="F118" s="15">
        <f t="shared" si="21"/>
        <v>4.8842784</v>
      </c>
      <c r="G118" s="63">
        <f t="shared" si="31"/>
        <v>270.7617366666667</v>
      </c>
      <c r="H118" s="64">
        <f t="shared" si="32"/>
        <v>1322.4757019474882</v>
      </c>
      <c r="I118" s="10" t="s">
        <v>120</v>
      </c>
      <c r="J118" s="15">
        <v>257.14805</v>
      </c>
      <c r="K118" s="15">
        <v>277.25546</v>
      </c>
      <c r="L118" s="15">
        <v>277.8817</v>
      </c>
      <c r="M118" s="60"/>
      <c r="N118" s="60"/>
      <c r="O118" s="11"/>
    </row>
    <row r="119" spans="1:15" ht="24">
      <c r="A119" s="11"/>
      <c r="B119" s="10">
        <v>5</v>
      </c>
      <c r="C119" s="196">
        <v>40323</v>
      </c>
      <c r="D119" s="15">
        <v>182.79</v>
      </c>
      <c r="E119" s="15">
        <v>44.321</v>
      </c>
      <c r="F119" s="15">
        <f t="shared" si="21"/>
        <v>3.8293344</v>
      </c>
      <c r="G119" s="15">
        <f t="shared" si="31"/>
        <v>561.7595233333333</v>
      </c>
      <c r="H119" s="82">
        <f t="shared" si="32"/>
        <v>2151.1650672279357</v>
      </c>
      <c r="I119" s="10" t="s">
        <v>121</v>
      </c>
      <c r="J119" s="15">
        <v>544.96712</v>
      </c>
      <c r="K119" s="15">
        <v>603.33107</v>
      </c>
      <c r="L119" s="15">
        <v>536.98038</v>
      </c>
      <c r="M119" s="60"/>
      <c r="N119" s="60"/>
      <c r="O119" s="11"/>
    </row>
    <row r="120" spans="1:15" ht="24">
      <c r="A120" s="11"/>
      <c r="B120" s="10">
        <v>6</v>
      </c>
      <c r="C120" s="196">
        <v>40336</v>
      </c>
      <c r="D120" s="15">
        <v>181.75</v>
      </c>
      <c r="E120" s="15">
        <v>6.821</v>
      </c>
      <c r="F120" s="15">
        <f t="shared" si="21"/>
        <v>0.5893344</v>
      </c>
      <c r="G120" s="15">
        <f t="shared" si="31"/>
        <v>25.496763333333334</v>
      </c>
      <c r="H120" s="82">
        <f t="shared" si="32"/>
        <v>15.026119720992002</v>
      </c>
      <c r="I120" s="10" t="s">
        <v>122</v>
      </c>
      <c r="J120" s="15">
        <v>32.48307</v>
      </c>
      <c r="K120" s="15">
        <v>20.57105</v>
      </c>
      <c r="L120" s="15">
        <v>23.43617</v>
      </c>
      <c r="M120" s="60"/>
      <c r="N120" s="60"/>
      <c r="O120" s="11"/>
    </row>
    <row r="121" spans="1:15" ht="24">
      <c r="A121" s="11"/>
      <c r="B121" s="10">
        <v>7</v>
      </c>
      <c r="C121" s="196">
        <v>40351</v>
      </c>
      <c r="D121" s="15">
        <v>181.57</v>
      </c>
      <c r="E121" s="15">
        <v>1.215</v>
      </c>
      <c r="F121" s="15">
        <f t="shared" si="21"/>
        <v>0.10497600000000001</v>
      </c>
      <c r="G121" s="15">
        <f t="shared" si="31"/>
        <v>10.681906666666668</v>
      </c>
      <c r="H121" s="82">
        <f t="shared" si="32"/>
        <v>1.1213438342400004</v>
      </c>
      <c r="I121" s="10" t="s">
        <v>123</v>
      </c>
      <c r="J121" s="15">
        <v>7.33066</v>
      </c>
      <c r="K121" s="15">
        <v>13.20361</v>
      </c>
      <c r="L121" s="15">
        <v>11.51145</v>
      </c>
      <c r="M121" s="60"/>
      <c r="N121" s="60"/>
      <c r="O121" s="11"/>
    </row>
    <row r="122" spans="1:15" ht="24">
      <c r="A122" s="11"/>
      <c r="B122" s="10">
        <v>8</v>
      </c>
      <c r="C122" s="196">
        <v>40359</v>
      </c>
      <c r="D122" s="15">
        <v>181.61</v>
      </c>
      <c r="E122" s="15">
        <v>1.527</v>
      </c>
      <c r="F122" s="15">
        <f t="shared" si="21"/>
        <v>0.1319328</v>
      </c>
      <c r="G122" s="15">
        <f t="shared" si="31"/>
        <v>7.993843333333333</v>
      </c>
      <c r="H122" s="82">
        <f t="shared" si="32"/>
        <v>1.0546501337279999</v>
      </c>
      <c r="I122" s="10" t="s">
        <v>124</v>
      </c>
      <c r="J122" s="15">
        <v>4.87567</v>
      </c>
      <c r="K122" s="15">
        <v>15.10346</v>
      </c>
      <c r="L122" s="15">
        <v>4.0024</v>
      </c>
      <c r="M122" s="60"/>
      <c r="N122" s="60"/>
      <c r="O122" s="11"/>
    </row>
    <row r="123" spans="1:15" ht="24">
      <c r="A123" s="11"/>
      <c r="B123" s="10">
        <v>9</v>
      </c>
      <c r="C123" s="196">
        <v>40367</v>
      </c>
      <c r="D123" s="15">
        <v>182.39</v>
      </c>
      <c r="E123" s="15">
        <v>38.374</v>
      </c>
      <c r="F123" s="15">
        <f t="shared" si="21"/>
        <v>3.3155136000000005</v>
      </c>
      <c r="G123" s="15">
        <f t="shared" si="31"/>
        <v>209.92321</v>
      </c>
      <c r="H123" s="82">
        <f t="shared" si="32"/>
        <v>696.0032577106562</v>
      </c>
      <c r="I123" s="10" t="s">
        <v>98</v>
      </c>
      <c r="J123" s="15">
        <v>337.71913</v>
      </c>
      <c r="K123" s="15">
        <v>155.83174</v>
      </c>
      <c r="L123" s="15">
        <v>136.21876</v>
      </c>
      <c r="M123" s="60"/>
      <c r="N123" s="60"/>
      <c r="O123" s="11"/>
    </row>
    <row r="124" spans="1:15" ht="24">
      <c r="A124" s="11"/>
      <c r="B124" s="10">
        <v>10</v>
      </c>
      <c r="C124" s="196">
        <v>40379</v>
      </c>
      <c r="D124" s="15">
        <v>185.41</v>
      </c>
      <c r="E124" s="15">
        <v>231.719</v>
      </c>
      <c r="F124" s="15">
        <f t="shared" si="21"/>
        <v>20.020521600000002</v>
      </c>
      <c r="G124" s="15">
        <f t="shared" si="31"/>
        <v>178.08435</v>
      </c>
      <c r="H124" s="82">
        <f t="shared" si="32"/>
        <v>3565.3415757969606</v>
      </c>
      <c r="I124" s="10" t="s">
        <v>99</v>
      </c>
      <c r="J124" s="15">
        <v>137.50757</v>
      </c>
      <c r="K124" s="15">
        <v>278.81084</v>
      </c>
      <c r="L124" s="15">
        <v>117.93464</v>
      </c>
      <c r="M124" s="60"/>
      <c r="N124" s="60"/>
      <c r="O124" s="11"/>
    </row>
    <row r="125" spans="1:15" ht="24">
      <c r="A125" s="11"/>
      <c r="B125" s="10">
        <v>11</v>
      </c>
      <c r="C125" s="196">
        <v>40387</v>
      </c>
      <c r="D125" s="15">
        <v>183.21</v>
      </c>
      <c r="E125" s="15">
        <v>81.476</v>
      </c>
      <c r="F125" s="15">
        <f t="shared" si="21"/>
        <v>7.039526400000001</v>
      </c>
      <c r="G125" s="15">
        <f t="shared" si="31"/>
        <v>589.9254733333333</v>
      </c>
      <c r="H125" s="82">
        <f t="shared" si="32"/>
        <v>4152.795943562496</v>
      </c>
      <c r="I125" s="10" t="s">
        <v>100</v>
      </c>
      <c r="J125" s="15">
        <v>639.5799</v>
      </c>
      <c r="K125" s="15">
        <v>526.82602</v>
      </c>
      <c r="L125" s="15">
        <v>603.3705</v>
      </c>
      <c r="M125" s="60"/>
      <c r="N125" s="60"/>
      <c r="O125" s="11"/>
    </row>
    <row r="126" spans="1:15" ht="24">
      <c r="A126" s="11"/>
      <c r="B126" s="10">
        <v>12</v>
      </c>
      <c r="C126" s="196">
        <v>40394</v>
      </c>
      <c r="D126" s="15">
        <v>185.25</v>
      </c>
      <c r="E126" s="15">
        <v>134.348</v>
      </c>
      <c r="F126" s="15">
        <f t="shared" si="21"/>
        <v>11.607667200000002</v>
      </c>
      <c r="G126" s="15">
        <f t="shared" si="31"/>
        <v>1334.37891</v>
      </c>
      <c r="H126" s="82">
        <f t="shared" si="32"/>
        <v>15489.026305978754</v>
      </c>
      <c r="I126" s="10" t="s">
        <v>101</v>
      </c>
      <c r="J126" s="15">
        <v>1294.85877</v>
      </c>
      <c r="K126" s="15">
        <v>1441.321</v>
      </c>
      <c r="L126" s="15">
        <v>1266.95696</v>
      </c>
      <c r="M126" s="60"/>
      <c r="N126" s="60"/>
      <c r="O126" s="11"/>
    </row>
    <row r="127" spans="1:15" ht="24">
      <c r="A127" s="11"/>
      <c r="B127" s="10">
        <v>13</v>
      </c>
      <c r="C127" s="196">
        <v>40413</v>
      </c>
      <c r="D127" s="15">
        <v>184.21</v>
      </c>
      <c r="E127" s="15">
        <v>139.485</v>
      </c>
      <c r="F127" s="15">
        <f t="shared" si="21"/>
        <v>12.051504000000001</v>
      </c>
      <c r="G127" s="15">
        <f t="shared" si="31"/>
        <v>523.0857366666667</v>
      </c>
      <c r="H127" s="82">
        <f t="shared" si="32"/>
        <v>6303.969847781281</v>
      </c>
      <c r="I127" s="10" t="s">
        <v>102</v>
      </c>
      <c r="J127" s="15">
        <v>464.52026</v>
      </c>
      <c r="K127" s="15">
        <v>538.67223</v>
      </c>
      <c r="L127" s="15">
        <v>566.06472</v>
      </c>
      <c r="M127" s="60"/>
      <c r="N127" s="60"/>
      <c r="O127" s="11"/>
    </row>
    <row r="128" spans="1:15" ht="24">
      <c r="A128" s="11"/>
      <c r="B128" s="10">
        <v>14</v>
      </c>
      <c r="C128" s="196">
        <v>40417</v>
      </c>
      <c r="D128" s="15">
        <v>186.1</v>
      </c>
      <c r="E128" s="15">
        <v>348.298</v>
      </c>
      <c r="F128" s="15">
        <f t="shared" si="21"/>
        <v>30.0929472</v>
      </c>
      <c r="G128" s="15">
        <f t="shared" si="31"/>
        <v>262.56666666666666</v>
      </c>
      <c r="H128" s="82">
        <f t="shared" si="32"/>
        <v>7901.40483648</v>
      </c>
      <c r="I128" s="10" t="s">
        <v>103</v>
      </c>
      <c r="J128" s="15">
        <v>236.83199</v>
      </c>
      <c r="K128" s="15">
        <v>296.64518</v>
      </c>
      <c r="L128" s="15">
        <v>254.22283</v>
      </c>
      <c r="M128" s="60"/>
      <c r="N128" s="60"/>
      <c r="O128" s="11"/>
    </row>
    <row r="129" spans="1:15" ht="24">
      <c r="A129" s="11"/>
      <c r="B129" s="10">
        <v>15</v>
      </c>
      <c r="C129" s="196">
        <v>40428</v>
      </c>
      <c r="D129" s="15">
        <v>183.4</v>
      </c>
      <c r="E129" s="15">
        <v>81.581</v>
      </c>
      <c r="F129" s="15">
        <f t="shared" si="21"/>
        <v>7.0485984</v>
      </c>
      <c r="G129" s="15">
        <f t="shared" si="31"/>
        <v>223.12533333333332</v>
      </c>
      <c r="H129" s="82">
        <f t="shared" si="32"/>
        <v>1572.7208675328</v>
      </c>
      <c r="I129" s="10" t="s">
        <v>104</v>
      </c>
      <c r="J129" s="15">
        <v>129.28416</v>
      </c>
      <c r="K129" s="15">
        <v>197.95127</v>
      </c>
      <c r="L129" s="15">
        <v>342.14057</v>
      </c>
      <c r="M129" s="60"/>
      <c r="N129" s="60"/>
      <c r="O129" s="11"/>
    </row>
    <row r="130" spans="1:15" ht="24">
      <c r="A130" s="11"/>
      <c r="B130" s="10">
        <v>16</v>
      </c>
      <c r="C130" s="196">
        <v>40437</v>
      </c>
      <c r="D130" s="15">
        <v>186.88</v>
      </c>
      <c r="E130" s="15">
        <v>470.753</v>
      </c>
      <c r="F130" s="15">
        <f t="shared" si="21"/>
        <v>40.673059200000004</v>
      </c>
      <c r="G130" s="15">
        <f t="shared" si="31"/>
        <v>81.17070333333332</v>
      </c>
      <c r="H130" s="82">
        <f t="shared" si="32"/>
        <v>3301.460821982304</v>
      </c>
      <c r="I130" s="10" t="s">
        <v>105</v>
      </c>
      <c r="J130" s="15">
        <v>85.64796</v>
      </c>
      <c r="K130" s="15">
        <v>106.83937</v>
      </c>
      <c r="L130" s="15">
        <v>51.02478</v>
      </c>
      <c r="M130" s="60"/>
      <c r="N130" s="60"/>
      <c r="O130" s="11"/>
    </row>
    <row r="131" spans="1:15" ht="24">
      <c r="A131" s="11"/>
      <c r="B131" s="10">
        <v>17</v>
      </c>
      <c r="C131" s="196">
        <v>40443</v>
      </c>
      <c r="D131" s="15">
        <v>183.74</v>
      </c>
      <c r="E131" s="15">
        <v>107.679</v>
      </c>
      <c r="F131" s="15">
        <f t="shared" si="21"/>
        <v>9.303465600000001</v>
      </c>
      <c r="G131" s="15">
        <f t="shared" si="31"/>
        <v>212.52809000000002</v>
      </c>
      <c r="H131" s="82">
        <f t="shared" si="32"/>
        <v>1977.2477743487043</v>
      </c>
      <c r="I131" s="10" t="s">
        <v>106</v>
      </c>
      <c r="J131" s="15">
        <v>126.15399</v>
      </c>
      <c r="K131" s="15">
        <v>141.66638</v>
      </c>
      <c r="L131" s="15">
        <v>369.7639</v>
      </c>
      <c r="M131" s="60"/>
      <c r="N131" s="60"/>
      <c r="O131" s="11"/>
    </row>
    <row r="132" spans="1:15" ht="24">
      <c r="A132" s="11"/>
      <c r="B132" s="10">
        <v>18</v>
      </c>
      <c r="C132" s="196">
        <v>40457</v>
      </c>
      <c r="D132" s="15">
        <v>182.8</v>
      </c>
      <c r="E132" s="15">
        <v>48.553</v>
      </c>
      <c r="F132" s="15">
        <f t="shared" si="21"/>
        <v>4.1949792</v>
      </c>
      <c r="G132" s="15">
        <f t="shared" si="31"/>
        <v>50.07003</v>
      </c>
      <c r="H132" s="82">
        <f t="shared" si="32"/>
        <v>210.042734393376</v>
      </c>
      <c r="I132" s="10" t="s">
        <v>107</v>
      </c>
      <c r="J132" s="15">
        <v>51.05704</v>
      </c>
      <c r="K132" s="15">
        <v>72.20092</v>
      </c>
      <c r="L132" s="15">
        <v>26.95213</v>
      </c>
      <c r="M132" s="60"/>
      <c r="N132" s="60"/>
      <c r="O132" s="11"/>
    </row>
    <row r="133" spans="1:15" ht="24">
      <c r="A133" s="11"/>
      <c r="B133" s="10">
        <v>19</v>
      </c>
      <c r="C133" s="196">
        <v>40470</v>
      </c>
      <c r="D133" s="15">
        <v>182.61</v>
      </c>
      <c r="E133" s="15">
        <v>31.959</v>
      </c>
      <c r="F133" s="15">
        <f t="shared" si="21"/>
        <v>2.7612576</v>
      </c>
      <c r="G133" s="15">
        <f t="shared" si="31"/>
        <v>26.566519999999997</v>
      </c>
      <c r="H133" s="82">
        <f t="shared" si="32"/>
        <v>73.357005255552</v>
      </c>
      <c r="I133" s="10" t="s">
        <v>108</v>
      </c>
      <c r="J133" s="15">
        <v>30.82751</v>
      </c>
      <c r="K133" s="15">
        <v>25.81824</v>
      </c>
      <c r="L133" s="15">
        <v>23.05381</v>
      </c>
      <c r="M133" s="60"/>
      <c r="N133" s="60"/>
      <c r="O133" s="11"/>
    </row>
    <row r="134" spans="1:15" ht="24">
      <c r="A134" s="11"/>
      <c r="B134" s="10">
        <v>20</v>
      </c>
      <c r="C134" s="196">
        <v>40477</v>
      </c>
      <c r="D134" s="15">
        <v>182.64</v>
      </c>
      <c r="E134" s="15">
        <v>29.236</v>
      </c>
      <c r="F134" s="15">
        <f t="shared" si="21"/>
        <v>2.5259904</v>
      </c>
      <c r="G134" s="15">
        <f t="shared" si="31"/>
        <v>53.92148</v>
      </c>
      <c r="H134" s="82">
        <f t="shared" si="32"/>
        <v>136.205140833792</v>
      </c>
      <c r="I134" s="10" t="s">
        <v>109</v>
      </c>
      <c r="J134" s="15">
        <v>41.91756</v>
      </c>
      <c r="K134" s="15">
        <v>49.89146</v>
      </c>
      <c r="L134" s="15">
        <v>69.95542</v>
      </c>
      <c r="M134" s="60"/>
      <c r="N134" s="60"/>
      <c r="O134" s="11"/>
    </row>
    <row r="135" spans="1:15" ht="24">
      <c r="A135" s="11"/>
      <c r="B135" s="10">
        <v>21</v>
      </c>
      <c r="C135" s="196">
        <v>40486</v>
      </c>
      <c r="D135" s="15">
        <v>182.37</v>
      </c>
      <c r="E135" s="15">
        <v>25.526</v>
      </c>
      <c r="F135" s="15">
        <f t="shared" si="21"/>
        <v>2.2054464</v>
      </c>
      <c r="G135" s="15">
        <f t="shared" si="31"/>
        <v>30.643573333333336</v>
      </c>
      <c r="H135" s="82">
        <f t="shared" si="32"/>
        <v>67.582758491136</v>
      </c>
      <c r="I135" s="10" t="s">
        <v>110</v>
      </c>
      <c r="J135" s="15">
        <v>22.91935</v>
      </c>
      <c r="K135" s="15">
        <v>35.3334</v>
      </c>
      <c r="L135" s="15">
        <v>33.67797</v>
      </c>
      <c r="M135" s="60"/>
      <c r="N135" s="60"/>
      <c r="O135" s="11"/>
    </row>
    <row r="136" spans="1:15" ht="24">
      <c r="A136" s="11"/>
      <c r="B136" s="10">
        <v>22</v>
      </c>
      <c r="C136" s="196">
        <v>40499</v>
      </c>
      <c r="D136" s="15">
        <v>182.17</v>
      </c>
      <c r="E136" s="15">
        <v>16.131</v>
      </c>
      <c r="F136" s="15">
        <f t="shared" si="21"/>
        <v>1.3937184</v>
      </c>
      <c r="G136" s="15">
        <f t="shared" si="31"/>
        <v>21.658033333333336</v>
      </c>
      <c r="H136" s="82">
        <f t="shared" si="32"/>
        <v>30.185199564480005</v>
      </c>
      <c r="I136" s="10" t="s">
        <v>111</v>
      </c>
      <c r="J136" s="15">
        <v>23.43</v>
      </c>
      <c r="K136" s="15">
        <v>20.6103</v>
      </c>
      <c r="L136" s="15">
        <v>20.9338</v>
      </c>
      <c r="M136" s="60"/>
      <c r="N136" s="60"/>
      <c r="O136" s="11"/>
    </row>
    <row r="137" spans="1:15" ht="24">
      <c r="A137" s="11"/>
      <c r="B137" s="10">
        <v>23</v>
      </c>
      <c r="C137" s="196">
        <v>40506</v>
      </c>
      <c r="D137" s="15">
        <v>182.09</v>
      </c>
      <c r="E137" s="15">
        <v>14.275</v>
      </c>
      <c r="F137" s="15">
        <f t="shared" si="21"/>
        <v>1.23336</v>
      </c>
      <c r="G137" s="15">
        <f t="shared" si="31"/>
        <v>14.761866666666668</v>
      </c>
      <c r="H137" s="82">
        <f t="shared" si="32"/>
        <v>18.206695872</v>
      </c>
      <c r="I137" s="10" t="s">
        <v>112</v>
      </c>
      <c r="J137" s="15">
        <v>13.65</v>
      </c>
      <c r="K137" s="15">
        <v>15.1539</v>
      </c>
      <c r="L137" s="15">
        <v>15.4817</v>
      </c>
      <c r="M137" s="60"/>
      <c r="N137" s="60"/>
      <c r="O137" s="11"/>
    </row>
    <row r="138" spans="1:15" ht="24">
      <c r="A138" s="11"/>
      <c r="B138" s="10">
        <v>24</v>
      </c>
      <c r="C138" s="196">
        <v>40515</v>
      </c>
      <c r="D138" s="15">
        <v>182</v>
      </c>
      <c r="E138" s="15">
        <v>12.146</v>
      </c>
      <c r="F138" s="15">
        <f t="shared" si="21"/>
        <v>1.0494144</v>
      </c>
      <c r="G138" s="15">
        <f t="shared" si="31"/>
        <v>6.613040000000001</v>
      </c>
      <c r="H138" s="82">
        <f t="shared" si="32"/>
        <v>6.939819403776001</v>
      </c>
      <c r="I138" s="10" t="s">
        <v>113</v>
      </c>
      <c r="J138" s="15">
        <v>5.49242</v>
      </c>
      <c r="K138" s="15">
        <v>7.521</v>
      </c>
      <c r="L138" s="15">
        <v>6.8257</v>
      </c>
      <c r="M138" s="60"/>
      <c r="N138" s="60"/>
      <c r="O138" s="11"/>
    </row>
    <row r="139" spans="1:15" ht="24">
      <c r="A139" s="11"/>
      <c r="B139" s="10">
        <v>25</v>
      </c>
      <c r="C139" s="196">
        <v>40526</v>
      </c>
      <c r="D139" s="15">
        <v>181.9</v>
      </c>
      <c r="E139" s="15">
        <v>9.082</v>
      </c>
      <c r="F139" s="15">
        <f t="shared" si="21"/>
        <v>0.7846848000000001</v>
      </c>
      <c r="G139" s="15">
        <f t="shared" si="31"/>
        <v>13.782143333333332</v>
      </c>
      <c r="H139" s="82">
        <f t="shared" si="32"/>
        <v>10.814638385088</v>
      </c>
      <c r="I139" s="10" t="s">
        <v>114</v>
      </c>
      <c r="J139" s="15">
        <v>17.2346</v>
      </c>
      <c r="K139" s="15">
        <v>11.02117</v>
      </c>
      <c r="L139" s="15">
        <v>13.09066</v>
      </c>
      <c r="M139" s="60"/>
      <c r="N139" s="60"/>
      <c r="O139" s="11"/>
    </row>
    <row r="140" spans="1:15" ht="24">
      <c r="A140" s="11"/>
      <c r="B140" s="10">
        <v>26</v>
      </c>
      <c r="C140" s="196">
        <v>40539</v>
      </c>
      <c r="D140" s="15">
        <v>181.83</v>
      </c>
      <c r="E140" s="15">
        <v>3.847</v>
      </c>
      <c r="F140" s="15">
        <f t="shared" si="21"/>
        <v>0.33238080000000003</v>
      </c>
      <c r="G140" s="15">
        <f t="shared" si="31"/>
        <v>32.36600000000001</v>
      </c>
      <c r="H140" s="82">
        <f t="shared" si="32"/>
        <v>10.757836972800003</v>
      </c>
      <c r="I140" s="10" t="s">
        <v>115</v>
      </c>
      <c r="J140" s="15">
        <v>44.27325</v>
      </c>
      <c r="K140" s="15">
        <v>30.4414</v>
      </c>
      <c r="L140" s="15">
        <v>22.38335</v>
      </c>
      <c r="M140" s="60"/>
      <c r="N140" s="60"/>
      <c r="O140" s="11"/>
    </row>
    <row r="141" spans="1:15" ht="24">
      <c r="A141" s="11"/>
      <c r="B141" s="10">
        <v>27</v>
      </c>
      <c r="C141" s="196">
        <v>40553</v>
      </c>
      <c r="D141" s="15">
        <v>181.72</v>
      </c>
      <c r="E141" s="15">
        <v>4.005</v>
      </c>
      <c r="F141" s="15">
        <f t="shared" si="21"/>
        <v>0.346032</v>
      </c>
      <c r="G141" s="15">
        <f t="shared" si="31"/>
        <v>10.308556666666666</v>
      </c>
      <c r="H141" s="82">
        <f t="shared" si="32"/>
        <v>3.56709048048</v>
      </c>
      <c r="I141" s="10">
        <v>79.81</v>
      </c>
      <c r="J141" s="15">
        <v>10.64423</v>
      </c>
      <c r="K141" s="15">
        <v>10.44605</v>
      </c>
      <c r="L141" s="15">
        <v>9.83539</v>
      </c>
      <c r="M141" s="60"/>
      <c r="N141" s="60"/>
      <c r="O141" s="11"/>
    </row>
    <row r="142" spans="1:15" ht="24">
      <c r="A142" s="11"/>
      <c r="B142" s="10">
        <v>28</v>
      </c>
      <c r="C142" s="196">
        <v>40561</v>
      </c>
      <c r="D142" s="15">
        <v>181.78</v>
      </c>
      <c r="E142" s="15">
        <v>5.623</v>
      </c>
      <c r="F142" s="15">
        <f t="shared" si="21"/>
        <v>0.48582720000000007</v>
      </c>
      <c r="G142" s="15">
        <f t="shared" si="31"/>
        <v>13.77149</v>
      </c>
      <c r="H142" s="82">
        <f t="shared" si="32"/>
        <v>6.690564426528001</v>
      </c>
      <c r="I142" s="10" t="s">
        <v>82</v>
      </c>
      <c r="J142" s="15">
        <v>13.23933</v>
      </c>
      <c r="K142" s="15">
        <v>11.60407</v>
      </c>
      <c r="L142" s="15">
        <v>16.47107</v>
      </c>
      <c r="M142" s="60"/>
      <c r="N142" s="60"/>
      <c r="O142" s="11"/>
    </row>
    <row r="143" spans="1:15" ht="24">
      <c r="A143" s="11"/>
      <c r="B143" s="10">
        <v>29</v>
      </c>
      <c r="C143" s="196">
        <v>40569</v>
      </c>
      <c r="D143" s="15">
        <v>181.7</v>
      </c>
      <c r="E143" s="15">
        <v>3.971</v>
      </c>
      <c r="F143" s="15">
        <f t="shared" si="21"/>
        <v>0.3430944</v>
      </c>
      <c r="G143" s="15">
        <f t="shared" si="31"/>
        <v>38.700073333333336</v>
      </c>
      <c r="H143" s="82">
        <f t="shared" si="32"/>
        <v>13.277778440256002</v>
      </c>
      <c r="I143" s="10" t="s">
        <v>83</v>
      </c>
      <c r="J143" s="15">
        <v>47.11148</v>
      </c>
      <c r="K143" s="15">
        <v>37.29302</v>
      </c>
      <c r="L143" s="15">
        <v>31.69572</v>
      </c>
      <c r="M143" s="60"/>
      <c r="N143" s="60"/>
      <c r="O143" s="11"/>
    </row>
    <row r="144" spans="1:15" ht="24">
      <c r="A144" s="11"/>
      <c r="B144" s="10">
        <v>30</v>
      </c>
      <c r="C144" s="196">
        <v>40577</v>
      </c>
      <c r="D144" s="15">
        <v>181.68</v>
      </c>
      <c r="E144" s="15">
        <v>3.127</v>
      </c>
      <c r="F144" s="15">
        <f t="shared" si="21"/>
        <v>0.2701728</v>
      </c>
      <c r="G144" s="15">
        <f t="shared" si="31"/>
        <v>5.905203333333334</v>
      </c>
      <c r="H144" s="82">
        <f t="shared" si="32"/>
        <v>1.595425319136</v>
      </c>
      <c r="I144" s="10" t="s">
        <v>84</v>
      </c>
      <c r="J144" s="15">
        <v>3.81825</v>
      </c>
      <c r="K144" s="15">
        <v>0</v>
      </c>
      <c r="L144" s="15">
        <v>13.89736</v>
      </c>
      <c r="M144" s="60"/>
      <c r="N144" s="60"/>
      <c r="O144" s="11"/>
    </row>
    <row r="145" spans="1:15" ht="24">
      <c r="A145" s="11"/>
      <c r="B145" s="10">
        <v>31</v>
      </c>
      <c r="C145" s="196">
        <v>40591</v>
      </c>
      <c r="D145" s="15">
        <v>181.61</v>
      </c>
      <c r="E145" s="15">
        <v>1.749</v>
      </c>
      <c r="F145" s="15">
        <f t="shared" si="21"/>
        <v>0.15111360000000001</v>
      </c>
      <c r="G145" s="15">
        <f t="shared" si="31"/>
        <v>8.086376666666666</v>
      </c>
      <c r="H145" s="82">
        <f t="shared" si="32"/>
        <v>1.221961489056</v>
      </c>
      <c r="I145" s="10" t="s">
        <v>85</v>
      </c>
      <c r="J145" s="15">
        <v>17.61308</v>
      </c>
      <c r="K145" s="15">
        <v>6.64605</v>
      </c>
      <c r="L145" s="15">
        <v>0</v>
      </c>
      <c r="M145" s="60"/>
      <c r="N145" s="60"/>
      <c r="O145" s="11"/>
    </row>
    <row r="146" spans="1:15" ht="24">
      <c r="A146" s="11"/>
      <c r="B146" s="10">
        <v>32</v>
      </c>
      <c r="C146" s="196">
        <v>40598</v>
      </c>
      <c r="D146" s="15">
        <v>181.59</v>
      </c>
      <c r="E146" s="15">
        <v>1.554</v>
      </c>
      <c r="F146" s="15">
        <f t="shared" si="21"/>
        <v>0.1342656</v>
      </c>
      <c r="I146" s="10" t="s">
        <v>86</v>
      </c>
      <c r="J146" s="15">
        <v>0</v>
      </c>
      <c r="K146" s="15">
        <v>0</v>
      </c>
      <c r="L146" s="15">
        <v>0</v>
      </c>
      <c r="M146" s="60"/>
      <c r="N146" s="15">
        <f>+AVERAGE(J146:L146)</f>
        <v>0</v>
      </c>
      <c r="O146" s="82">
        <f>N146*F146</f>
        <v>0</v>
      </c>
    </row>
    <row r="147" spans="1:15" ht="24">
      <c r="A147" s="11"/>
      <c r="B147" s="10">
        <v>33</v>
      </c>
      <c r="C147" s="196">
        <v>40606</v>
      </c>
      <c r="D147" s="15">
        <v>181.65</v>
      </c>
      <c r="E147" s="15">
        <v>2.672</v>
      </c>
      <c r="F147" s="15">
        <f t="shared" si="21"/>
        <v>0.23086080000000003</v>
      </c>
      <c r="G147" s="15">
        <f t="shared" si="31"/>
        <v>34.760160000000006</v>
      </c>
      <c r="H147" s="82">
        <f t="shared" si="32"/>
        <v>8.024758345728003</v>
      </c>
      <c r="I147" s="10" t="s">
        <v>87</v>
      </c>
      <c r="J147" s="15">
        <v>40.6028</v>
      </c>
      <c r="K147" s="15">
        <v>28.5549</v>
      </c>
      <c r="L147" s="15">
        <v>35.12278</v>
      </c>
      <c r="M147" s="60"/>
      <c r="N147" s="60"/>
      <c r="O147" s="11"/>
    </row>
    <row r="148" spans="1:15" ht="24">
      <c r="A148" s="11"/>
      <c r="B148" s="10">
        <v>34</v>
      </c>
      <c r="C148" s="196">
        <v>40616</v>
      </c>
      <c r="D148" s="15">
        <v>181.57</v>
      </c>
      <c r="E148" s="15">
        <v>1.184</v>
      </c>
      <c r="F148" s="15">
        <f t="shared" si="21"/>
        <v>0.1022976</v>
      </c>
      <c r="G148" s="15">
        <f t="shared" si="31"/>
        <v>30.268393333333336</v>
      </c>
      <c r="H148" s="82">
        <f t="shared" si="32"/>
        <v>3.0963839938560005</v>
      </c>
      <c r="I148" s="10" t="s">
        <v>88</v>
      </c>
      <c r="J148" s="15">
        <v>45.4316</v>
      </c>
      <c r="K148" s="15">
        <v>23.28565</v>
      </c>
      <c r="L148" s="15">
        <v>22.08793</v>
      </c>
      <c r="M148" s="60"/>
      <c r="N148" s="60"/>
      <c r="O148" s="11"/>
    </row>
    <row r="149" spans="1:15" ht="24.75" thickBot="1">
      <c r="A149" s="69"/>
      <c r="B149" s="68">
        <v>35</v>
      </c>
      <c r="C149" s="197">
        <v>40626</v>
      </c>
      <c r="D149" s="70">
        <v>181.75</v>
      </c>
      <c r="E149" s="70">
        <v>4.812</v>
      </c>
      <c r="F149" s="70">
        <f t="shared" si="21"/>
        <v>0.41575680000000004</v>
      </c>
      <c r="G149" s="70">
        <f t="shared" si="31"/>
        <v>18.88967</v>
      </c>
      <c r="H149" s="84">
        <f t="shared" si="32"/>
        <v>7.853508752256</v>
      </c>
      <c r="I149" s="68" t="s">
        <v>90</v>
      </c>
      <c r="J149" s="70">
        <v>29.9354</v>
      </c>
      <c r="K149" s="70">
        <v>4.96144</v>
      </c>
      <c r="L149" s="70">
        <v>21.77217</v>
      </c>
      <c r="M149" s="60"/>
      <c r="N149" s="60"/>
      <c r="O149" s="11"/>
    </row>
    <row r="150" spans="1:15" ht="24">
      <c r="A150" s="11"/>
      <c r="B150" s="10">
        <v>1</v>
      </c>
      <c r="C150" s="196">
        <v>40637</v>
      </c>
      <c r="D150" s="15">
        <v>181.64</v>
      </c>
      <c r="E150" s="15">
        <v>2.355</v>
      </c>
      <c r="F150" s="15">
        <f t="shared" si="21"/>
        <v>0.20347200000000001</v>
      </c>
      <c r="G150" s="15">
        <f aca="true" t="shared" si="33" ref="G150:G220">+AVERAGE(J150:L150)</f>
        <v>191.20947666666666</v>
      </c>
      <c r="H150" s="82">
        <f aca="true" t="shared" si="34" ref="H150:H220">G150*F150</f>
        <v>38.905774636320004</v>
      </c>
      <c r="I150" s="10" t="s">
        <v>117</v>
      </c>
      <c r="J150" s="15">
        <v>194.14587</v>
      </c>
      <c r="K150" s="15">
        <v>200.22572</v>
      </c>
      <c r="L150" s="15">
        <v>179.25684</v>
      </c>
      <c r="M150" s="60"/>
      <c r="N150" s="60"/>
      <c r="O150" s="11"/>
    </row>
    <row r="151" spans="1:15" ht="24">
      <c r="A151" s="11"/>
      <c r="B151" s="10">
        <v>2</v>
      </c>
      <c r="C151" s="196">
        <v>40659</v>
      </c>
      <c r="D151" s="15">
        <v>182.9</v>
      </c>
      <c r="E151" s="11">
        <v>50.996</v>
      </c>
      <c r="F151" s="91">
        <f aca="true" t="shared" si="35" ref="F151:F309">E151*0.0864</f>
        <v>4.4060544</v>
      </c>
      <c r="G151" s="91">
        <f t="shared" si="33"/>
        <v>193.08427333333336</v>
      </c>
      <c r="H151" s="92">
        <f t="shared" si="34"/>
        <v>850.7398120911362</v>
      </c>
      <c r="I151" s="10" t="s">
        <v>118</v>
      </c>
      <c r="J151" s="15">
        <v>179.31521</v>
      </c>
      <c r="K151" s="15">
        <v>186.05004</v>
      </c>
      <c r="L151" s="15">
        <v>213.88757</v>
      </c>
      <c r="M151" s="60"/>
      <c r="N151" s="60"/>
      <c r="O151" s="11"/>
    </row>
    <row r="152" spans="1:15" ht="24">
      <c r="A152" s="11"/>
      <c r="B152" s="10">
        <v>3</v>
      </c>
      <c r="C152" s="196">
        <v>40662</v>
      </c>
      <c r="D152" s="15">
        <v>182.15</v>
      </c>
      <c r="E152" s="11">
        <v>15.238</v>
      </c>
      <c r="F152" s="15">
        <f t="shared" si="35"/>
        <v>1.3165632</v>
      </c>
      <c r="G152" s="15">
        <f t="shared" si="33"/>
        <v>187.09875</v>
      </c>
      <c r="H152" s="92">
        <f t="shared" si="34"/>
        <v>246.327329016</v>
      </c>
      <c r="I152" s="10" t="s">
        <v>119</v>
      </c>
      <c r="J152" s="15">
        <v>206.86678</v>
      </c>
      <c r="K152" s="15">
        <v>177.35068</v>
      </c>
      <c r="L152" s="15">
        <v>177.07879</v>
      </c>
      <c r="M152" s="60"/>
      <c r="N152" s="60"/>
      <c r="O152" s="11"/>
    </row>
    <row r="153" spans="1:15" ht="24">
      <c r="A153" s="11"/>
      <c r="B153" s="10">
        <v>4</v>
      </c>
      <c r="C153" s="196">
        <v>19847</v>
      </c>
      <c r="D153" s="15">
        <v>184.16</v>
      </c>
      <c r="E153" s="11">
        <v>124.196</v>
      </c>
      <c r="F153" s="15">
        <f t="shared" si="35"/>
        <v>10.7305344</v>
      </c>
      <c r="G153" s="15">
        <f t="shared" si="33"/>
        <v>973.2965666666668</v>
      </c>
      <c r="H153" s="92">
        <f t="shared" si="34"/>
        <v>10443.992290018561</v>
      </c>
      <c r="I153" s="10" t="s">
        <v>120</v>
      </c>
      <c r="J153" s="15">
        <v>975.73346</v>
      </c>
      <c r="K153" s="15">
        <v>974.29534</v>
      </c>
      <c r="L153" s="15">
        <v>969.8609</v>
      </c>
      <c r="M153" s="60"/>
      <c r="N153" s="60"/>
      <c r="O153" s="11"/>
    </row>
    <row r="154" spans="1:15" ht="24">
      <c r="A154" s="11"/>
      <c r="B154" s="10">
        <v>5</v>
      </c>
      <c r="C154" s="196">
        <v>19855</v>
      </c>
      <c r="D154" s="15">
        <v>187.6</v>
      </c>
      <c r="E154" s="11">
        <v>629.463</v>
      </c>
      <c r="F154" s="15">
        <f t="shared" si="35"/>
        <v>54.3856032</v>
      </c>
      <c r="G154" s="15">
        <f t="shared" si="33"/>
        <v>1105.2549666666666</v>
      </c>
      <c r="H154" s="92">
        <f t="shared" si="34"/>
        <v>60109.95805196256</v>
      </c>
      <c r="I154" s="10" t="s">
        <v>121</v>
      </c>
      <c r="J154" s="15">
        <v>1094.39072</v>
      </c>
      <c r="K154" s="15">
        <v>1092.50305</v>
      </c>
      <c r="L154" s="15">
        <v>1128.87113</v>
      </c>
      <c r="M154" s="60"/>
      <c r="N154" s="60"/>
      <c r="O154" s="11"/>
    </row>
    <row r="155" spans="1:15" ht="24">
      <c r="A155" s="11"/>
      <c r="B155" s="10">
        <v>6</v>
      </c>
      <c r="C155" s="196">
        <v>19862</v>
      </c>
      <c r="D155" s="15">
        <v>184.93</v>
      </c>
      <c r="E155" s="11">
        <v>178.98</v>
      </c>
      <c r="F155" s="15">
        <f t="shared" si="35"/>
        <v>15.463872</v>
      </c>
      <c r="G155" s="15">
        <f t="shared" si="33"/>
        <v>702.3377666666667</v>
      </c>
      <c r="H155" s="92">
        <f t="shared" si="34"/>
        <v>10860.8613244992</v>
      </c>
      <c r="I155" s="10" t="s">
        <v>122</v>
      </c>
      <c r="J155" s="15">
        <v>654.67266</v>
      </c>
      <c r="K155" s="15">
        <v>706.14862</v>
      </c>
      <c r="L155" s="15">
        <v>746.19202</v>
      </c>
      <c r="M155" s="60"/>
      <c r="N155" s="60"/>
      <c r="O155" s="11"/>
    </row>
    <row r="156" spans="1:15" ht="24">
      <c r="A156" s="11"/>
      <c r="B156" s="10">
        <v>7</v>
      </c>
      <c r="C156" s="196">
        <v>40701</v>
      </c>
      <c r="D156" s="15">
        <v>185.7</v>
      </c>
      <c r="E156" s="11">
        <v>241.13</v>
      </c>
      <c r="F156" s="15">
        <f t="shared" si="35"/>
        <v>20.833632</v>
      </c>
      <c r="G156" s="15">
        <f t="shared" si="33"/>
        <v>776.49008</v>
      </c>
      <c r="H156" s="82">
        <f t="shared" si="34"/>
        <v>16177.108578370562</v>
      </c>
      <c r="I156" s="10" t="s">
        <v>96</v>
      </c>
      <c r="J156" s="15">
        <v>793.87796</v>
      </c>
      <c r="K156" s="15">
        <v>716.70788</v>
      </c>
      <c r="L156" s="15">
        <v>818.8844</v>
      </c>
      <c r="M156" s="60"/>
      <c r="N156" s="60"/>
      <c r="O156" s="11"/>
    </row>
    <row r="157" spans="1:15" ht="24">
      <c r="A157" s="11"/>
      <c r="B157" s="10">
        <v>8</v>
      </c>
      <c r="C157" s="196">
        <v>40714</v>
      </c>
      <c r="D157" s="15">
        <v>182.27</v>
      </c>
      <c r="E157" s="11">
        <v>20.161</v>
      </c>
      <c r="F157" s="15">
        <f t="shared" si="35"/>
        <v>1.7419104000000003</v>
      </c>
      <c r="G157" s="15">
        <f t="shared" si="33"/>
        <v>118.20947</v>
      </c>
      <c r="H157" s="82">
        <f t="shared" si="34"/>
        <v>205.91030517148803</v>
      </c>
      <c r="I157" s="10" t="s">
        <v>97</v>
      </c>
      <c r="J157" s="15">
        <v>121.63725</v>
      </c>
      <c r="K157" s="15">
        <v>120.67996</v>
      </c>
      <c r="L157" s="15">
        <v>112.3112</v>
      </c>
      <c r="M157" s="60"/>
      <c r="N157" s="60"/>
      <c r="O157" s="11"/>
    </row>
    <row r="158" spans="1:15" ht="24">
      <c r="A158" s="11"/>
      <c r="B158" s="10">
        <v>9</v>
      </c>
      <c r="C158" s="196">
        <v>40722</v>
      </c>
      <c r="D158" s="15">
        <v>189.23</v>
      </c>
      <c r="E158" s="11">
        <v>1037.978</v>
      </c>
      <c r="F158" s="15">
        <f t="shared" si="35"/>
        <v>89.68129920000001</v>
      </c>
      <c r="G158" s="15">
        <f t="shared" si="33"/>
        <v>1014.52817</v>
      </c>
      <c r="H158" s="82">
        <f t="shared" si="34"/>
        <v>90984.20436059848</v>
      </c>
      <c r="I158" s="10" t="s">
        <v>98</v>
      </c>
      <c r="J158" s="15">
        <v>1107.47051</v>
      </c>
      <c r="K158" s="15">
        <v>891.34344</v>
      </c>
      <c r="L158" s="15">
        <v>1044.77056</v>
      </c>
      <c r="M158" s="60"/>
      <c r="N158" s="60"/>
      <c r="O158" s="11"/>
    </row>
    <row r="159" spans="1:15" ht="24">
      <c r="A159" s="11"/>
      <c r="B159" s="10">
        <v>10</v>
      </c>
      <c r="C159" s="85">
        <v>19912</v>
      </c>
      <c r="D159" s="15">
        <v>183.28</v>
      </c>
      <c r="E159" s="11">
        <v>69.162</v>
      </c>
      <c r="F159" s="15">
        <f t="shared" si="35"/>
        <v>5.975596800000001</v>
      </c>
      <c r="G159" s="15">
        <f t="shared" si="33"/>
        <v>135.74291333333332</v>
      </c>
      <c r="H159" s="82">
        <f t="shared" si="34"/>
        <v>811.144918537344</v>
      </c>
      <c r="I159" s="10" t="s">
        <v>99</v>
      </c>
      <c r="J159" s="15">
        <v>136.49478</v>
      </c>
      <c r="K159" s="15">
        <v>134.8298</v>
      </c>
      <c r="L159" s="15">
        <v>135.90416</v>
      </c>
      <c r="M159" s="60"/>
      <c r="N159" s="60"/>
      <c r="O159" s="11"/>
    </row>
    <row r="160" spans="1:15" ht="24">
      <c r="A160" s="11"/>
      <c r="B160" s="10">
        <v>11</v>
      </c>
      <c r="C160" s="85">
        <v>19921</v>
      </c>
      <c r="D160" s="15">
        <v>187.95</v>
      </c>
      <c r="E160" s="11">
        <v>694.621</v>
      </c>
      <c r="F160" s="15">
        <f t="shared" si="35"/>
        <v>60.0152544</v>
      </c>
      <c r="G160" s="15">
        <f t="shared" si="33"/>
        <v>1021.8468600000001</v>
      </c>
      <c r="H160" s="82">
        <f t="shared" si="34"/>
        <v>61326.39926074119</v>
      </c>
      <c r="I160" s="10" t="s">
        <v>100</v>
      </c>
      <c r="J160" s="15">
        <v>1098.72075</v>
      </c>
      <c r="K160" s="15">
        <v>971.69057</v>
      </c>
      <c r="L160" s="15">
        <v>995.12926</v>
      </c>
      <c r="M160" s="60"/>
      <c r="N160" s="60"/>
      <c r="O160" s="11"/>
    </row>
    <row r="161" spans="1:15" ht="24">
      <c r="A161" s="11"/>
      <c r="B161" s="10">
        <v>12</v>
      </c>
      <c r="C161" s="85">
        <v>19931</v>
      </c>
      <c r="D161" s="15">
        <v>184.36</v>
      </c>
      <c r="E161" s="11">
        <v>154.645</v>
      </c>
      <c r="F161" s="15">
        <f t="shared" si="35"/>
        <v>13.361328000000002</v>
      </c>
      <c r="G161" s="15">
        <f t="shared" si="33"/>
        <v>273.81605666666667</v>
      </c>
      <c r="H161" s="82">
        <f t="shared" si="34"/>
        <v>3658.5461447899206</v>
      </c>
      <c r="I161" s="10" t="s">
        <v>101</v>
      </c>
      <c r="J161" s="15">
        <v>281.55883</v>
      </c>
      <c r="K161" s="15">
        <v>268.8005</v>
      </c>
      <c r="L161" s="15">
        <v>271.08884</v>
      </c>
      <c r="M161" s="60"/>
      <c r="N161" s="60"/>
      <c r="O161" s="11"/>
    </row>
    <row r="162" spans="1:15" ht="24">
      <c r="A162" s="11"/>
      <c r="B162" s="10">
        <v>13</v>
      </c>
      <c r="C162" s="85">
        <v>19946</v>
      </c>
      <c r="D162" s="15">
        <v>184.35</v>
      </c>
      <c r="E162" s="11">
        <v>148.763</v>
      </c>
      <c r="F162" s="15">
        <f t="shared" si="35"/>
        <v>12.8531232</v>
      </c>
      <c r="G162" s="15">
        <f t="shared" si="33"/>
        <v>297.6661933333333</v>
      </c>
      <c r="H162" s="82">
        <f t="shared" si="34"/>
        <v>3825.940255388352</v>
      </c>
      <c r="I162" s="10" t="s">
        <v>102</v>
      </c>
      <c r="J162" s="15">
        <v>257.22226</v>
      </c>
      <c r="K162" s="15">
        <v>309.17385</v>
      </c>
      <c r="L162" s="15">
        <v>326.60247</v>
      </c>
      <c r="M162" s="60"/>
      <c r="N162" s="60"/>
      <c r="O162" s="11"/>
    </row>
    <row r="163" spans="1:15" ht="24">
      <c r="A163" s="11"/>
      <c r="B163" s="10">
        <v>14</v>
      </c>
      <c r="C163" s="85">
        <v>19953</v>
      </c>
      <c r="D163" s="15">
        <v>184.92</v>
      </c>
      <c r="E163" s="11">
        <v>189.772</v>
      </c>
      <c r="F163" s="15">
        <f t="shared" si="35"/>
        <v>16.3963008</v>
      </c>
      <c r="G163" s="15">
        <f t="shared" si="33"/>
        <v>411.62986333333333</v>
      </c>
      <c r="H163" s="82">
        <f t="shared" si="34"/>
        <v>6749.207057476224</v>
      </c>
      <c r="I163" s="10" t="s">
        <v>103</v>
      </c>
      <c r="J163" s="15">
        <v>444.16374</v>
      </c>
      <c r="K163" s="15">
        <v>436.01631</v>
      </c>
      <c r="L163" s="15">
        <v>354.70954</v>
      </c>
      <c r="M163" s="60"/>
      <c r="N163" s="60"/>
      <c r="O163" s="11"/>
    </row>
    <row r="164" spans="1:15" ht="24">
      <c r="A164" s="11"/>
      <c r="B164" s="10">
        <v>15</v>
      </c>
      <c r="C164" s="85">
        <v>19966</v>
      </c>
      <c r="D164" s="15">
        <v>184.78</v>
      </c>
      <c r="E164" s="11">
        <v>183.253</v>
      </c>
      <c r="F164" s="15">
        <f t="shared" si="35"/>
        <v>15.8330592</v>
      </c>
      <c r="G164" s="15">
        <f t="shared" si="33"/>
        <v>366.0840966666667</v>
      </c>
      <c r="H164" s="82">
        <f t="shared" si="34"/>
        <v>5796.231174701857</v>
      </c>
      <c r="I164" s="10" t="s">
        <v>104</v>
      </c>
      <c r="J164" s="15">
        <v>321.1949</v>
      </c>
      <c r="K164" s="15">
        <v>354.8827</v>
      </c>
      <c r="L164" s="15">
        <v>422.17469</v>
      </c>
      <c r="M164" s="60"/>
      <c r="N164" s="60"/>
      <c r="O164" s="11"/>
    </row>
    <row r="165" spans="1:15" ht="24">
      <c r="A165" s="11"/>
      <c r="B165" s="10">
        <v>16</v>
      </c>
      <c r="C165" s="85">
        <v>19974</v>
      </c>
      <c r="D165" s="15">
        <v>186.11</v>
      </c>
      <c r="E165" s="11">
        <v>374.677</v>
      </c>
      <c r="F165" s="15">
        <f t="shared" si="35"/>
        <v>32.372092800000004</v>
      </c>
      <c r="G165" s="15">
        <f t="shared" si="33"/>
        <v>728.3598366666666</v>
      </c>
      <c r="H165" s="82">
        <f t="shared" si="34"/>
        <v>23578.53222436618</v>
      </c>
      <c r="I165" s="10" t="s">
        <v>105</v>
      </c>
      <c r="J165" s="15">
        <v>699.06143</v>
      </c>
      <c r="K165" s="15">
        <v>731.34937</v>
      </c>
      <c r="L165" s="15">
        <v>754.66871</v>
      </c>
      <c r="M165" s="60"/>
      <c r="N165" s="60"/>
      <c r="O165" s="11"/>
    </row>
    <row r="166" spans="1:15" ht="24">
      <c r="A166" s="11"/>
      <c r="B166" s="10">
        <v>17</v>
      </c>
      <c r="C166" s="85">
        <v>19983</v>
      </c>
      <c r="D166" s="15">
        <v>184.95</v>
      </c>
      <c r="E166" s="11">
        <v>184.945</v>
      </c>
      <c r="F166" s="15">
        <f t="shared" si="35"/>
        <v>15.979248</v>
      </c>
      <c r="G166" s="15">
        <f t="shared" si="33"/>
        <v>709.0848933333333</v>
      </c>
      <c r="H166" s="82">
        <f t="shared" si="34"/>
        <v>11330.64336362688</v>
      </c>
      <c r="I166" s="10" t="s">
        <v>106</v>
      </c>
      <c r="J166" s="15">
        <v>690.00694</v>
      </c>
      <c r="K166" s="15">
        <v>725.79442</v>
      </c>
      <c r="L166" s="15">
        <v>711.45332</v>
      </c>
      <c r="M166" s="60"/>
      <c r="N166" s="60"/>
      <c r="O166" s="11"/>
    </row>
    <row r="167" spans="1:15" ht="24">
      <c r="A167" s="11"/>
      <c r="B167" s="10">
        <v>18</v>
      </c>
      <c r="C167" s="85">
        <v>19995</v>
      </c>
      <c r="D167" s="15">
        <v>185.1</v>
      </c>
      <c r="E167" s="11">
        <v>215.925</v>
      </c>
      <c r="F167" s="15">
        <f t="shared" si="35"/>
        <v>18.655920000000002</v>
      </c>
      <c r="G167" s="15">
        <f t="shared" si="33"/>
        <v>239.08565666666667</v>
      </c>
      <c r="H167" s="82">
        <f t="shared" si="34"/>
        <v>4460.3628839208</v>
      </c>
      <c r="I167" s="10" t="s">
        <v>107</v>
      </c>
      <c r="J167" s="15">
        <v>226.87035</v>
      </c>
      <c r="K167" s="15">
        <v>241.37931</v>
      </c>
      <c r="L167" s="15">
        <v>249.00731</v>
      </c>
      <c r="M167" s="60"/>
      <c r="N167" s="60"/>
      <c r="O167" s="11"/>
    </row>
    <row r="168" spans="1:15" ht="24">
      <c r="A168" s="11"/>
      <c r="B168" s="10">
        <v>19</v>
      </c>
      <c r="C168" s="85">
        <v>20003</v>
      </c>
      <c r="D168" s="15">
        <v>184.74</v>
      </c>
      <c r="E168" s="11">
        <v>194.537</v>
      </c>
      <c r="F168" s="15">
        <f t="shared" si="35"/>
        <v>16.8079968</v>
      </c>
      <c r="G168" s="15">
        <f t="shared" si="33"/>
        <v>49.74369333333333</v>
      </c>
      <c r="H168" s="82">
        <f t="shared" si="34"/>
        <v>836.091838366848</v>
      </c>
      <c r="I168" s="10" t="s">
        <v>108</v>
      </c>
      <c r="J168" s="15">
        <v>26.77555</v>
      </c>
      <c r="K168" s="15">
        <v>48.86207</v>
      </c>
      <c r="L168" s="15">
        <v>73.59346</v>
      </c>
      <c r="M168" s="60"/>
      <c r="N168" s="60"/>
      <c r="O168" s="11"/>
    </row>
    <row r="169" spans="1:15" ht="24">
      <c r="A169" s="11"/>
      <c r="B169" s="10">
        <v>20</v>
      </c>
      <c r="C169" s="85">
        <v>20010</v>
      </c>
      <c r="D169" s="15">
        <v>183.72</v>
      </c>
      <c r="E169" s="11">
        <v>109.026</v>
      </c>
      <c r="F169" s="15">
        <f t="shared" si="35"/>
        <v>9.4198464</v>
      </c>
      <c r="G169" s="15">
        <f t="shared" si="33"/>
        <v>198.58433</v>
      </c>
      <c r="H169" s="82">
        <f t="shared" si="34"/>
        <v>1870.633886046912</v>
      </c>
      <c r="I169" s="10" t="s">
        <v>109</v>
      </c>
      <c r="J169" s="15">
        <v>197.11933</v>
      </c>
      <c r="K169" s="15">
        <v>189.01828</v>
      </c>
      <c r="L169" s="15">
        <v>209.61538</v>
      </c>
      <c r="M169" s="60"/>
      <c r="N169" s="60"/>
      <c r="O169" s="11"/>
    </row>
    <row r="170" spans="1:15" ht="24">
      <c r="A170" s="11"/>
      <c r="B170" s="10">
        <v>21</v>
      </c>
      <c r="C170" s="85">
        <v>20023</v>
      </c>
      <c r="D170" s="15">
        <v>183.01</v>
      </c>
      <c r="E170" s="11">
        <v>56.202</v>
      </c>
      <c r="F170" s="15">
        <f t="shared" si="35"/>
        <v>4.8558528</v>
      </c>
      <c r="G170" s="15">
        <f t="shared" si="33"/>
        <v>80.20931</v>
      </c>
      <c r="H170" s="82">
        <f t="shared" si="34"/>
        <v>389.484602549568</v>
      </c>
      <c r="I170" s="10" t="s">
        <v>110</v>
      </c>
      <c r="J170" s="15">
        <v>61.91705</v>
      </c>
      <c r="K170" s="15">
        <v>88.07986</v>
      </c>
      <c r="L170" s="15">
        <v>90.63102</v>
      </c>
      <c r="M170" s="60"/>
      <c r="N170" s="60"/>
      <c r="O170" s="11"/>
    </row>
    <row r="171" spans="1:15" ht="24">
      <c r="A171" s="11"/>
      <c r="B171" s="10">
        <v>22</v>
      </c>
      <c r="C171" s="85">
        <v>20037</v>
      </c>
      <c r="D171" s="15">
        <v>182.69</v>
      </c>
      <c r="E171" s="11">
        <v>47.278</v>
      </c>
      <c r="F171" s="15">
        <f t="shared" si="35"/>
        <v>4.0848192</v>
      </c>
      <c r="G171" s="15">
        <f t="shared" si="33"/>
        <v>38.24948666666666</v>
      </c>
      <c r="H171" s="82">
        <f t="shared" si="34"/>
        <v>156.24223752614398</v>
      </c>
      <c r="I171" s="10" t="s">
        <v>111</v>
      </c>
      <c r="J171" s="15">
        <v>48.06485</v>
      </c>
      <c r="K171" s="15">
        <v>37.65749</v>
      </c>
      <c r="L171" s="15">
        <v>29.02612</v>
      </c>
      <c r="M171" s="60"/>
      <c r="N171" s="60"/>
      <c r="O171" s="11"/>
    </row>
    <row r="172" spans="1:15" ht="24">
      <c r="A172" s="11"/>
      <c r="B172" s="10">
        <v>23</v>
      </c>
      <c r="C172" s="85">
        <v>20044</v>
      </c>
      <c r="D172" s="15">
        <v>182.51</v>
      </c>
      <c r="E172" s="11">
        <v>31.234</v>
      </c>
      <c r="F172" s="15">
        <f t="shared" si="35"/>
        <v>2.6986176000000004</v>
      </c>
      <c r="G172" s="15">
        <f t="shared" si="33"/>
        <v>27.861963333333335</v>
      </c>
      <c r="H172" s="82">
        <f t="shared" si="34"/>
        <v>75.18878462188802</v>
      </c>
      <c r="I172" s="10" t="s">
        <v>112</v>
      </c>
      <c r="J172" s="15">
        <v>15.23552</v>
      </c>
      <c r="K172" s="15">
        <v>22.05753</v>
      </c>
      <c r="L172" s="15">
        <v>46.29284</v>
      </c>
      <c r="M172" s="60"/>
      <c r="N172" s="60"/>
      <c r="O172" s="11"/>
    </row>
    <row r="173" spans="1:15" ht="24">
      <c r="A173" s="11"/>
      <c r="B173" s="10">
        <v>24</v>
      </c>
      <c r="C173" s="85">
        <v>20056</v>
      </c>
      <c r="D173" s="15">
        <v>182.33</v>
      </c>
      <c r="E173" s="11">
        <v>24.414</v>
      </c>
      <c r="F173" s="15">
        <f t="shared" si="35"/>
        <v>2.1093696000000004</v>
      </c>
      <c r="G173" s="15">
        <f t="shared" si="33"/>
        <v>10.014159999999999</v>
      </c>
      <c r="H173" s="82">
        <f t="shared" si="34"/>
        <v>21.123564673536002</v>
      </c>
      <c r="I173" s="10" t="s">
        <v>113</v>
      </c>
      <c r="J173" s="15">
        <v>14.07884</v>
      </c>
      <c r="K173" s="15">
        <v>6.17332</v>
      </c>
      <c r="L173" s="15">
        <v>9.79032</v>
      </c>
      <c r="M173" s="60"/>
      <c r="N173" s="60"/>
      <c r="O173" s="11"/>
    </row>
    <row r="174" spans="1:15" ht="24">
      <c r="A174" s="11"/>
      <c r="B174" s="10">
        <v>25</v>
      </c>
      <c r="C174" s="85">
        <v>20064</v>
      </c>
      <c r="D174" s="15">
        <v>182.2</v>
      </c>
      <c r="E174" s="11">
        <v>18.776</v>
      </c>
      <c r="F174" s="15">
        <f t="shared" si="35"/>
        <v>1.6222464</v>
      </c>
      <c r="G174" s="15">
        <f t="shared" si="33"/>
        <v>38.78422333333334</v>
      </c>
      <c r="H174" s="82">
        <f t="shared" si="34"/>
        <v>62.91756667929601</v>
      </c>
      <c r="I174" s="10" t="s">
        <v>114</v>
      </c>
      <c r="J174" s="15">
        <v>44.12137</v>
      </c>
      <c r="K174" s="15">
        <v>23.10849</v>
      </c>
      <c r="L174" s="15">
        <v>49.12281</v>
      </c>
      <c r="M174" s="60"/>
      <c r="N174" s="60"/>
      <c r="O174" s="11"/>
    </row>
    <row r="175" spans="1:15" ht="24">
      <c r="A175" s="11"/>
      <c r="B175" s="10">
        <v>26</v>
      </c>
      <c r="C175" s="85">
        <v>20072</v>
      </c>
      <c r="D175" s="15">
        <v>182.13</v>
      </c>
      <c r="E175" s="11">
        <v>13.932</v>
      </c>
      <c r="F175" s="15">
        <f t="shared" si="35"/>
        <v>1.2037248</v>
      </c>
      <c r="G175" s="15">
        <f t="shared" si="33"/>
        <v>50.54597666666667</v>
      </c>
      <c r="H175" s="82">
        <f t="shared" si="34"/>
        <v>60.843445653888004</v>
      </c>
      <c r="I175" s="10" t="s">
        <v>115</v>
      </c>
      <c r="J175" s="15">
        <v>50.44363</v>
      </c>
      <c r="K175" s="15">
        <v>62.2368</v>
      </c>
      <c r="L175" s="15">
        <v>38.9575</v>
      </c>
      <c r="M175" s="60"/>
      <c r="N175" s="60"/>
      <c r="O175" s="11"/>
    </row>
    <row r="176" spans="1:15" ht="24">
      <c r="A176" s="11"/>
      <c r="B176" s="10">
        <v>27</v>
      </c>
      <c r="C176" s="85">
        <v>20084</v>
      </c>
      <c r="D176" s="15">
        <v>182.03</v>
      </c>
      <c r="E176" s="11">
        <v>10.662</v>
      </c>
      <c r="F176" s="15">
        <f t="shared" si="35"/>
        <v>0.9211968000000001</v>
      </c>
      <c r="G176" s="15">
        <f t="shared" si="33"/>
        <v>20.735923333333332</v>
      </c>
      <c r="H176" s="82">
        <f t="shared" si="34"/>
        <v>19.101866219712</v>
      </c>
      <c r="I176" s="10" t="s">
        <v>116</v>
      </c>
      <c r="J176" s="15">
        <v>36.4011</v>
      </c>
      <c r="K176" s="15">
        <v>12.30872</v>
      </c>
      <c r="L176" s="15">
        <v>13.49795</v>
      </c>
      <c r="M176" s="60"/>
      <c r="N176" s="60"/>
      <c r="O176" s="11"/>
    </row>
    <row r="177" spans="1:15" ht="24">
      <c r="A177" s="11"/>
      <c r="B177" s="10">
        <v>28</v>
      </c>
      <c r="C177" s="85">
        <v>20095</v>
      </c>
      <c r="D177" s="15">
        <v>182.07</v>
      </c>
      <c r="E177" s="11">
        <v>11.789</v>
      </c>
      <c r="F177" s="15">
        <f t="shared" si="35"/>
        <v>1.0185696</v>
      </c>
      <c r="G177" s="15">
        <f t="shared" si="33"/>
        <v>4.515413333333333</v>
      </c>
      <c r="H177" s="82">
        <f t="shared" si="34"/>
        <v>4.5992627527679995</v>
      </c>
      <c r="I177" s="10" t="s">
        <v>82</v>
      </c>
      <c r="J177" s="15">
        <v>7.27802</v>
      </c>
      <c r="K177" s="15">
        <v>3.55872</v>
      </c>
      <c r="L177" s="15">
        <v>2.7095</v>
      </c>
      <c r="M177" s="60"/>
      <c r="N177" s="60"/>
      <c r="O177" s="11"/>
    </row>
    <row r="178" spans="1:15" ht="24">
      <c r="A178" s="11"/>
      <c r="B178" s="10">
        <v>29</v>
      </c>
      <c r="C178" s="85">
        <v>20108</v>
      </c>
      <c r="D178" s="15">
        <v>181.95</v>
      </c>
      <c r="E178" s="11">
        <v>7.401</v>
      </c>
      <c r="F178" s="15">
        <f t="shared" si="35"/>
        <v>0.6394464</v>
      </c>
      <c r="G178" s="15">
        <f t="shared" si="33"/>
        <v>2.535916666666667</v>
      </c>
      <c r="H178" s="82">
        <f t="shared" si="34"/>
        <v>1.6215827832000003</v>
      </c>
      <c r="I178" s="10" t="s">
        <v>83</v>
      </c>
      <c r="J178" s="15">
        <v>3.15694</v>
      </c>
      <c r="K178" s="15">
        <v>2.81034</v>
      </c>
      <c r="L178" s="15">
        <v>1.64047</v>
      </c>
      <c r="M178" s="60"/>
      <c r="N178" s="60"/>
      <c r="O178" s="11"/>
    </row>
    <row r="179" spans="1:15" ht="24">
      <c r="A179" s="11"/>
      <c r="B179" s="10">
        <v>30</v>
      </c>
      <c r="C179" s="85">
        <v>20114</v>
      </c>
      <c r="D179" s="15">
        <v>181.87</v>
      </c>
      <c r="E179" s="11">
        <v>6.034</v>
      </c>
      <c r="F179" s="15">
        <f t="shared" si="35"/>
        <v>0.5213376</v>
      </c>
      <c r="G179" s="15">
        <f t="shared" si="33"/>
        <v>0.7020333333333334</v>
      </c>
      <c r="H179" s="82">
        <f t="shared" si="34"/>
        <v>0.36599637312</v>
      </c>
      <c r="I179" s="10" t="s">
        <v>84</v>
      </c>
      <c r="J179" s="15">
        <v>0.36333</v>
      </c>
      <c r="K179" s="15">
        <v>0.38223</v>
      </c>
      <c r="L179" s="15">
        <v>1.36054</v>
      </c>
      <c r="M179" s="60"/>
      <c r="N179" s="60"/>
      <c r="O179" s="11"/>
    </row>
    <row r="180" spans="1:15" ht="24">
      <c r="A180" s="11"/>
      <c r="B180" s="10">
        <v>31</v>
      </c>
      <c r="C180" s="85">
        <v>20127</v>
      </c>
      <c r="D180" s="15">
        <v>181.9</v>
      </c>
      <c r="E180" s="11">
        <v>6.491</v>
      </c>
      <c r="F180" s="15">
        <f t="shared" si="35"/>
        <v>0.5608224</v>
      </c>
      <c r="G180" s="15">
        <f t="shared" si="33"/>
        <v>13.023573333333333</v>
      </c>
      <c r="H180" s="82">
        <f t="shared" si="34"/>
        <v>7.303911653376001</v>
      </c>
      <c r="I180" s="10" t="s">
        <v>85</v>
      </c>
      <c r="J180" s="15">
        <v>2.73919</v>
      </c>
      <c r="K180" s="15">
        <v>18.94464</v>
      </c>
      <c r="L180" s="15">
        <v>17.38689</v>
      </c>
      <c r="M180" s="60"/>
      <c r="N180" s="60"/>
      <c r="O180" s="11"/>
    </row>
    <row r="181" spans="1:15" ht="24">
      <c r="A181" s="11"/>
      <c r="B181" s="10">
        <v>32</v>
      </c>
      <c r="C181" s="85">
        <v>20141</v>
      </c>
      <c r="D181" s="15">
        <v>181.79</v>
      </c>
      <c r="E181" s="11">
        <v>5.058</v>
      </c>
      <c r="F181" s="15">
        <f t="shared" si="35"/>
        <v>0.4370112</v>
      </c>
      <c r="G181" s="15">
        <f t="shared" si="33"/>
        <v>6.887486666666667</v>
      </c>
      <c r="H181" s="82">
        <f t="shared" si="34"/>
        <v>3.009908813184</v>
      </c>
      <c r="I181" s="10" t="s">
        <v>86</v>
      </c>
      <c r="J181" s="15">
        <v>14.05358</v>
      </c>
      <c r="K181" s="15">
        <v>3.39987</v>
      </c>
      <c r="L181" s="15">
        <v>3.20901</v>
      </c>
      <c r="M181" s="60"/>
      <c r="N181" s="60"/>
      <c r="O181" s="11"/>
    </row>
    <row r="182" spans="1:15" ht="24">
      <c r="A182" s="11"/>
      <c r="B182" s="10">
        <v>33</v>
      </c>
      <c r="C182" s="85">
        <v>20148</v>
      </c>
      <c r="D182" s="15">
        <v>181.73</v>
      </c>
      <c r="E182" s="11">
        <v>4.405</v>
      </c>
      <c r="F182" s="15">
        <f t="shared" si="35"/>
        <v>0.38059200000000004</v>
      </c>
      <c r="G182" s="15">
        <f t="shared" si="33"/>
        <v>10.763679999999999</v>
      </c>
      <c r="H182" s="82">
        <f t="shared" si="34"/>
        <v>4.09657049856</v>
      </c>
      <c r="I182" s="10" t="s">
        <v>87</v>
      </c>
      <c r="J182" s="15">
        <v>6.1608</v>
      </c>
      <c r="K182" s="15">
        <v>22.42448</v>
      </c>
      <c r="L182" s="15">
        <v>3.70576</v>
      </c>
      <c r="M182" s="60"/>
      <c r="N182" s="60"/>
      <c r="O182" s="11"/>
    </row>
    <row r="183" spans="1:15" ht="24">
      <c r="A183" s="11"/>
      <c r="B183" s="10">
        <v>34</v>
      </c>
      <c r="C183" s="85">
        <v>20162</v>
      </c>
      <c r="D183" s="15">
        <v>181.97</v>
      </c>
      <c r="E183" s="11">
        <v>6.055</v>
      </c>
      <c r="F183" s="15">
        <f t="shared" si="35"/>
        <v>0.523152</v>
      </c>
      <c r="G183" s="15">
        <f t="shared" si="33"/>
        <v>37.97005</v>
      </c>
      <c r="H183" s="82">
        <f t="shared" si="34"/>
        <v>19.864107597599997</v>
      </c>
      <c r="I183" s="10" t="s">
        <v>88</v>
      </c>
      <c r="J183" s="15">
        <v>57.90932</v>
      </c>
      <c r="K183" s="15">
        <v>29.06404</v>
      </c>
      <c r="L183" s="15">
        <v>26.93679</v>
      </c>
      <c r="M183" s="60"/>
      <c r="N183" s="60"/>
      <c r="O183" s="11"/>
    </row>
    <row r="184" spans="1:15" ht="24">
      <c r="A184" s="11"/>
      <c r="B184" s="10">
        <v>35</v>
      </c>
      <c r="C184" s="85">
        <v>20169</v>
      </c>
      <c r="D184" s="15">
        <v>181.88</v>
      </c>
      <c r="E184" s="11">
        <v>6.454</v>
      </c>
      <c r="F184" s="15">
        <f t="shared" si="35"/>
        <v>0.5576256</v>
      </c>
      <c r="G184" s="15">
        <f t="shared" si="33"/>
        <v>26.20017</v>
      </c>
      <c r="H184" s="82">
        <f t="shared" si="34"/>
        <v>14.609885516352001</v>
      </c>
      <c r="I184" s="10" t="s">
        <v>90</v>
      </c>
      <c r="J184" s="15">
        <v>18.6416</v>
      </c>
      <c r="K184" s="15">
        <v>33.03917</v>
      </c>
      <c r="L184" s="15">
        <v>26.91974</v>
      </c>
      <c r="M184" s="60"/>
      <c r="N184" s="60"/>
      <c r="O184" s="11"/>
    </row>
    <row r="185" spans="1:15" ht="24.75" thickBot="1">
      <c r="A185" s="69"/>
      <c r="B185" s="68">
        <v>36</v>
      </c>
      <c r="C185" s="86">
        <v>20177</v>
      </c>
      <c r="D185" s="70">
        <v>181.77</v>
      </c>
      <c r="E185" s="69">
        <v>4.538</v>
      </c>
      <c r="F185" s="70">
        <f t="shared" si="35"/>
        <v>0.3920832</v>
      </c>
      <c r="G185" s="70">
        <f t="shared" si="33"/>
        <v>37.829566666666665</v>
      </c>
      <c r="H185" s="84">
        <f t="shared" si="34"/>
        <v>14.83233755328</v>
      </c>
      <c r="I185" s="68" t="s">
        <v>91</v>
      </c>
      <c r="J185" s="70">
        <v>26.09727</v>
      </c>
      <c r="K185" s="70">
        <v>28.00583</v>
      </c>
      <c r="L185" s="70">
        <v>59.3856</v>
      </c>
      <c r="M185" s="93"/>
      <c r="N185" s="93"/>
      <c r="O185" s="69"/>
    </row>
    <row r="186" spans="1:15" ht="24">
      <c r="A186" s="11"/>
      <c r="B186" s="10">
        <v>1</v>
      </c>
      <c r="C186" s="85">
        <v>20182</v>
      </c>
      <c r="D186" s="15">
        <v>181.84</v>
      </c>
      <c r="E186" s="11">
        <v>4.556</v>
      </c>
      <c r="F186" s="15">
        <f t="shared" si="35"/>
        <v>0.3936384</v>
      </c>
      <c r="G186" s="15">
        <f t="shared" si="33"/>
        <v>184.01322333333334</v>
      </c>
      <c r="H186" s="82">
        <f t="shared" si="34"/>
        <v>72.434670811776</v>
      </c>
      <c r="I186" s="10" t="s">
        <v>117</v>
      </c>
      <c r="J186" s="15">
        <v>94.69763</v>
      </c>
      <c r="K186" s="15">
        <v>224.81694</v>
      </c>
      <c r="L186" s="15">
        <v>232.5251</v>
      </c>
      <c r="M186" s="60"/>
      <c r="N186" s="60"/>
      <c r="O186" s="11"/>
    </row>
    <row r="187" spans="1:15" ht="24">
      <c r="A187" s="11"/>
      <c r="B187" s="10">
        <v>2</v>
      </c>
      <c r="C187" s="85">
        <v>20197</v>
      </c>
      <c r="D187" s="15">
        <v>181.86</v>
      </c>
      <c r="E187" s="11">
        <v>4.257</v>
      </c>
      <c r="F187" s="15">
        <f t="shared" si="35"/>
        <v>0.3678048</v>
      </c>
      <c r="G187" s="15">
        <f t="shared" si="33"/>
        <v>237.38251333333335</v>
      </c>
      <c r="H187" s="82">
        <f t="shared" si="34"/>
        <v>87.31042784006401</v>
      </c>
      <c r="I187" s="10" t="s">
        <v>118</v>
      </c>
      <c r="J187" s="15">
        <v>146.66969</v>
      </c>
      <c r="K187" s="15">
        <v>454.16316</v>
      </c>
      <c r="L187" s="15">
        <v>111.31469</v>
      </c>
      <c r="M187" s="60"/>
      <c r="N187" s="60"/>
      <c r="O187" s="11"/>
    </row>
    <row r="188" spans="1:15" ht="24">
      <c r="A188" s="11"/>
      <c r="B188" s="10">
        <v>3</v>
      </c>
      <c r="C188" s="85">
        <v>20205</v>
      </c>
      <c r="D188" s="15">
        <v>181.83</v>
      </c>
      <c r="E188" s="11">
        <v>5.027</v>
      </c>
      <c r="F188" s="15">
        <f t="shared" si="35"/>
        <v>0.4343328</v>
      </c>
      <c r="G188" s="15">
        <f t="shared" si="33"/>
        <v>166.26987</v>
      </c>
      <c r="H188" s="82">
        <f t="shared" si="34"/>
        <v>72.216458192736</v>
      </c>
      <c r="I188" s="10" t="s">
        <v>119</v>
      </c>
      <c r="J188" s="15">
        <v>148.98437</v>
      </c>
      <c r="K188" s="15">
        <v>162.95707</v>
      </c>
      <c r="L188" s="15">
        <v>186.86817</v>
      </c>
      <c r="M188" s="60"/>
      <c r="N188" s="60"/>
      <c r="O188" s="11"/>
    </row>
    <row r="189" spans="1:15" ht="24">
      <c r="A189" s="11"/>
      <c r="B189" s="10">
        <v>4</v>
      </c>
      <c r="C189" s="85">
        <v>20217</v>
      </c>
      <c r="D189" s="15">
        <v>184.21</v>
      </c>
      <c r="E189" s="11">
        <v>91.448</v>
      </c>
      <c r="F189" s="15">
        <f t="shared" si="35"/>
        <v>7.9011072</v>
      </c>
      <c r="G189" s="15">
        <f t="shared" si="33"/>
        <v>90.68856</v>
      </c>
      <c r="H189" s="82">
        <f t="shared" si="34"/>
        <v>716.540034373632</v>
      </c>
      <c r="I189" s="10" t="s">
        <v>120</v>
      </c>
      <c r="J189" s="15">
        <v>71.07709</v>
      </c>
      <c r="K189" s="15">
        <v>118.38412</v>
      </c>
      <c r="L189" s="15">
        <v>82.60447</v>
      </c>
      <c r="M189" s="60"/>
      <c r="N189" s="60"/>
      <c r="O189" s="11"/>
    </row>
    <row r="190" spans="1:15" ht="24">
      <c r="A190" s="11"/>
      <c r="B190" s="10">
        <v>5</v>
      </c>
      <c r="C190" s="85">
        <v>20230</v>
      </c>
      <c r="D190" s="15">
        <v>182.18</v>
      </c>
      <c r="E190" s="11">
        <v>15.368</v>
      </c>
      <c r="F190" s="15">
        <f t="shared" si="35"/>
        <v>1.3277952000000002</v>
      </c>
      <c r="G190" s="15">
        <f t="shared" si="33"/>
        <v>87.42534</v>
      </c>
      <c r="H190" s="82">
        <f t="shared" si="34"/>
        <v>116.08294681036803</v>
      </c>
      <c r="I190" s="10" t="s">
        <v>121</v>
      </c>
      <c r="J190" s="15">
        <v>73.9925</v>
      </c>
      <c r="K190" s="15">
        <v>119.89846</v>
      </c>
      <c r="L190" s="15">
        <v>68.38506</v>
      </c>
      <c r="M190" s="60"/>
      <c r="N190" s="60"/>
      <c r="O190" s="11"/>
    </row>
    <row r="191" spans="1:15" ht="24">
      <c r="A191" s="11"/>
      <c r="B191" s="10">
        <v>6</v>
      </c>
      <c r="C191" s="85">
        <v>20240</v>
      </c>
      <c r="D191" s="15">
        <v>183.09</v>
      </c>
      <c r="E191" s="11">
        <v>61.372</v>
      </c>
      <c r="F191" s="15">
        <f t="shared" si="35"/>
        <v>5.3025408</v>
      </c>
      <c r="G191" s="15">
        <f t="shared" si="33"/>
        <v>118.37484</v>
      </c>
      <c r="H191" s="82">
        <f t="shared" si="34"/>
        <v>627.687418793472</v>
      </c>
      <c r="I191" s="10" t="s">
        <v>122</v>
      </c>
      <c r="J191" s="15">
        <v>142.53657</v>
      </c>
      <c r="K191" s="15">
        <v>143.09047</v>
      </c>
      <c r="L191" s="15">
        <v>69.49748</v>
      </c>
      <c r="M191" s="60"/>
      <c r="N191" s="60"/>
      <c r="O191" s="11"/>
    </row>
    <row r="192" spans="1:15" ht="24">
      <c r="A192" s="11"/>
      <c r="B192" s="10">
        <v>7</v>
      </c>
      <c r="C192" s="85">
        <v>20246</v>
      </c>
      <c r="D192" s="15">
        <v>183.84</v>
      </c>
      <c r="E192" s="11">
        <v>89.894</v>
      </c>
      <c r="F192" s="15">
        <f t="shared" si="35"/>
        <v>7.766841600000001</v>
      </c>
      <c r="G192" s="15">
        <f t="shared" si="33"/>
        <v>479.46733333333333</v>
      </c>
      <c r="H192" s="82">
        <f t="shared" si="34"/>
        <v>3723.9468303744006</v>
      </c>
      <c r="I192" s="10" t="s">
        <v>96</v>
      </c>
      <c r="J192" s="15">
        <v>412.334</v>
      </c>
      <c r="K192" s="15">
        <v>442.2127</v>
      </c>
      <c r="L192" s="15">
        <v>583.8553</v>
      </c>
      <c r="M192" s="60"/>
      <c r="N192" s="60"/>
      <c r="O192" s="11"/>
    </row>
    <row r="193" spans="1:15" ht="24">
      <c r="A193" s="11"/>
      <c r="B193" s="10">
        <v>8</v>
      </c>
      <c r="C193" s="85">
        <v>20254</v>
      </c>
      <c r="D193" s="15">
        <v>182.61</v>
      </c>
      <c r="E193" s="11">
        <v>25.132</v>
      </c>
      <c r="F193" s="15">
        <f t="shared" si="35"/>
        <v>2.1714048000000004</v>
      </c>
      <c r="G193" s="15">
        <f t="shared" si="33"/>
        <v>371.93919999999997</v>
      </c>
      <c r="H193" s="82">
        <f t="shared" si="34"/>
        <v>807.6305641881601</v>
      </c>
      <c r="I193" s="10" t="s">
        <v>97</v>
      </c>
      <c r="J193" s="15">
        <v>385.3477</v>
      </c>
      <c r="K193" s="15">
        <v>440.8988</v>
      </c>
      <c r="L193" s="15">
        <v>289.5711</v>
      </c>
      <c r="M193" s="60"/>
      <c r="N193" s="60"/>
      <c r="O193" s="11"/>
    </row>
    <row r="194" spans="1:15" ht="24">
      <c r="A194" s="11"/>
      <c r="B194" s="10">
        <v>9</v>
      </c>
      <c r="C194" s="85">
        <v>20269</v>
      </c>
      <c r="D194" s="15">
        <v>182</v>
      </c>
      <c r="E194" s="11">
        <v>11.475</v>
      </c>
      <c r="F194" s="15">
        <f t="shared" si="35"/>
        <v>0.99144</v>
      </c>
      <c r="G194" s="15">
        <f t="shared" si="33"/>
        <v>720.2329</v>
      </c>
      <c r="H194" s="82">
        <f t="shared" si="34"/>
        <v>714.0677063759999</v>
      </c>
      <c r="I194" s="10" t="s">
        <v>98</v>
      </c>
      <c r="J194" s="15">
        <v>209.4074</v>
      </c>
      <c r="K194" s="15">
        <v>1024.7659</v>
      </c>
      <c r="L194" s="15">
        <v>926.5254</v>
      </c>
      <c r="M194" s="60"/>
      <c r="N194" s="60"/>
      <c r="O194" s="11"/>
    </row>
    <row r="195" spans="1:15" ht="24">
      <c r="A195" s="11"/>
      <c r="B195" s="10">
        <v>10</v>
      </c>
      <c r="C195" s="85">
        <v>20275</v>
      </c>
      <c r="D195" s="15">
        <v>182.93</v>
      </c>
      <c r="E195" s="11">
        <v>49.898</v>
      </c>
      <c r="F195" s="15">
        <f t="shared" si="35"/>
        <v>4.311187200000001</v>
      </c>
      <c r="G195" s="15">
        <f t="shared" si="33"/>
        <v>525.2299133333333</v>
      </c>
      <c r="H195" s="82">
        <f t="shared" si="34"/>
        <v>2264.3644794197767</v>
      </c>
      <c r="I195" s="10" t="s">
        <v>99</v>
      </c>
      <c r="J195" s="15">
        <v>448.24459</v>
      </c>
      <c r="K195" s="15">
        <v>367.16966</v>
      </c>
      <c r="L195" s="15">
        <v>760.27549</v>
      </c>
      <c r="M195" s="60"/>
      <c r="N195" s="60"/>
      <c r="O195" s="11"/>
    </row>
    <row r="196" spans="1:15" ht="24">
      <c r="A196" s="11"/>
      <c r="B196" s="10">
        <v>11</v>
      </c>
      <c r="C196" s="85">
        <v>20286</v>
      </c>
      <c r="D196" s="15">
        <v>182.33</v>
      </c>
      <c r="E196" s="11">
        <v>22.809</v>
      </c>
      <c r="F196" s="15">
        <f t="shared" si="35"/>
        <v>1.9706976000000003</v>
      </c>
      <c r="G196" s="15">
        <f t="shared" si="33"/>
        <v>383.79500333333334</v>
      </c>
      <c r="H196" s="82">
        <f t="shared" si="34"/>
        <v>756.3438919609921</v>
      </c>
      <c r="I196" s="10" t="s">
        <v>100</v>
      </c>
      <c r="J196" s="15">
        <v>604.34026</v>
      </c>
      <c r="K196" s="15">
        <v>198.91282</v>
      </c>
      <c r="L196" s="15">
        <v>348.13193</v>
      </c>
      <c r="M196" s="60"/>
      <c r="N196" s="60"/>
      <c r="O196" s="11"/>
    </row>
    <row r="197" spans="1:15" ht="24">
      <c r="A197" s="11"/>
      <c r="B197" s="10">
        <v>12</v>
      </c>
      <c r="C197" s="85">
        <v>20295</v>
      </c>
      <c r="D197" s="15">
        <v>187.03</v>
      </c>
      <c r="E197" s="11">
        <v>445.776</v>
      </c>
      <c r="F197" s="15">
        <f t="shared" si="35"/>
        <v>38.5150464</v>
      </c>
      <c r="G197" s="15">
        <f t="shared" si="33"/>
        <v>329.23170999999996</v>
      </c>
      <c r="H197" s="82">
        <f t="shared" si="34"/>
        <v>12680.374587001343</v>
      </c>
      <c r="I197" s="10" t="s">
        <v>101</v>
      </c>
      <c r="J197" s="15">
        <v>304.234</v>
      </c>
      <c r="K197" s="15">
        <v>300.23506</v>
      </c>
      <c r="L197" s="15">
        <v>383.22607</v>
      </c>
      <c r="M197" s="60"/>
      <c r="N197" s="60"/>
      <c r="O197" s="11"/>
    </row>
    <row r="198" spans="1:15" ht="24">
      <c r="A198" s="11"/>
      <c r="B198" s="10">
        <v>13</v>
      </c>
      <c r="C198" s="85">
        <v>20307</v>
      </c>
      <c r="D198" s="15">
        <v>182.64</v>
      </c>
      <c r="E198" s="11">
        <v>23.708</v>
      </c>
      <c r="F198" s="15">
        <f t="shared" si="35"/>
        <v>2.0483712</v>
      </c>
      <c r="G198" s="15">
        <f t="shared" si="33"/>
        <v>289.9225966666666</v>
      </c>
      <c r="H198" s="82">
        <f t="shared" si="34"/>
        <v>593.8690972412159</v>
      </c>
      <c r="I198" s="10" t="s">
        <v>102</v>
      </c>
      <c r="J198" s="15">
        <v>259.70331</v>
      </c>
      <c r="K198" s="15">
        <v>267.1582</v>
      </c>
      <c r="L198" s="15">
        <v>342.90628</v>
      </c>
      <c r="M198" s="60"/>
      <c r="N198" s="60"/>
      <c r="O198" s="11"/>
    </row>
    <row r="199" spans="1:15" ht="24">
      <c r="A199" s="11"/>
      <c r="B199" s="10">
        <v>14</v>
      </c>
      <c r="C199" s="85">
        <v>20315</v>
      </c>
      <c r="D199" s="15">
        <v>183.37</v>
      </c>
      <c r="E199" s="11">
        <v>64.289</v>
      </c>
      <c r="F199" s="15">
        <f t="shared" si="35"/>
        <v>5.554569600000001</v>
      </c>
      <c r="G199" s="15">
        <f t="shared" si="33"/>
        <v>419.87647</v>
      </c>
      <c r="H199" s="82">
        <f t="shared" si="34"/>
        <v>2332.233076017312</v>
      </c>
      <c r="I199" s="10" t="s">
        <v>103</v>
      </c>
      <c r="J199" s="15">
        <v>384.76706</v>
      </c>
      <c r="K199" s="15">
        <v>441.20142</v>
      </c>
      <c r="L199" s="15">
        <v>433.66093</v>
      </c>
      <c r="M199" s="60"/>
      <c r="N199" s="60"/>
      <c r="O199" s="11"/>
    </row>
    <row r="200" spans="1:15" ht="24">
      <c r="A200" s="11"/>
      <c r="B200" s="10">
        <v>15</v>
      </c>
      <c r="C200" s="85">
        <v>20323</v>
      </c>
      <c r="D200" s="15">
        <v>185.34</v>
      </c>
      <c r="E200" s="11">
        <v>230.44</v>
      </c>
      <c r="F200" s="15">
        <f t="shared" si="35"/>
        <v>19.910016000000002</v>
      </c>
      <c r="G200" s="15">
        <f t="shared" si="33"/>
        <v>466.4542966666667</v>
      </c>
      <c r="H200" s="82">
        <f t="shared" si="34"/>
        <v>9287.112509902083</v>
      </c>
      <c r="I200" s="10" t="s">
        <v>104</v>
      </c>
      <c r="J200" s="15">
        <v>525.85706</v>
      </c>
      <c r="K200" s="15">
        <v>470.55205</v>
      </c>
      <c r="L200" s="15">
        <v>402.95378</v>
      </c>
      <c r="M200" s="60"/>
      <c r="N200" s="60"/>
      <c r="O200" s="11"/>
    </row>
    <row r="201" spans="1:15" ht="24">
      <c r="A201" s="11"/>
      <c r="B201" s="10">
        <v>16</v>
      </c>
      <c r="C201" s="85">
        <v>20338</v>
      </c>
      <c r="D201" s="15">
        <v>185.48</v>
      </c>
      <c r="E201" s="11">
        <v>256.027</v>
      </c>
      <c r="F201" s="15">
        <f t="shared" si="35"/>
        <v>22.1207328</v>
      </c>
      <c r="G201" s="15">
        <f t="shared" si="33"/>
        <v>658.1933733333334</v>
      </c>
      <c r="H201" s="82">
        <f t="shared" si="34"/>
        <v>14559.719742237312</v>
      </c>
      <c r="I201" s="10" t="s">
        <v>105</v>
      </c>
      <c r="J201" s="15">
        <v>630.95097</v>
      </c>
      <c r="K201" s="15">
        <v>903.36947</v>
      </c>
      <c r="L201" s="15">
        <v>440.25968</v>
      </c>
      <c r="M201" s="60"/>
      <c r="N201" s="60"/>
      <c r="O201" s="11"/>
    </row>
    <row r="202" spans="1:15" ht="24">
      <c r="A202" s="11"/>
      <c r="B202" s="10">
        <v>17</v>
      </c>
      <c r="C202" s="85">
        <v>20351</v>
      </c>
      <c r="D202" s="15">
        <v>183.6</v>
      </c>
      <c r="E202" s="11">
        <v>85.675</v>
      </c>
      <c r="F202" s="15">
        <f t="shared" si="35"/>
        <v>7.4023200000000005</v>
      </c>
      <c r="G202" s="15">
        <f t="shared" si="33"/>
        <v>644.5844666666667</v>
      </c>
      <c r="H202" s="82">
        <f t="shared" si="34"/>
        <v>4771.420489296001</v>
      </c>
      <c r="I202" s="10" t="s">
        <v>106</v>
      </c>
      <c r="J202" s="15">
        <v>519.487</v>
      </c>
      <c r="K202" s="15">
        <v>1014.30976</v>
      </c>
      <c r="L202" s="15">
        <v>399.95664</v>
      </c>
      <c r="M202" s="60"/>
      <c r="N202" s="60"/>
      <c r="O202" s="11"/>
    </row>
    <row r="203" spans="1:15" ht="24">
      <c r="A203" s="11"/>
      <c r="B203" s="10">
        <v>18</v>
      </c>
      <c r="C203" s="85">
        <v>20356</v>
      </c>
      <c r="D203" s="15">
        <v>183.36</v>
      </c>
      <c r="E203" s="11">
        <v>73.414</v>
      </c>
      <c r="F203" s="15">
        <f t="shared" si="35"/>
        <v>6.342969600000001</v>
      </c>
      <c r="G203" s="15">
        <f t="shared" si="33"/>
        <v>691.5144066666667</v>
      </c>
      <c r="H203" s="82">
        <f t="shared" si="34"/>
        <v>4386.254859448704</v>
      </c>
      <c r="I203" s="10" t="s">
        <v>107</v>
      </c>
      <c r="J203" s="15">
        <v>471.19946</v>
      </c>
      <c r="K203" s="15">
        <v>1057.73343</v>
      </c>
      <c r="L203" s="15">
        <v>545.61033</v>
      </c>
      <c r="M203" s="60"/>
      <c r="N203" s="60"/>
      <c r="O203" s="11"/>
    </row>
    <row r="204" spans="1:15" ht="24">
      <c r="A204" s="11"/>
      <c r="B204" s="10">
        <v>19</v>
      </c>
      <c r="C204" s="85">
        <v>20365</v>
      </c>
      <c r="D204" s="15">
        <v>183.63</v>
      </c>
      <c r="E204" s="11">
        <v>99.805</v>
      </c>
      <c r="F204" s="15">
        <f t="shared" si="35"/>
        <v>8.623152000000001</v>
      </c>
      <c r="G204" s="15">
        <f t="shared" si="33"/>
        <v>76.04376333333333</v>
      </c>
      <c r="H204" s="82">
        <f t="shared" si="34"/>
        <v>655.73692987536</v>
      </c>
      <c r="I204" s="10" t="s">
        <v>108</v>
      </c>
      <c r="J204" s="15">
        <v>82.56984</v>
      </c>
      <c r="K204" s="15">
        <v>74.38855</v>
      </c>
      <c r="L204" s="15">
        <v>71.1729</v>
      </c>
      <c r="M204" s="60"/>
      <c r="N204" s="60"/>
      <c r="O204" s="11"/>
    </row>
    <row r="205" spans="1:15" ht="24">
      <c r="A205" s="11"/>
      <c r="B205" s="10">
        <v>20</v>
      </c>
      <c r="C205" s="85">
        <v>20373</v>
      </c>
      <c r="D205" s="15">
        <v>183.14</v>
      </c>
      <c r="E205" s="11">
        <v>54.517</v>
      </c>
      <c r="F205" s="15">
        <f t="shared" si="35"/>
        <v>4.710268800000001</v>
      </c>
      <c r="G205" s="15">
        <f t="shared" si="33"/>
        <v>259.82049333333333</v>
      </c>
      <c r="H205" s="82">
        <f t="shared" si="34"/>
        <v>1223.8243633486081</v>
      </c>
      <c r="I205" s="10" t="s">
        <v>109</v>
      </c>
      <c r="J205" s="15">
        <v>283.01093</v>
      </c>
      <c r="K205" s="15">
        <v>291.80971</v>
      </c>
      <c r="L205" s="15">
        <v>204.64084</v>
      </c>
      <c r="M205" s="60"/>
      <c r="N205" s="60"/>
      <c r="O205" s="11"/>
    </row>
    <row r="206" spans="1:15" ht="24">
      <c r="A206" s="11"/>
      <c r="B206" s="10">
        <v>21</v>
      </c>
      <c r="C206" s="85">
        <v>20391</v>
      </c>
      <c r="D206" s="15">
        <v>182.51</v>
      </c>
      <c r="E206" s="11">
        <v>33.025</v>
      </c>
      <c r="F206" s="15">
        <f t="shared" si="35"/>
        <v>2.85336</v>
      </c>
      <c r="G206" s="15">
        <f t="shared" si="33"/>
        <v>69.65802666666667</v>
      </c>
      <c r="H206" s="82">
        <f t="shared" si="34"/>
        <v>198.7594269696</v>
      </c>
      <c r="I206" s="10" t="s">
        <v>110</v>
      </c>
      <c r="J206" s="15">
        <v>61.68307</v>
      </c>
      <c r="K206" s="15">
        <v>81.07123</v>
      </c>
      <c r="L206" s="15">
        <v>66.21978</v>
      </c>
      <c r="M206" s="60"/>
      <c r="N206" s="60"/>
      <c r="O206" s="11"/>
    </row>
    <row r="207" spans="1:15" ht="24">
      <c r="A207" s="11"/>
      <c r="B207" s="10">
        <v>22</v>
      </c>
      <c r="C207" s="85">
        <v>20401</v>
      </c>
      <c r="D207" s="15">
        <v>182.66</v>
      </c>
      <c r="E207" s="11">
        <v>40.025</v>
      </c>
      <c r="F207" s="15">
        <f t="shared" si="35"/>
        <v>3.45816</v>
      </c>
      <c r="G207" s="15">
        <f t="shared" si="33"/>
        <v>59.13425</v>
      </c>
      <c r="H207" s="82">
        <f t="shared" si="34"/>
        <v>204.49569798</v>
      </c>
      <c r="I207" s="10" t="s">
        <v>111</v>
      </c>
      <c r="J207" s="15">
        <v>34.19374</v>
      </c>
      <c r="K207" s="15">
        <v>66.51257</v>
      </c>
      <c r="L207" s="15">
        <v>76.69644</v>
      </c>
      <c r="M207" s="60"/>
      <c r="N207" s="60"/>
      <c r="O207" s="11"/>
    </row>
    <row r="208" spans="1:15" ht="24">
      <c r="A208" s="11"/>
      <c r="B208" s="10">
        <v>23</v>
      </c>
      <c r="C208" s="85">
        <v>20408</v>
      </c>
      <c r="D208" s="15">
        <v>182.77</v>
      </c>
      <c r="E208" s="11">
        <v>41.201</v>
      </c>
      <c r="F208" s="15">
        <f t="shared" si="35"/>
        <v>3.5597664000000004</v>
      </c>
      <c r="G208" s="15">
        <f t="shared" si="33"/>
        <v>89.16308666666667</v>
      </c>
      <c r="H208" s="82">
        <f t="shared" si="34"/>
        <v>317.39976003628806</v>
      </c>
      <c r="I208" s="10" t="s">
        <v>112</v>
      </c>
      <c r="J208" s="15">
        <v>69.92694</v>
      </c>
      <c r="K208" s="15">
        <v>122.77153</v>
      </c>
      <c r="L208" s="15">
        <v>74.79079</v>
      </c>
      <c r="M208" s="60"/>
      <c r="N208" s="60"/>
      <c r="O208" s="11"/>
    </row>
    <row r="209" spans="1:15" ht="24">
      <c r="A209" s="11"/>
      <c r="B209" s="10">
        <v>24</v>
      </c>
      <c r="C209" s="85">
        <v>20419</v>
      </c>
      <c r="D209" s="15">
        <v>182.36</v>
      </c>
      <c r="E209" s="11">
        <v>24.94</v>
      </c>
      <c r="F209" s="15">
        <f t="shared" si="35"/>
        <v>2.1548160000000003</v>
      </c>
      <c r="G209" s="15">
        <f t="shared" si="33"/>
        <v>68.75953333333334</v>
      </c>
      <c r="H209" s="82">
        <f t="shared" si="34"/>
        <v>148.16414257920002</v>
      </c>
      <c r="I209" s="10" t="s">
        <v>113</v>
      </c>
      <c r="J209" s="15">
        <v>77.85852</v>
      </c>
      <c r="K209" s="15">
        <v>57.15619</v>
      </c>
      <c r="L209" s="15">
        <v>71.26389</v>
      </c>
      <c r="M209" s="60"/>
      <c r="N209" s="60"/>
      <c r="O209" s="11"/>
    </row>
    <row r="210" spans="1:15" ht="24">
      <c r="A210" s="11"/>
      <c r="B210" s="10">
        <v>25</v>
      </c>
      <c r="C210" s="85">
        <v>20429</v>
      </c>
      <c r="D210" s="15">
        <v>182.39</v>
      </c>
      <c r="E210" s="11">
        <v>24.356</v>
      </c>
      <c r="F210" s="15">
        <f t="shared" si="35"/>
        <v>2.1043584</v>
      </c>
      <c r="G210" s="15">
        <f t="shared" si="33"/>
        <v>15.21337</v>
      </c>
      <c r="H210" s="82">
        <f t="shared" si="34"/>
        <v>32.014382951808</v>
      </c>
      <c r="I210" s="10" t="s">
        <v>114</v>
      </c>
      <c r="J210" s="15">
        <v>20.32123</v>
      </c>
      <c r="K210" s="15">
        <v>10.69662</v>
      </c>
      <c r="L210" s="15">
        <v>14.62226</v>
      </c>
      <c r="M210" s="60"/>
      <c r="N210" s="60"/>
      <c r="O210" s="11"/>
    </row>
    <row r="211" spans="1:15" ht="24">
      <c r="A211" s="11"/>
      <c r="B211" s="10">
        <v>26</v>
      </c>
      <c r="C211" s="85">
        <v>20442</v>
      </c>
      <c r="D211" s="15">
        <v>182.11</v>
      </c>
      <c r="E211" s="11">
        <v>19.334</v>
      </c>
      <c r="F211" s="15">
        <f t="shared" si="35"/>
        <v>1.6704576</v>
      </c>
      <c r="G211" s="15">
        <f t="shared" si="33"/>
        <v>13.946689999999998</v>
      </c>
      <c r="H211" s="82">
        <f t="shared" si="34"/>
        <v>23.297354305343998</v>
      </c>
      <c r="I211" s="10" t="s">
        <v>115</v>
      </c>
      <c r="J211" s="15">
        <v>7.38471</v>
      </c>
      <c r="K211" s="15">
        <v>8.84717</v>
      </c>
      <c r="L211" s="15">
        <v>25.60819</v>
      </c>
      <c r="M211" s="60"/>
      <c r="N211" s="60"/>
      <c r="O211" s="11"/>
    </row>
    <row r="212" spans="1:15" ht="24">
      <c r="A212" s="11"/>
      <c r="B212" s="10">
        <v>27</v>
      </c>
      <c r="C212" s="85">
        <v>20449</v>
      </c>
      <c r="D212" s="15">
        <v>182.07</v>
      </c>
      <c r="E212" s="11">
        <v>19.18</v>
      </c>
      <c r="F212" s="15">
        <f t="shared" si="35"/>
        <v>1.657152</v>
      </c>
      <c r="G212" s="15">
        <f t="shared" si="33"/>
        <v>24.07388333333333</v>
      </c>
      <c r="H212" s="82">
        <f t="shared" si="34"/>
        <v>39.89408391359999</v>
      </c>
      <c r="I212" s="10" t="s">
        <v>116</v>
      </c>
      <c r="J212" s="15">
        <v>27.91899</v>
      </c>
      <c r="K212" s="15">
        <v>20.31439</v>
      </c>
      <c r="L212" s="15">
        <v>23.98827</v>
      </c>
      <c r="M212" s="60"/>
      <c r="N212" s="60"/>
      <c r="O212" s="11"/>
    </row>
    <row r="213" spans="1:15" ht="24">
      <c r="A213" s="11"/>
      <c r="B213" s="10">
        <v>28</v>
      </c>
      <c r="C213" s="85">
        <v>20462</v>
      </c>
      <c r="D213" s="15">
        <v>181.96</v>
      </c>
      <c r="E213" s="11">
        <v>7.052</v>
      </c>
      <c r="F213" s="15">
        <f t="shared" si="35"/>
        <v>0.6092928</v>
      </c>
      <c r="G213" s="15">
        <f t="shared" si="33"/>
        <v>210.04934333333335</v>
      </c>
      <c r="H213" s="82">
        <f t="shared" si="34"/>
        <v>127.981552537728</v>
      </c>
      <c r="I213" s="10" t="s">
        <v>82</v>
      </c>
      <c r="J213" s="15">
        <v>209.61776</v>
      </c>
      <c r="K213" s="15">
        <v>212.91781</v>
      </c>
      <c r="L213" s="15">
        <v>207.61246</v>
      </c>
      <c r="M213" s="60"/>
      <c r="N213" s="60"/>
      <c r="O213" s="11"/>
    </row>
    <row r="214" spans="1:15" ht="24">
      <c r="A214" s="11"/>
      <c r="B214" s="10">
        <v>29</v>
      </c>
      <c r="C214" s="85">
        <v>20475</v>
      </c>
      <c r="D214" s="15">
        <v>181.91</v>
      </c>
      <c r="E214" s="11">
        <v>6.15</v>
      </c>
      <c r="F214" s="15">
        <f t="shared" si="35"/>
        <v>0.53136</v>
      </c>
      <c r="G214" s="15">
        <f t="shared" si="33"/>
        <v>219.83998</v>
      </c>
      <c r="H214" s="82">
        <f t="shared" si="34"/>
        <v>116.81417177280001</v>
      </c>
      <c r="I214" s="10" t="s">
        <v>83</v>
      </c>
      <c r="J214" s="15">
        <v>215.78882</v>
      </c>
      <c r="K214" s="15">
        <v>253.04465</v>
      </c>
      <c r="L214" s="15">
        <v>190.68647</v>
      </c>
      <c r="M214" s="60"/>
      <c r="N214" s="60"/>
      <c r="O214" s="11"/>
    </row>
    <row r="215" spans="1:15" ht="24">
      <c r="A215" s="11"/>
      <c r="B215" s="10">
        <v>30</v>
      </c>
      <c r="C215" s="85">
        <v>20483</v>
      </c>
      <c r="D215" s="15">
        <v>181.87</v>
      </c>
      <c r="E215" s="11">
        <v>5.668</v>
      </c>
      <c r="F215" s="15">
        <f t="shared" si="35"/>
        <v>0.4897152</v>
      </c>
      <c r="G215" s="15">
        <f t="shared" si="33"/>
        <v>175.14295333333334</v>
      </c>
      <c r="H215" s="82">
        <f t="shared" si="34"/>
        <v>85.770166420224</v>
      </c>
      <c r="I215" s="10" t="s">
        <v>84</v>
      </c>
      <c r="J215" s="15">
        <v>175.74006</v>
      </c>
      <c r="K215" s="15">
        <v>176.21309</v>
      </c>
      <c r="L215" s="15">
        <v>173.47571</v>
      </c>
      <c r="M215" s="60"/>
      <c r="N215" s="60"/>
      <c r="O215" s="11"/>
    </row>
    <row r="216" spans="1:15" ht="24">
      <c r="A216" s="11"/>
      <c r="B216" s="10">
        <v>31</v>
      </c>
      <c r="C216" s="85">
        <v>20489</v>
      </c>
      <c r="D216" s="15">
        <v>182.13</v>
      </c>
      <c r="E216" s="11">
        <v>12.883</v>
      </c>
      <c r="F216" s="15">
        <f t="shared" si="35"/>
        <v>1.1130912</v>
      </c>
      <c r="G216" s="15">
        <f t="shared" si="33"/>
        <v>292.78882999999996</v>
      </c>
      <c r="H216" s="82">
        <f t="shared" si="34"/>
        <v>325.90067013129595</v>
      </c>
      <c r="I216" s="10" t="s">
        <v>85</v>
      </c>
      <c r="J216" s="15">
        <v>310.17421</v>
      </c>
      <c r="K216" s="15">
        <v>283.12957</v>
      </c>
      <c r="L216" s="15">
        <v>285.06271</v>
      </c>
      <c r="M216" s="60"/>
      <c r="N216" s="60"/>
      <c r="O216" s="11"/>
    </row>
    <row r="217" spans="1:15" ht="24">
      <c r="A217" s="11"/>
      <c r="B217" s="10">
        <v>32</v>
      </c>
      <c r="C217" s="85">
        <v>20496</v>
      </c>
      <c r="D217" s="15">
        <v>181.9</v>
      </c>
      <c r="E217" s="11">
        <v>6.526</v>
      </c>
      <c r="F217" s="15">
        <f t="shared" si="35"/>
        <v>0.5638464</v>
      </c>
      <c r="G217" s="15">
        <f t="shared" si="33"/>
        <v>193.16596333333334</v>
      </c>
      <c r="H217" s="82">
        <f t="shared" si="34"/>
        <v>108.915933028032</v>
      </c>
      <c r="I217" s="10" t="s">
        <v>86</v>
      </c>
      <c r="J217" s="15">
        <v>194.64617</v>
      </c>
      <c r="K217" s="15">
        <v>205.30917</v>
      </c>
      <c r="L217" s="15">
        <v>179.54255</v>
      </c>
      <c r="M217" s="60"/>
      <c r="N217" s="60"/>
      <c r="O217" s="11"/>
    </row>
    <row r="218" spans="1:15" ht="24">
      <c r="A218" s="11"/>
      <c r="B218" s="10">
        <v>33</v>
      </c>
      <c r="C218" s="85">
        <v>20511</v>
      </c>
      <c r="D218" s="15">
        <v>181.94</v>
      </c>
      <c r="E218" s="11">
        <v>7.004</v>
      </c>
      <c r="F218" s="15">
        <f t="shared" si="35"/>
        <v>0.6051456</v>
      </c>
      <c r="G218" s="15">
        <f t="shared" si="33"/>
        <v>37.60864</v>
      </c>
      <c r="H218" s="82">
        <f t="shared" si="34"/>
        <v>22.758703017983997</v>
      </c>
      <c r="I218" s="10" t="s">
        <v>87</v>
      </c>
      <c r="J218" s="15">
        <v>32.90544</v>
      </c>
      <c r="K218" s="15">
        <v>38.21332</v>
      </c>
      <c r="L218" s="15">
        <v>41.70716</v>
      </c>
      <c r="M218" s="60"/>
      <c r="N218" s="60"/>
      <c r="O218" s="11"/>
    </row>
    <row r="219" spans="1:15" ht="24">
      <c r="A219" s="11"/>
      <c r="B219" s="10">
        <v>34</v>
      </c>
      <c r="C219" s="85">
        <v>20519</v>
      </c>
      <c r="D219" s="15">
        <v>181.85</v>
      </c>
      <c r="E219" s="11">
        <v>6.309</v>
      </c>
      <c r="F219" s="15">
        <f t="shared" si="35"/>
        <v>0.5450976000000001</v>
      </c>
      <c r="G219" s="15">
        <f t="shared" si="33"/>
        <v>3.7403633333333333</v>
      </c>
      <c r="H219" s="82">
        <f t="shared" si="34"/>
        <v>2.0388630761280004</v>
      </c>
      <c r="I219" s="10" t="s">
        <v>88</v>
      </c>
      <c r="J219" s="15">
        <v>1.97922</v>
      </c>
      <c r="K219" s="15">
        <v>8.46568</v>
      </c>
      <c r="L219" s="15">
        <v>0.77619</v>
      </c>
      <c r="M219" s="60"/>
      <c r="N219" s="60"/>
      <c r="O219" s="11"/>
    </row>
    <row r="220" spans="1:15" ht="24">
      <c r="A220" s="11"/>
      <c r="B220" s="10">
        <v>35</v>
      </c>
      <c r="C220" s="85">
        <v>20527</v>
      </c>
      <c r="D220" s="15">
        <v>181.84</v>
      </c>
      <c r="E220" s="11">
        <v>6.137</v>
      </c>
      <c r="F220" s="15">
        <f t="shared" si="35"/>
        <v>0.5302368</v>
      </c>
      <c r="G220" s="15">
        <f t="shared" si="33"/>
        <v>15.056</v>
      </c>
      <c r="H220" s="82">
        <f t="shared" si="34"/>
        <v>7.983245260799999</v>
      </c>
      <c r="I220" s="10" t="s">
        <v>90</v>
      </c>
      <c r="J220" s="15">
        <v>24.6742</v>
      </c>
      <c r="K220" s="15">
        <v>16.32312</v>
      </c>
      <c r="L220" s="15">
        <v>4.17068</v>
      </c>
      <c r="M220" s="60"/>
      <c r="N220" s="60"/>
      <c r="O220" s="11"/>
    </row>
    <row r="221" spans="1:15" ht="24.75" thickBot="1">
      <c r="A221" s="69"/>
      <c r="B221" s="68">
        <v>36</v>
      </c>
      <c r="C221" s="86">
        <v>20542</v>
      </c>
      <c r="D221" s="70">
        <v>181.68</v>
      </c>
      <c r="E221" s="69">
        <v>1.732</v>
      </c>
      <c r="F221" s="70">
        <f t="shared" si="35"/>
        <v>0.1496448</v>
      </c>
      <c r="I221" s="68" t="s">
        <v>91</v>
      </c>
      <c r="J221" s="70">
        <v>0</v>
      </c>
      <c r="K221" s="70">
        <v>0</v>
      </c>
      <c r="L221" s="70">
        <v>0</v>
      </c>
      <c r="M221" s="93"/>
      <c r="N221" s="70">
        <f>+AVERAGE(J221:L221)</f>
        <v>0</v>
      </c>
      <c r="O221" s="84">
        <f>N221*F221</f>
        <v>0</v>
      </c>
    </row>
    <row r="222" spans="1:15" ht="24">
      <c r="A222" s="11"/>
      <c r="B222" s="10">
        <v>1</v>
      </c>
      <c r="C222" s="85">
        <v>20547</v>
      </c>
      <c r="D222" s="15">
        <v>181.65</v>
      </c>
      <c r="E222" s="11">
        <v>1.653</v>
      </c>
      <c r="F222" s="15">
        <f t="shared" si="35"/>
        <v>0.1428192</v>
      </c>
      <c r="G222" s="15">
        <f aca="true" t="shared" si="36" ref="G222:G264">+AVERAGE(J222:L222)</f>
        <v>22.342746666666667</v>
      </c>
      <c r="H222" s="82">
        <f aca="true" t="shared" si="37" ref="H222:H264">G222*F222</f>
        <v>3.190973204736</v>
      </c>
      <c r="I222" s="10" t="s">
        <v>117</v>
      </c>
      <c r="J222" s="15">
        <v>23.83258</v>
      </c>
      <c r="K222" s="15">
        <v>19.19045</v>
      </c>
      <c r="L222" s="15">
        <v>24.00521</v>
      </c>
      <c r="M222" s="60"/>
      <c r="N222" s="60"/>
      <c r="O222" s="11"/>
    </row>
    <row r="223" spans="1:15" ht="24">
      <c r="A223" s="11"/>
      <c r="B223" s="10">
        <v>2</v>
      </c>
      <c r="C223" s="85">
        <v>20554</v>
      </c>
      <c r="D223" s="15">
        <v>181.68</v>
      </c>
      <c r="E223" s="11">
        <v>1.777</v>
      </c>
      <c r="F223" s="15">
        <f t="shared" si="35"/>
        <v>0.1535328</v>
      </c>
      <c r="G223" s="15">
        <f t="shared" si="36"/>
        <v>49.61817666666667</v>
      </c>
      <c r="H223" s="82">
        <f t="shared" si="37"/>
        <v>7.618017594528</v>
      </c>
      <c r="I223" s="10" t="s">
        <v>118</v>
      </c>
      <c r="J223" s="15">
        <v>50.03679</v>
      </c>
      <c r="K223" s="15">
        <v>42.05437</v>
      </c>
      <c r="L223" s="15">
        <v>56.76337</v>
      </c>
      <c r="M223" s="60"/>
      <c r="N223" s="60"/>
      <c r="O223" s="11"/>
    </row>
    <row r="224" spans="1:15" ht="24">
      <c r="A224" s="11"/>
      <c r="B224" s="10">
        <v>3</v>
      </c>
      <c r="C224" s="85">
        <v>20570</v>
      </c>
      <c r="D224" s="15">
        <v>181.85</v>
      </c>
      <c r="E224" s="11">
        <v>2.56</v>
      </c>
      <c r="F224" s="15">
        <f t="shared" si="35"/>
        <v>0.22118400000000002</v>
      </c>
      <c r="G224" s="15">
        <f t="shared" si="36"/>
        <v>32.59787666666667</v>
      </c>
      <c r="H224" s="82">
        <f t="shared" si="37"/>
        <v>7.210128752640002</v>
      </c>
      <c r="I224" s="10" t="s">
        <v>119</v>
      </c>
      <c r="J224" s="15">
        <v>31.73596</v>
      </c>
      <c r="K224" s="15">
        <v>31.68735</v>
      </c>
      <c r="L224" s="15">
        <v>34.37032</v>
      </c>
      <c r="M224" s="60"/>
      <c r="N224" s="60"/>
      <c r="O224" s="11"/>
    </row>
    <row r="225" spans="1:15" ht="24">
      <c r="A225" s="11"/>
      <c r="B225" s="10">
        <v>4</v>
      </c>
      <c r="C225" s="85">
        <v>20583</v>
      </c>
      <c r="D225" s="15">
        <v>182.03</v>
      </c>
      <c r="E225" s="11">
        <v>9.512</v>
      </c>
      <c r="F225" s="15">
        <f t="shared" si="35"/>
        <v>0.8218368</v>
      </c>
      <c r="G225" s="15">
        <f t="shared" si="36"/>
        <v>38.02072</v>
      </c>
      <c r="H225" s="82">
        <f t="shared" si="37"/>
        <v>31.246826858496</v>
      </c>
      <c r="I225" s="10" t="s">
        <v>120</v>
      </c>
      <c r="J225" s="15">
        <v>30.01921</v>
      </c>
      <c r="K225" s="15">
        <v>34.79935</v>
      </c>
      <c r="L225" s="15">
        <v>49.2436</v>
      </c>
      <c r="M225" s="60"/>
      <c r="N225" s="60"/>
      <c r="O225" s="11"/>
    </row>
    <row r="226" spans="1:15" ht="24">
      <c r="A226" s="11"/>
      <c r="B226" s="10">
        <v>5</v>
      </c>
      <c r="C226" s="85">
        <v>20590</v>
      </c>
      <c r="D226" s="15">
        <v>181.87</v>
      </c>
      <c r="E226" s="11">
        <v>5.945</v>
      </c>
      <c r="F226" s="15">
        <f t="shared" si="35"/>
        <v>0.5136480000000001</v>
      </c>
      <c r="G226" s="15">
        <f t="shared" si="36"/>
        <v>21.742473333333336</v>
      </c>
      <c r="H226" s="82">
        <f t="shared" si="37"/>
        <v>11.167977942720004</v>
      </c>
      <c r="I226" s="10" t="s">
        <v>121</v>
      </c>
      <c r="J226" s="15">
        <v>17.78821</v>
      </c>
      <c r="K226" s="15">
        <v>24.84737</v>
      </c>
      <c r="L226" s="15">
        <v>22.59184</v>
      </c>
      <c r="M226" s="60"/>
      <c r="N226" s="60"/>
      <c r="O226" s="11"/>
    </row>
    <row r="227" spans="1:15" ht="24">
      <c r="A227" s="11"/>
      <c r="B227" s="10">
        <v>6</v>
      </c>
      <c r="C227" s="85">
        <v>20604</v>
      </c>
      <c r="D227" s="15">
        <v>181.85</v>
      </c>
      <c r="E227" s="11">
        <v>5.064</v>
      </c>
      <c r="F227" s="15">
        <f t="shared" si="35"/>
        <v>0.4375296</v>
      </c>
      <c r="G227" s="15">
        <f t="shared" si="36"/>
        <v>44.36024666666666</v>
      </c>
      <c r="H227" s="82">
        <f t="shared" si="37"/>
        <v>19.408920979968</v>
      </c>
      <c r="I227" s="10" t="s">
        <v>122</v>
      </c>
      <c r="J227" s="15">
        <v>40.34448</v>
      </c>
      <c r="K227" s="15">
        <v>60.31017</v>
      </c>
      <c r="L227" s="15">
        <v>32.42609</v>
      </c>
      <c r="M227" s="60"/>
      <c r="N227" s="60"/>
      <c r="O227" s="11"/>
    </row>
    <row r="228" spans="1:15" ht="24">
      <c r="A228" s="11"/>
      <c r="B228" s="10">
        <v>7</v>
      </c>
      <c r="C228" s="85">
        <v>20609</v>
      </c>
      <c r="D228" s="15">
        <v>181.85</v>
      </c>
      <c r="E228" s="11">
        <v>5.027</v>
      </c>
      <c r="F228" s="15">
        <f t="shared" si="35"/>
        <v>0.4343328</v>
      </c>
      <c r="G228" s="15">
        <f t="shared" si="36"/>
        <v>195.68529999999998</v>
      </c>
      <c r="H228" s="82">
        <f t="shared" si="37"/>
        <v>84.99254426784</v>
      </c>
      <c r="I228" s="10" t="s">
        <v>96</v>
      </c>
      <c r="J228" s="15">
        <v>187.89424</v>
      </c>
      <c r="K228" s="15">
        <v>184.82706</v>
      </c>
      <c r="L228" s="15">
        <v>214.3346</v>
      </c>
      <c r="M228" s="60"/>
      <c r="N228" s="60"/>
      <c r="O228" s="11"/>
    </row>
    <row r="229" spans="1:15" ht="24">
      <c r="A229" s="11"/>
      <c r="B229" s="10">
        <v>8</v>
      </c>
      <c r="C229" s="85">
        <v>20617</v>
      </c>
      <c r="D229" s="15">
        <v>182.5</v>
      </c>
      <c r="E229" s="11">
        <v>30.926</v>
      </c>
      <c r="F229" s="15">
        <f t="shared" si="35"/>
        <v>2.6720064</v>
      </c>
      <c r="G229" s="15">
        <f t="shared" si="36"/>
        <v>259.63982333333337</v>
      </c>
      <c r="H229" s="82">
        <f t="shared" si="37"/>
        <v>693.7592696415361</v>
      </c>
      <c r="I229" s="10" t="s">
        <v>97</v>
      </c>
      <c r="J229" s="15">
        <v>230.01541</v>
      </c>
      <c r="K229" s="15">
        <v>265.79014</v>
      </c>
      <c r="L229" s="15">
        <v>283.11392</v>
      </c>
      <c r="M229" s="60"/>
      <c r="N229" s="60"/>
      <c r="O229" s="11"/>
    </row>
    <row r="230" spans="1:15" ht="24">
      <c r="A230" s="11"/>
      <c r="B230" s="10">
        <v>9</v>
      </c>
      <c r="C230" s="85">
        <v>20624</v>
      </c>
      <c r="D230" s="15">
        <v>181.85</v>
      </c>
      <c r="E230" s="11">
        <v>6.256</v>
      </c>
      <c r="F230" s="15">
        <f t="shared" si="35"/>
        <v>0.5405184000000001</v>
      </c>
      <c r="G230" s="15">
        <f t="shared" si="36"/>
        <v>192.36478000000002</v>
      </c>
      <c r="H230" s="82">
        <f t="shared" si="37"/>
        <v>103.97670310195203</v>
      </c>
      <c r="I230" s="10" t="s">
        <v>98</v>
      </c>
      <c r="J230" s="15">
        <v>187.26722</v>
      </c>
      <c r="K230" s="15">
        <v>178.95957</v>
      </c>
      <c r="L230" s="15">
        <v>210.86755</v>
      </c>
      <c r="M230" s="60"/>
      <c r="N230" s="60"/>
      <c r="O230" s="11"/>
    </row>
    <row r="231" spans="1:15" ht="24">
      <c r="A231" s="11"/>
      <c r="B231" s="10">
        <v>10</v>
      </c>
      <c r="C231" s="85">
        <v>20644</v>
      </c>
      <c r="D231" s="15">
        <v>181.91</v>
      </c>
      <c r="E231" s="11">
        <v>6.57</v>
      </c>
      <c r="F231" s="15">
        <f t="shared" si="35"/>
        <v>0.567648</v>
      </c>
      <c r="G231" s="15">
        <f t="shared" si="36"/>
        <v>31.46454</v>
      </c>
      <c r="H231" s="82">
        <f t="shared" si="37"/>
        <v>17.86078320192</v>
      </c>
      <c r="I231" s="10" t="s">
        <v>99</v>
      </c>
      <c r="J231" s="15">
        <v>37.82415</v>
      </c>
      <c r="K231" s="15">
        <v>21.95306</v>
      </c>
      <c r="L231" s="15">
        <v>34.61641</v>
      </c>
      <c r="M231" s="60"/>
      <c r="N231" s="60"/>
      <c r="O231" s="11"/>
    </row>
    <row r="232" spans="1:15" ht="24">
      <c r="A232" s="11"/>
      <c r="B232" s="10">
        <v>11</v>
      </c>
      <c r="C232" s="85">
        <v>20651</v>
      </c>
      <c r="D232" s="15">
        <v>182.41</v>
      </c>
      <c r="E232" s="11">
        <v>25.236</v>
      </c>
      <c r="F232" s="15">
        <f t="shared" si="35"/>
        <v>2.1803904000000003</v>
      </c>
      <c r="G232" s="15">
        <f t="shared" si="36"/>
        <v>655.3793166666668</v>
      </c>
      <c r="H232" s="82">
        <f t="shared" si="37"/>
        <v>1428.9827704185604</v>
      </c>
      <c r="I232" s="10" t="s">
        <v>100</v>
      </c>
      <c r="J232" s="15">
        <v>648.76801</v>
      </c>
      <c r="K232" s="15">
        <v>672.86271</v>
      </c>
      <c r="L232" s="15">
        <v>644.50723</v>
      </c>
      <c r="M232" s="60"/>
      <c r="N232" s="60"/>
      <c r="O232" s="11"/>
    </row>
    <row r="233" spans="1:15" ht="24">
      <c r="A233" s="11"/>
      <c r="B233" s="10">
        <v>12</v>
      </c>
      <c r="C233" s="85">
        <v>20661</v>
      </c>
      <c r="D233" s="15">
        <v>182.14</v>
      </c>
      <c r="E233" s="11">
        <v>13.357</v>
      </c>
      <c r="F233" s="15">
        <f t="shared" si="35"/>
        <v>1.1540448</v>
      </c>
      <c r="G233" s="15">
        <f t="shared" si="36"/>
        <v>263.11372</v>
      </c>
      <c r="H233" s="82">
        <f t="shared" si="37"/>
        <v>303.64502037465604</v>
      </c>
      <c r="I233" s="10" t="s">
        <v>101</v>
      </c>
      <c r="J233" s="15">
        <v>202.06836</v>
      </c>
      <c r="K233" s="15">
        <v>263.8754</v>
      </c>
      <c r="L233" s="15">
        <v>323.3974</v>
      </c>
      <c r="M233" s="60"/>
      <c r="N233" s="60"/>
      <c r="O233" s="11"/>
    </row>
    <row r="234" spans="1:15" ht="24">
      <c r="A234" s="11"/>
      <c r="B234" s="10">
        <v>13</v>
      </c>
      <c r="C234" s="85">
        <v>20673</v>
      </c>
      <c r="D234" s="15">
        <v>182.63</v>
      </c>
      <c r="E234" s="11">
        <v>36.808</v>
      </c>
      <c r="F234" s="15">
        <f t="shared" si="35"/>
        <v>3.1802112</v>
      </c>
      <c r="G234" s="15">
        <f t="shared" si="36"/>
        <v>95.13177333333333</v>
      </c>
      <c r="H234" s="82">
        <f t="shared" si="37"/>
        <v>302.539131030528</v>
      </c>
      <c r="I234" s="10" t="s">
        <v>102</v>
      </c>
      <c r="J234" s="15">
        <v>83.84754</v>
      </c>
      <c r="K234" s="15">
        <v>110.69977</v>
      </c>
      <c r="L234" s="15">
        <v>90.84801</v>
      </c>
      <c r="M234" s="60"/>
      <c r="N234" s="60"/>
      <c r="O234" s="11"/>
    </row>
    <row r="235" spans="1:15" ht="24">
      <c r="A235" s="11"/>
      <c r="B235" s="10">
        <v>14</v>
      </c>
      <c r="C235" s="85">
        <v>20677</v>
      </c>
      <c r="D235" s="15">
        <v>185.13</v>
      </c>
      <c r="E235" s="11">
        <v>202.596</v>
      </c>
      <c r="F235" s="15">
        <f t="shared" si="35"/>
        <v>17.504294400000003</v>
      </c>
      <c r="G235" s="15">
        <f t="shared" si="36"/>
        <v>601.42121</v>
      </c>
      <c r="H235" s="82">
        <f t="shared" si="37"/>
        <v>10527.453918244226</v>
      </c>
      <c r="I235" s="10" t="s">
        <v>103</v>
      </c>
      <c r="J235" s="15">
        <v>627.84317</v>
      </c>
      <c r="K235" s="15">
        <v>586.29614</v>
      </c>
      <c r="L235" s="15">
        <v>590.12432</v>
      </c>
      <c r="M235" s="60"/>
      <c r="N235" s="60"/>
      <c r="O235" s="11"/>
    </row>
    <row r="236" spans="1:15" ht="24">
      <c r="A236" s="11"/>
      <c r="B236" s="10">
        <v>15</v>
      </c>
      <c r="C236" s="85">
        <v>20690</v>
      </c>
      <c r="D236" s="15">
        <v>184.41</v>
      </c>
      <c r="E236" s="11">
        <v>163.241</v>
      </c>
      <c r="F236" s="15">
        <f t="shared" si="35"/>
        <v>14.104022400000002</v>
      </c>
      <c r="G236" s="15">
        <f t="shared" si="36"/>
        <v>61.09132666666667</v>
      </c>
      <c r="H236" s="82">
        <f t="shared" si="37"/>
        <v>861.6334397523841</v>
      </c>
      <c r="I236" s="10" t="s">
        <v>104</v>
      </c>
      <c r="J236" s="15">
        <v>62.46687</v>
      </c>
      <c r="K236" s="15">
        <v>59.26189</v>
      </c>
      <c r="L236" s="15">
        <v>61.54522</v>
      </c>
      <c r="M236" s="60"/>
      <c r="N236" s="60"/>
      <c r="O236" s="11"/>
    </row>
    <row r="237" spans="1:15" ht="24">
      <c r="A237" s="11"/>
      <c r="B237" s="10">
        <v>16</v>
      </c>
      <c r="C237" s="85">
        <v>20700</v>
      </c>
      <c r="D237" s="15">
        <v>183.79</v>
      </c>
      <c r="E237" s="11">
        <v>118.513</v>
      </c>
      <c r="F237" s="15">
        <f t="shared" si="35"/>
        <v>10.2395232</v>
      </c>
      <c r="G237" s="15">
        <f t="shared" si="36"/>
        <v>414.1497166666666</v>
      </c>
      <c r="H237" s="82">
        <f t="shared" si="37"/>
        <v>4240.69563208176</v>
      </c>
      <c r="I237" s="10" t="s">
        <v>105</v>
      </c>
      <c r="J237" s="15">
        <v>409.39768</v>
      </c>
      <c r="K237" s="15">
        <v>415.34133</v>
      </c>
      <c r="L237" s="15">
        <v>417.71014</v>
      </c>
      <c r="M237" s="60"/>
      <c r="N237" s="60"/>
      <c r="O237" s="11"/>
    </row>
    <row r="238" spans="1:15" ht="24">
      <c r="A238" s="11"/>
      <c r="B238" s="10">
        <v>17</v>
      </c>
      <c r="C238" s="85">
        <v>20707</v>
      </c>
      <c r="D238" s="15">
        <v>184.54</v>
      </c>
      <c r="E238" s="11">
        <v>173.039</v>
      </c>
      <c r="F238" s="15">
        <f t="shared" si="35"/>
        <v>14.9505696</v>
      </c>
      <c r="G238" s="15">
        <f t="shared" si="36"/>
        <v>197.7177333333333</v>
      </c>
      <c r="H238" s="82">
        <f t="shared" si="37"/>
        <v>2955.9927333542396</v>
      </c>
      <c r="I238" s="10" t="s">
        <v>106</v>
      </c>
      <c r="J238" s="15">
        <v>200.65076</v>
      </c>
      <c r="K238" s="15">
        <v>190.94631</v>
      </c>
      <c r="L238" s="15">
        <v>201.55613</v>
      </c>
      <c r="M238" s="60"/>
      <c r="N238" s="60"/>
      <c r="O238" s="11"/>
    </row>
    <row r="239" spans="1:15" ht="24">
      <c r="A239" s="11"/>
      <c r="B239" s="10">
        <v>18</v>
      </c>
      <c r="C239" s="85">
        <v>20715</v>
      </c>
      <c r="D239" s="15">
        <v>184.4</v>
      </c>
      <c r="E239" s="11">
        <v>143.13</v>
      </c>
      <c r="F239" s="15">
        <f t="shared" si="35"/>
        <v>12.366432</v>
      </c>
      <c r="G239" s="15">
        <f t="shared" si="36"/>
        <v>186.3005433333333</v>
      </c>
      <c r="H239" s="82">
        <f t="shared" si="37"/>
        <v>2303.87300069472</v>
      </c>
      <c r="I239" s="10" t="s">
        <v>107</v>
      </c>
      <c r="J239" s="15">
        <v>185.84885</v>
      </c>
      <c r="K239" s="15">
        <v>188.67318</v>
      </c>
      <c r="L239" s="15">
        <v>184.3796</v>
      </c>
      <c r="M239" s="60"/>
      <c r="N239" s="60"/>
      <c r="O239" s="11"/>
    </row>
    <row r="240" spans="1:15" ht="24">
      <c r="A240" s="11"/>
      <c r="B240" s="10">
        <v>19</v>
      </c>
      <c r="C240" s="85">
        <v>20731</v>
      </c>
      <c r="D240" s="15">
        <v>183.4</v>
      </c>
      <c r="E240" s="11">
        <v>75.609</v>
      </c>
      <c r="F240" s="15">
        <f t="shared" si="35"/>
        <v>6.5326176</v>
      </c>
      <c r="G240" s="15">
        <f t="shared" si="36"/>
        <v>319.6215866666667</v>
      </c>
      <c r="H240" s="82">
        <f t="shared" si="37"/>
        <v>2087.965602398592</v>
      </c>
      <c r="I240" s="10" t="s">
        <v>108</v>
      </c>
      <c r="J240" s="15">
        <v>322.75273</v>
      </c>
      <c r="K240" s="15">
        <v>319.12945</v>
      </c>
      <c r="L240" s="15">
        <v>316.98258</v>
      </c>
      <c r="M240" s="60"/>
      <c r="N240" s="60"/>
      <c r="O240" s="11"/>
    </row>
    <row r="241" spans="1:15" ht="24">
      <c r="A241" s="11"/>
      <c r="B241" s="10">
        <v>20</v>
      </c>
      <c r="C241" s="85">
        <v>20736</v>
      </c>
      <c r="D241" s="15">
        <v>183.59</v>
      </c>
      <c r="E241" s="11">
        <v>89.598</v>
      </c>
      <c r="F241" s="15">
        <f t="shared" si="35"/>
        <v>7.7412672</v>
      </c>
      <c r="G241" s="15">
        <f t="shared" si="36"/>
        <v>221.72431666666668</v>
      </c>
      <c r="H241" s="82">
        <f t="shared" si="37"/>
        <v>1716.42718005408</v>
      </c>
      <c r="I241" s="10" t="s">
        <v>109</v>
      </c>
      <c r="J241" s="15">
        <v>226.99342</v>
      </c>
      <c r="K241" s="15">
        <v>220</v>
      </c>
      <c r="L241" s="15">
        <v>218.17953</v>
      </c>
      <c r="M241" s="60"/>
      <c r="N241" s="60"/>
      <c r="O241" s="11"/>
    </row>
    <row r="242" spans="1:15" ht="24">
      <c r="A242" s="11"/>
      <c r="B242" s="10">
        <v>21</v>
      </c>
      <c r="C242" s="85">
        <v>20757</v>
      </c>
      <c r="D242" s="15">
        <v>182.74</v>
      </c>
      <c r="E242" s="11">
        <v>45.185</v>
      </c>
      <c r="F242" s="15">
        <f t="shared" si="35"/>
        <v>3.9039840000000003</v>
      </c>
      <c r="G242" s="15">
        <f t="shared" si="36"/>
        <v>34.671256666666665</v>
      </c>
      <c r="H242" s="82">
        <f t="shared" si="37"/>
        <v>135.35603128656</v>
      </c>
      <c r="I242" s="10" t="s">
        <v>110</v>
      </c>
      <c r="J242" s="15">
        <v>41.5136</v>
      </c>
      <c r="K242" s="15">
        <v>37.77369</v>
      </c>
      <c r="L242" s="15">
        <v>24.72648</v>
      </c>
      <c r="M242" s="60"/>
      <c r="N242" s="60"/>
      <c r="O242" s="11"/>
    </row>
    <row r="243" spans="1:15" ht="24">
      <c r="A243" s="11"/>
      <c r="B243" s="10">
        <v>22</v>
      </c>
      <c r="C243" s="85">
        <v>20764</v>
      </c>
      <c r="D243" s="15">
        <v>182.39</v>
      </c>
      <c r="E243" s="11">
        <v>25.267</v>
      </c>
      <c r="F243" s="15">
        <f t="shared" si="35"/>
        <v>2.1830688</v>
      </c>
      <c r="G243" s="15">
        <f t="shared" si="36"/>
        <v>53.58049333333333</v>
      </c>
      <c r="H243" s="82">
        <f t="shared" si="37"/>
        <v>116.969903284608</v>
      </c>
      <c r="I243" s="10" t="s">
        <v>111</v>
      </c>
      <c r="J243" s="15">
        <v>52.40652</v>
      </c>
      <c r="K243" s="15">
        <v>49.31657</v>
      </c>
      <c r="L243" s="15">
        <v>59.01839</v>
      </c>
      <c r="M243" s="60"/>
      <c r="N243" s="60"/>
      <c r="O243" s="11"/>
    </row>
    <row r="244" spans="1:15" ht="24">
      <c r="A244" s="11"/>
      <c r="B244" s="10">
        <v>23</v>
      </c>
      <c r="C244" s="85">
        <v>20773</v>
      </c>
      <c r="D244" s="15">
        <v>182.27</v>
      </c>
      <c r="E244" s="11">
        <v>20.63</v>
      </c>
      <c r="F244" s="15">
        <f t="shared" si="35"/>
        <v>1.782432</v>
      </c>
      <c r="G244" s="15">
        <f t="shared" si="36"/>
        <v>40.45081</v>
      </c>
      <c r="H244" s="82">
        <f t="shared" si="37"/>
        <v>72.10081816991999</v>
      </c>
      <c r="I244" s="10" t="s">
        <v>112</v>
      </c>
      <c r="J244" s="15">
        <v>48.15754</v>
      </c>
      <c r="K244" s="15">
        <v>42.45754</v>
      </c>
      <c r="L244" s="15">
        <v>30.73735</v>
      </c>
      <c r="M244" s="60"/>
      <c r="N244" s="60"/>
      <c r="O244" s="11"/>
    </row>
    <row r="245" spans="1:15" ht="24">
      <c r="A245" s="11"/>
      <c r="B245" s="10">
        <v>24</v>
      </c>
      <c r="C245" s="85">
        <v>20777</v>
      </c>
      <c r="D245" s="15">
        <v>182.27</v>
      </c>
      <c r="E245" s="11">
        <v>21.013</v>
      </c>
      <c r="F245" s="15">
        <f t="shared" si="35"/>
        <v>1.8155232000000003</v>
      </c>
      <c r="G245" s="15">
        <f t="shared" si="36"/>
        <v>35.174753333333335</v>
      </c>
      <c r="H245" s="82">
        <f t="shared" si="37"/>
        <v>63.860580730944015</v>
      </c>
      <c r="I245" s="10" t="s">
        <v>113</v>
      </c>
      <c r="J245" s="15">
        <v>38.38925</v>
      </c>
      <c r="K245" s="15">
        <v>38.67574</v>
      </c>
      <c r="L245" s="15">
        <v>28.45927</v>
      </c>
      <c r="M245" s="60"/>
      <c r="N245" s="60"/>
      <c r="O245" s="11"/>
    </row>
    <row r="246" spans="1:15" ht="24">
      <c r="A246" s="11"/>
      <c r="B246" s="10">
        <v>25</v>
      </c>
      <c r="C246" s="85">
        <v>20828</v>
      </c>
      <c r="D246" s="15">
        <v>181.87</v>
      </c>
      <c r="E246" s="11">
        <v>5.663</v>
      </c>
      <c r="F246" s="15">
        <f t="shared" si="35"/>
        <v>0.48928320000000003</v>
      </c>
      <c r="G246" s="15">
        <f t="shared" si="36"/>
        <v>13.464253333333334</v>
      </c>
      <c r="H246" s="82">
        <f t="shared" si="37"/>
        <v>6.587832956544</v>
      </c>
      <c r="I246" s="10" t="s">
        <v>114</v>
      </c>
      <c r="J246" s="15">
        <v>13.02496</v>
      </c>
      <c r="K246" s="15">
        <v>2.5539</v>
      </c>
      <c r="L246" s="15">
        <v>24.8139</v>
      </c>
      <c r="M246" s="104" t="s">
        <v>128</v>
      </c>
      <c r="N246" s="105"/>
      <c r="O246" s="11"/>
    </row>
    <row r="247" spans="1:15" ht="24">
      <c r="A247" s="11"/>
      <c r="B247" s="10">
        <v>26</v>
      </c>
      <c r="C247" s="85">
        <v>20835</v>
      </c>
      <c r="D247" s="15">
        <v>181.84</v>
      </c>
      <c r="E247" s="11">
        <v>5.346</v>
      </c>
      <c r="F247" s="15">
        <f t="shared" si="35"/>
        <v>0.46189440000000004</v>
      </c>
      <c r="G247" s="15">
        <f t="shared" si="36"/>
        <v>16.38495</v>
      </c>
      <c r="H247" s="82">
        <f t="shared" si="37"/>
        <v>7.56811664928</v>
      </c>
      <c r="I247" s="10" t="s">
        <v>115</v>
      </c>
      <c r="J247" s="15">
        <v>18.04794</v>
      </c>
      <c r="K247" s="15">
        <v>19.52362</v>
      </c>
      <c r="L247" s="15">
        <v>11.58329</v>
      </c>
      <c r="M247" s="60"/>
      <c r="N247" s="60"/>
      <c r="O247" s="11"/>
    </row>
    <row r="248" spans="1:15" ht="24">
      <c r="A248" s="11"/>
      <c r="B248" s="10">
        <v>27</v>
      </c>
      <c r="C248" s="85">
        <v>20841</v>
      </c>
      <c r="D248" s="15">
        <v>181.82</v>
      </c>
      <c r="E248" s="11">
        <v>5.014</v>
      </c>
      <c r="F248" s="15">
        <f t="shared" si="35"/>
        <v>0.43320960000000003</v>
      </c>
      <c r="G248" s="15">
        <f t="shared" si="36"/>
        <v>13.37502</v>
      </c>
      <c r="H248" s="82">
        <f t="shared" si="37"/>
        <v>5.794187064192</v>
      </c>
      <c r="I248" s="10" t="s">
        <v>116</v>
      </c>
      <c r="J248" s="15">
        <v>10.12816</v>
      </c>
      <c r="K248" s="15">
        <v>17.66484</v>
      </c>
      <c r="L248" s="15">
        <v>12.33206</v>
      </c>
      <c r="M248" s="60"/>
      <c r="N248" s="60"/>
      <c r="O248" s="11"/>
    </row>
    <row r="249" spans="1:15" ht="24">
      <c r="A249" s="11"/>
      <c r="B249" s="10">
        <v>28</v>
      </c>
      <c r="C249" s="85">
        <v>20856</v>
      </c>
      <c r="D249" s="15">
        <v>181.76</v>
      </c>
      <c r="E249" s="11">
        <v>4.466</v>
      </c>
      <c r="F249" s="15">
        <f t="shared" si="35"/>
        <v>0.38586240000000005</v>
      </c>
      <c r="G249" s="15">
        <f t="shared" si="36"/>
        <v>8.564593333333335</v>
      </c>
      <c r="H249" s="82">
        <f t="shared" si="37"/>
        <v>3.304754538624001</v>
      </c>
      <c r="I249" s="10" t="s">
        <v>82</v>
      </c>
      <c r="J249" s="15">
        <v>9.05583</v>
      </c>
      <c r="K249" s="15">
        <v>7.87805</v>
      </c>
      <c r="L249" s="15">
        <v>8.7599</v>
      </c>
      <c r="M249" s="60"/>
      <c r="N249" s="60"/>
      <c r="O249" s="11"/>
    </row>
    <row r="250" spans="1:15" ht="24">
      <c r="A250" s="11"/>
      <c r="B250" s="10">
        <v>29</v>
      </c>
      <c r="C250" s="85">
        <v>20862</v>
      </c>
      <c r="D250" s="15">
        <v>181.73</v>
      </c>
      <c r="E250" s="11">
        <v>3.968</v>
      </c>
      <c r="F250" s="15">
        <f t="shared" si="35"/>
        <v>0.3428352</v>
      </c>
      <c r="G250" s="15">
        <f t="shared" si="36"/>
        <v>2.77375</v>
      </c>
      <c r="H250" s="82">
        <f t="shared" si="37"/>
        <v>0.950939136</v>
      </c>
      <c r="I250" s="10" t="s">
        <v>83</v>
      </c>
      <c r="J250" s="15">
        <v>7.36404</v>
      </c>
      <c r="K250" s="15">
        <v>0.33155</v>
      </c>
      <c r="L250" s="15">
        <v>0.62566</v>
      </c>
      <c r="M250" s="60"/>
      <c r="N250" s="60"/>
      <c r="O250" s="11"/>
    </row>
    <row r="251" spans="1:17" ht="24">
      <c r="A251" s="113"/>
      <c r="B251" s="115">
        <v>30</v>
      </c>
      <c r="C251" s="116">
        <v>20869</v>
      </c>
      <c r="D251" s="117">
        <v>181.7</v>
      </c>
      <c r="E251" s="113">
        <v>3.028</v>
      </c>
      <c r="F251" s="117">
        <f t="shared" si="35"/>
        <v>0.2616192</v>
      </c>
      <c r="G251" s="117">
        <f t="shared" si="36"/>
        <v>1.4245600000000003</v>
      </c>
      <c r="H251" s="118">
        <f t="shared" si="37"/>
        <v>0.3726922475520001</v>
      </c>
      <c r="I251" s="115" t="s">
        <v>84</v>
      </c>
      <c r="J251" s="117">
        <v>0</v>
      </c>
      <c r="K251" s="117">
        <v>2.1639</v>
      </c>
      <c r="L251" s="117">
        <v>2.10978</v>
      </c>
      <c r="M251" s="112"/>
      <c r="N251" s="112"/>
      <c r="O251" s="113"/>
      <c r="P251" s="113"/>
      <c r="Q251" s="113"/>
    </row>
    <row r="252" spans="1:16" ht="24">
      <c r="A252" s="11"/>
      <c r="B252" s="10">
        <v>1</v>
      </c>
      <c r="C252" s="85">
        <v>20938</v>
      </c>
      <c r="D252" s="15">
        <v>181.89</v>
      </c>
      <c r="E252" s="11">
        <v>6.053</v>
      </c>
      <c r="F252" s="15">
        <f t="shared" si="35"/>
        <v>0.5229792</v>
      </c>
      <c r="G252" s="15">
        <f t="shared" si="36"/>
        <v>21.443373388319273</v>
      </c>
      <c r="H252" s="82">
        <f t="shared" si="37"/>
        <v>11.214438259924503</v>
      </c>
      <c r="I252" s="10" t="s">
        <v>117</v>
      </c>
      <c r="J252" s="15">
        <f>การคำนวณตะกอน!F6</f>
        <v>34.536891679748</v>
      </c>
      <c r="K252" s="15">
        <f>การคำนวณตะกอน!F7</f>
        <v>17.165090021388757</v>
      </c>
      <c r="L252" s="15">
        <f>การคำนวณตะกอน!F8</f>
        <v>12.62813846382106</v>
      </c>
      <c r="M252" s="111" t="s">
        <v>129</v>
      </c>
      <c r="N252" s="112"/>
      <c r="O252" s="113"/>
      <c r="P252" s="114"/>
    </row>
    <row r="253" spans="1:15" ht="24">
      <c r="A253" s="11"/>
      <c r="B253" s="10">
        <v>2</v>
      </c>
      <c r="C253" s="85">
        <v>20947</v>
      </c>
      <c r="D253" s="15">
        <v>183.87</v>
      </c>
      <c r="E253" s="11">
        <v>111.958</v>
      </c>
      <c r="F253" s="15">
        <f t="shared" si="35"/>
        <v>9.6731712</v>
      </c>
      <c r="G253" s="15">
        <f t="shared" si="36"/>
        <v>867.8646965918597</v>
      </c>
      <c r="H253" s="82">
        <f t="shared" si="37"/>
        <v>8395.003788569116</v>
      </c>
      <c r="I253" s="10" t="s">
        <v>118</v>
      </c>
      <c r="J253" s="15">
        <f>การคำนวณตะกอน!F9</f>
        <v>876.548483554058</v>
      </c>
      <c r="K253" s="15">
        <f>การคำนวณตะกอน!F10</f>
        <v>874.2324512965055</v>
      </c>
      <c r="L253" s="15">
        <f>การคำนวณตะกอน!F11</f>
        <v>852.8131549250155</v>
      </c>
      <c r="M253" s="60"/>
      <c r="N253" s="60"/>
      <c r="O253" s="11"/>
    </row>
    <row r="254" spans="1:15" ht="24">
      <c r="A254" s="11"/>
      <c r="B254" s="10">
        <v>3</v>
      </c>
      <c r="C254" s="85">
        <v>20948</v>
      </c>
      <c r="D254" s="15">
        <v>185.05</v>
      </c>
      <c r="E254" s="11">
        <v>192.694</v>
      </c>
      <c r="F254" s="15">
        <f t="shared" si="35"/>
        <v>16.6487616</v>
      </c>
      <c r="G254" s="15">
        <f t="shared" si="36"/>
        <v>738.4192157395337</v>
      </c>
      <c r="H254" s="82">
        <f t="shared" si="37"/>
        <v>12293.765483706464</v>
      </c>
      <c r="I254" s="10" t="s">
        <v>119</v>
      </c>
      <c r="J254" s="15">
        <f>การคำนวณตะกอน!F12</f>
        <v>726.0849276715206</v>
      </c>
      <c r="K254" s="15">
        <f>การคำนวณตะกอน!F13</f>
        <v>732.3772975156257</v>
      </c>
      <c r="L254" s="15">
        <f>การคำนวณตะกอน!F14</f>
        <v>756.7954220314547</v>
      </c>
      <c r="M254" s="60"/>
      <c r="N254" s="60"/>
      <c r="O254" s="11"/>
    </row>
    <row r="255" spans="1:15" ht="24">
      <c r="A255" s="11"/>
      <c r="B255" s="10">
        <v>4</v>
      </c>
      <c r="C255" s="85">
        <v>20962</v>
      </c>
      <c r="D255" s="15">
        <v>182.09</v>
      </c>
      <c r="E255" s="11">
        <v>11.024</v>
      </c>
      <c r="F255" s="15">
        <f t="shared" si="35"/>
        <v>0.9524735999999999</v>
      </c>
      <c r="G255" s="15">
        <f t="shared" si="36"/>
        <v>46.56639635982833</v>
      </c>
      <c r="H255" s="82">
        <f t="shared" si="37"/>
        <v>44.353263179872584</v>
      </c>
      <c r="I255" s="10" t="s">
        <v>120</v>
      </c>
      <c r="J255" s="15">
        <f>การคำนวณตะกอน!F15</f>
        <v>60.60606060607952</v>
      </c>
      <c r="K255" s="15">
        <f>การคำนวณตะกอน!F16</f>
        <v>38.76518697112564</v>
      </c>
      <c r="L255" s="15">
        <f>การคำนวณตะกอน!F17</f>
        <v>40.32794150227985</v>
      </c>
      <c r="M255" s="60"/>
      <c r="N255" s="60"/>
      <c r="O255" s="11"/>
    </row>
    <row r="256" spans="1:15" ht="24">
      <c r="A256" s="11"/>
      <c r="B256" s="10">
        <v>5</v>
      </c>
      <c r="C256" s="85">
        <v>20980</v>
      </c>
      <c r="D256" s="15">
        <v>181.88</v>
      </c>
      <c r="E256" s="11">
        <v>6.311</v>
      </c>
      <c r="F256" s="15">
        <f t="shared" si="35"/>
        <v>0.5452704</v>
      </c>
      <c r="G256" s="15">
        <f t="shared" si="36"/>
        <v>318.1025158669381</v>
      </c>
      <c r="H256" s="82">
        <f t="shared" si="37"/>
        <v>173.4518860677717</v>
      </c>
      <c r="I256" s="10" t="s">
        <v>121</v>
      </c>
      <c r="J256" s="15">
        <f>การคำนวณตะกอน!F18</f>
        <v>305.0847457626844</v>
      </c>
      <c r="K256" s="15">
        <f>การคำนวณตะกอน!F19</f>
        <v>314.18934528483965</v>
      </c>
      <c r="L256" s="15">
        <f>การคำนวณตะกอน!F20</f>
        <v>335.03345655329025</v>
      </c>
      <c r="M256" s="60"/>
      <c r="N256" s="60"/>
      <c r="O256" s="11"/>
    </row>
    <row r="257" spans="1:15" ht="24">
      <c r="A257" s="11"/>
      <c r="B257" s="10">
        <v>6</v>
      </c>
      <c r="C257" s="85">
        <v>20987</v>
      </c>
      <c r="D257" s="15">
        <v>182.83</v>
      </c>
      <c r="E257" s="11">
        <v>46.549</v>
      </c>
      <c r="F257" s="15">
        <f t="shared" si="35"/>
        <v>4.0218336</v>
      </c>
      <c r="G257" s="15">
        <f t="shared" si="36"/>
        <v>382.8305899285411</v>
      </c>
      <c r="H257" s="82">
        <f t="shared" si="37"/>
        <v>1539.680929682428</v>
      </c>
      <c r="I257" s="10" t="s">
        <v>122</v>
      </c>
      <c r="J257" s="15">
        <f>การคำนวณตะกอน!F21</f>
        <v>403.53364598101246</v>
      </c>
      <c r="K257" s="15">
        <f>การคำนวณตะกอน!F22</f>
        <v>352.7057838164858</v>
      </c>
      <c r="L257" s="15">
        <f>การคำนวณตะกอน!F23</f>
        <v>392.252339988125</v>
      </c>
      <c r="M257" s="60"/>
      <c r="N257" s="60"/>
      <c r="O257" s="11"/>
    </row>
    <row r="258" spans="1:15" ht="24">
      <c r="A258" s="11"/>
      <c r="B258" s="10">
        <v>7</v>
      </c>
      <c r="C258" s="85">
        <v>20998</v>
      </c>
      <c r="D258" s="15">
        <v>182.132</v>
      </c>
      <c r="E258" s="11">
        <v>12.728</v>
      </c>
      <c r="F258" s="15">
        <f t="shared" si="35"/>
        <v>1.0996992</v>
      </c>
      <c r="G258" s="15">
        <f t="shared" si="36"/>
        <v>303.35618327022917</v>
      </c>
      <c r="H258" s="82">
        <f t="shared" si="37"/>
        <v>333.6005520573244</v>
      </c>
      <c r="I258" s="10" t="s">
        <v>96</v>
      </c>
      <c r="J258" s="15">
        <f>การคำนวณตะกอน!F24</f>
        <v>290.8277404921572</v>
      </c>
      <c r="K258" s="15">
        <f>การคำนวณตะกอน!F25</f>
        <v>287.6687505662343</v>
      </c>
      <c r="L258" s="15">
        <f>การคำนวณตะกอน!F26</f>
        <v>331.57205875229596</v>
      </c>
      <c r="M258" s="60"/>
      <c r="N258" s="60"/>
      <c r="O258" s="11"/>
    </row>
    <row r="259" spans="1:15" ht="24">
      <c r="A259" s="11"/>
      <c r="B259" s="10">
        <v>8</v>
      </c>
      <c r="C259" s="85">
        <v>21003</v>
      </c>
      <c r="D259" s="15">
        <v>182.3</v>
      </c>
      <c r="E259" s="11">
        <v>23.045</v>
      </c>
      <c r="F259" s="15">
        <f t="shared" si="35"/>
        <v>1.9910880000000002</v>
      </c>
      <c r="G259" s="15">
        <f t="shared" si="36"/>
        <v>242.8074237305359</v>
      </c>
      <c r="H259" s="82">
        <f t="shared" si="37"/>
        <v>483.4509477007853</v>
      </c>
      <c r="I259" s="10" t="s">
        <v>97</v>
      </c>
      <c r="J259" s="15">
        <f>การคำนวณตะกอน!F27</f>
        <v>217.67713659601537</v>
      </c>
      <c r="K259" s="15">
        <f>การคำนวณตะกอน!F28</f>
        <v>232.48699908230523</v>
      </c>
      <c r="L259" s="15">
        <f>การคำนวณตะกอน!F29</f>
        <v>278.25813551328713</v>
      </c>
      <c r="M259" s="60"/>
      <c r="N259" s="60"/>
      <c r="O259" s="11"/>
    </row>
    <row r="260" spans="1:15" ht="24">
      <c r="A260" s="11"/>
      <c r="B260" s="10">
        <v>9</v>
      </c>
      <c r="C260" s="85">
        <v>21010</v>
      </c>
      <c r="D260" s="15">
        <v>185.9</v>
      </c>
      <c r="E260" s="11">
        <v>306.003</v>
      </c>
      <c r="F260" s="15">
        <f t="shared" si="35"/>
        <v>26.4386592</v>
      </c>
      <c r="G260" s="15">
        <f t="shared" si="36"/>
        <v>1842.646552821975</v>
      </c>
      <c r="H260" s="82">
        <f t="shared" si="37"/>
        <v>48717.104236114996</v>
      </c>
      <c r="I260" s="10" t="s">
        <v>98</v>
      </c>
      <c r="J260" s="15">
        <f>การคำนวณตะกอน!F30</f>
        <v>1854.123776311913</v>
      </c>
      <c r="K260" s="15">
        <f>การคำนวณตะกอน!F31</f>
        <v>1819.2499295046039</v>
      </c>
      <c r="L260" s="15">
        <f>การคำนวณตะกอน!F32</f>
        <v>1854.565952649408</v>
      </c>
      <c r="M260" s="60"/>
      <c r="N260" s="60"/>
      <c r="O260" s="11"/>
    </row>
    <row r="261" spans="1:15" ht="24">
      <c r="A261" s="11"/>
      <c r="B261" s="10">
        <v>10</v>
      </c>
      <c r="C261" s="85">
        <v>21010</v>
      </c>
      <c r="D261" s="15">
        <v>186.36</v>
      </c>
      <c r="E261" s="11">
        <v>323.618</v>
      </c>
      <c r="F261" s="15">
        <f t="shared" si="35"/>
        <v>27.9605952</v>
      </c>
      <c r="G261" s="15">
        <f t="shared" si="36"/>
        <v>1475.4265146654514</v>
      </c>
      <c r="H261" s="82">
        <f t="shared" si="37"/>
        <v>41253.80352390755</v>
      </c>
      <c r="I261" s="10" t="s">
        <v>99</v>
      </c>
      <c r="J261" s="15">
        <f>การคำนวณตะกอน!F33</f>
        <v>1533.9527094382129</v>
      </c>
      <c r="K261" s="15">
        <f>การคำนวณตะกอน!F34</f>
        <v>1457.6889925468158</v>
      </c>
      <c r="L261" s="15">
        <f>การคำนวณตะกอน!F35</f>
        <v>1434.6378420113253</v>
      </c>
      <c r="M261" s="60"/>
      <c r="N261" s="60"/>
      <c r="O261" s="11"/>
    </row>
    <row r="262" spans="1:15" ht="24">
      <c r="A262" s="11"/>
      <c r="B262" s="10">
        <v>11</v>
      </c>
      <c r="C262" s="85">
        <v>21038</v>
      </c>
      <c r="D262" s="15">
        <v>187.64</v>
      </c>
      <c r="E262" s="11">
        <v>149.761</v>
      </c>
      <c r="F262" s="15">
        <f t="shared" si="35"/>
        <v>12.9393504</v>
      </c>
      <c r="G262" s="15">
        <f t="shared" si="36"/>
        <v>659.6169675608394</v>
      </c>
      <c r="H262" s="82">
        <f t="shared" si="37"/>
        <v>8535.015073055134</v>
      </c>
      <c r="I262" s="10" t="s">
        <v>100</v>
      </c>
      <c r="J262" s="15">
        <f>การคำนวณตะกอน!F36</f>
        <v>643.9301664636903</v>
      </c>
      <c r="K262" s="15">
        <f>การคำนวณตะกอน!F37</f>
        <v>655.103104295399</v>
      </c>
      <c r="L262" s="15">
        <f>การคำนวณตะกอน!F38</f>
        <v>679.8176319234288</v>
      </c>
      <c r="M262" s="60"/>
      <c r="N262" s="60"/>
      <c r="O262" s="11"/>
    </row>
    <row r="263" spans="1:15" ht="24">
      <c r="A263" s="11"/>
      <c r="B263" s="10">
        <v>12</v>
      </c>
      <c r="C263" s="85">
        <v>21052</v>
      </c>
      <c r="D263" s="15">
        <v>187.74</v>
      </c>
      <c r="E263" s="11">
        <v>632.761</v>
      </c>
      <c r="F263" s="15">
        <f t="shared" si="35"/>
        <v>54.6705504</v>
      </c>
      <c r="G263" s="15">
        <f t="shared" si="36"/>
        <v>2992.7455846153975</v>
      </c>
      <c r="H263" s="82">
        <f t="shared" si="37"/>
        <v>163615.04831809356</v>
      </c>
      <c r="I263" s="10" t="s">
        <v>101</v>
      </c>
      <c r="J263" s="15">
        <f>การคำนวณตะกอน!F39</f>
        <v>2557.652711050104</v>
      </c>
      <c r="K263" s="15">
        <f>การคำนวณตะกอน!F40</f>
        <v>3435.3795171216207</v>
      </c>
      <c r="L263" s="15">
        <f>การคำนวณตะกอน!F41</f>
        <v>2985.2045256744686</v>
      </c>
      <c r="M263" s="60"/>
      <c r="N263" s="60"/>
      <c r="O263" s="11"/>
    </row>
    <row r="264" spans="1:15" ht="24">
      <c r="A264" s="11"/>
      <c r="B264" s="10">
        <v>13</v>
      </c>
      <c r="C264" s="85">
        <v>21052</v>
      </c>
      <c r="D264" s="15">
        <v>188.32</v>
      </c>
      <c r="E264" s="11">
        <v>642.082</v>
      </c>
      <c r="F264" s="15">
        <f t="shared" si="35"/>
        <v>55.4758848</v>
      </c>
      <c r="G264" s="15">
        <f t="shared" si="36"/>
        <v>1597.5596946478902</v>
      </c>
      <c r="H264" s="82">
        <f t="shared" si="37"/>
        <v>88626.03758140953</v>
      </c>
      <c r="I264" s="10" t="s">
        <v>102</v>
      </c>
      <c r="J264" s="15">
        <f>การคำนวณตะกอน!F42</f>
        <v>1590.1960060536894</v>
      </c>
      <c r="K264" s="15">
        <f>การคำนวณตะกอน!F43</f>
        <v>1559.422467033882</v>
      </c>
      <c r="L264" s="15">
        <f>การคำนวณตะกอน!F44</f>
        <v>1643.0606108560999</v>
      </c>
      <c r="M264" s="60"/>
      <c r="N264" s="60"/>
      <c r="O264" s="11"/>
    </row>
    <row r="265" spans="1:15" ht="24">
      <c r="A265" s="11"/>
      <c r="B265" s="10">
        <v>14</v>
      </c>
      <c r="C265" s="85">
        <v>21064</v>
      </c>
      <c r="D265" s="15">
        <v>187.86</v>
      </c>
      <c r="E265" s="11">
        <v>595.444</v>
      </c>
      <c r="F265" s="15">
        <f t="shared" si="35"/>
        <v>51.446361599999996</v>
      </c>
      <c r="G265" s="15">
        <f aca="true" t="shared" si="38" ref="G265:G273">+AVERAGE(J265:L265)</f>
        <v>1096.174042882323</v>
      </c>
      <c r="H265" s="82">
        <f aca="true" t="shared" si="39" ref="H265:H273">G265*F265</f>
        <v>56394.16618665789</v>
      </c>
      <c r="I265" s="10" t="s">
        <v>103</v>
      </c>
      <c r="J265" s="15">
        <f>การคำนวณตะกอน!F45</f>
        <v>1525.9220824145168</v>
      </c>
      <c r="K265" s="15">
        <f>การคำนวณตะกอน!F46</f>
        <v>917.4049728494379</v>
      </c>
      <c r="L265" s="15">
        <f>การคำนวณตะกอน!F47</f>
        <v>845.1950733830143</v>
      </c>
      <c r="M265" s="60"/>
      <c r="N265" s="60"/>
      <c r="O265" s="11"/>
    </row>
    <row r="266" spans="1:15" ht="24">
      <c r="A266" s="11"/>
      <c r="B266" s="10">
        <v>15</v>
      </c>
      <c r="C266" s="85">
        <v>21065</v>
      </c>
      <c r="D266" s="15">
        <v>189.05</v>
      </c>
      <c r="E266" s="11">
        <v>837.103</v>
      </c>
      <c r="F266" s="15">
        <f t="shared" si="35"/>
        <v>72.3256992</v>
      </c>
      <c r="G266" s="15">
        <f t="shared" si="38"/>
        <v>762.7796241916323</v>
      </c>
      <c r="H266" s="82">
        <f t="shared" si="39"/>
        <v>55168.569655173036</v>
      </c>
      <c r="I266" s="10" t="s">
        <v>104</v>
      </c>
      <c r="J266" s="15">
        <f>การคำนวณตะกอน!F48</f>
        <v>866.4704946715455</v>
      </c>
      <c r="K266" s="15">
        <f>การคำนวณตะกอน!F49</f>
        <v>796.8917258057859</v>
      </c>
      <c r="L266" s="15">
        <f>การคำนวณตะกอน!F50</f>
        <v>624.9766520975655</v>
      </c>
      <c r="M266" s="60"/>
      <c r="N266" s="60"/>
      <c r="O266" s="11"/>
    </row>
    <row r="267" spans="1:15" ht="24">
      <c r="A267" s="11"/>
      <c r="B267" s="10">
        <v>16</v>
      </c>
      <c r="C267" s="85">
        <v>21072</v>
      </c>
      <c r="D267" s="15">
        <v>184.47</v>
      </c>
      <c r="E267" s="11">
        <v>155.933</v>
      </c>
      <c r="F267" s="15">
        <f t="shared" si="35"/>
        <v>13.4726112</v>
      </c>
      <c r="G267" s="15">
        <f t="shared" si="38"/>
        <v>1571.6399177307803</v>
      </c>
      <c r="H267" s="82">
        <f t="shared" si="39"/>
        <v>21174.093557986787</v>
      </c>
      <c r="I267" s="10" t="s">
        <v>105</v>
      </c>
      <c r="J267" s="15">
        <f>การคำนวณตะกอน!F51</f>
        <v>1716.7162037511935</v>
      </c>
      <c r="K267" s="15">
        <f>การคำนวณตะกอน!F52</f>
        <v>1704.4960722045857</v>
      </c>
      <c r="L267" s="15">
        <f>การคำนวณตะกอน!F53</f>
        <v>1293.7074772365618</v>
      </c>
      <c r="M267" s="60"/>
      <c r="N267" s="60"/>
      <c r="O267" s="11"/>
    </row>
    <row r="268" spans="1:15" ht="24">
      <c r="A268" s="11"/>
      <c r="B268" s="10">
        <v>17</v>
      </c>
      <c r="C268" s="85">
        <v>21099</v>
      </c>
      <c r="D268" s="15">
        <v>183.65</v>
      </c>
      <c r="E268" s="11">
        <v>100.378</v>
      </c>
      <c r="F268" s="15">
        <f t="shared" si="35"/>
        <v>8.6726592</v>
      </c>
      <c r="G268" s="15">
        <f t="shared" si="38"/>
        <v>255.4611493993822</v>
      </c>
      <c r="H268" s="82">
        <f t="shared" si="39"/>
        <v>2215.5274875811265</v>
      </c>
      <c r="I268" s="10" t="s">
        <v>106</v>
      </c>
      <c r="J268" s="15">
        <f>การคำนวณตะกอน!F54</f>
        <v>256.17807960760047</v>
      </c>
      <c r="K268" s="15">
        <f>การคำนวณตะกอน!F55</f>
        <v>243.5116949695626</v>
      </c>
      <c r="L268" s="15">
        <f>การคำนวณตะกอน!F56</f>
        <v>266.69367362098353</v>
      </c>
      <c r="M268" s="60"/>
      <c r="N268" s="60"/>
      <c r="O268" s="11"/>
    </row>
    <row r="269" spans="1:15" ht="24">
      <c r="A269" s="11"/>
      <c r="B269" s="10">
        <v>18</v>
      </c>
      <c r="C269" s="85">
        <v>21109</v>
      </c>
      <c r="D269" s="15">
        <v>182.68</v>
      </c>
      <c r="E269" s="11">
        <v>37.358</v>
      </c>
      <c r="F269" s="15">
        <f t="shared" si="35"/>
        <v>3.2277312</v>
      </c>
      <c r="G269" s="15">
        <f t="shared" si="38"/>
        <v>280.19744352478006</v>
      </c>
      <c r="H269" s="82">
        <f t="shared" si="39"/>
        <v>904.4020306251706</v>
      </c>
      <c r="I269" s="10" t="s">
        <v>107</v>
      </c>
      <c r="J269" s="15">
        <f>การคำนวณตะกอน!F57</f>
        <v>313.26335247902404</v>
      </c>
      <c r="K269" s="15">
        <f>การคำนวณตะกอน!F58</f>
        <v>278.39607729284324</v>
      </c>
      <c r="L269" s="15">
        <f>การคำนวณตะกอน!F59</f>
        <v>248.93290080247294</v>
      </c>
      <c r="M269" s="60"/>
      <c r="N269" s="60"/>
      <c r="O269" s="11"/>
    </row>
    <row r="270" spans="1:15" ht="24">
      <c r="A270" s="11"/>
      <c r="B270" s="10">
        <v>19</v>
      </c>
      <c r="C270" s="85">
        <v>21121</v>
      </c>
      <c r="D270" s="15">
        <v>182.62</v>
      </c>
      <c r="E270" s="11">
        <v>28.313</v>
      </c>
      <c r="F270" s="15">
        <f t="shared" si="35"/>
        <v>2.4462432</v>
      </c>
      <c r="G270" s="15">
        <f t="shared" si="38"/>
        <v>223.23051258578752</v>
      </c>
      <c r="H270" s="82">
        <f t="shared" si="39"/>
        <v>546.0761234454972</v>
      </c>
      <c r="I270" s="10" t="s">
        <v>108</v>
      </c>
      <c r="J270" s="15">
        <f>การคำนวณตะกอน!F60</f>
        <v>206.0559156428488</v>
      </c>
      <c r="K270" s="15">
        <f>การคำนวณตะกอน!F61</f>
        <v>191.52677857713493</v>
      </c>
      <c r="L270" s="15">
        <f>การคำนวณตะกอน!F62</f>
        <v>272.10884353737885</v>
      </c>
      <c r="M270" s="60"/>
      <c r="N270" s="60"/>
      <c r="O270" s="11"/>
    </row>
    <row r="271" spans="1:15" ht="24">
      <c r="A271" s="11"/>
      <c r="B271" s="10">
        <v>20</v>
      </c>
      <c r="C271" s="85">
        <v>21129</v>
      </c>
      <c r="D271" s="15">
        <v>182.77</v>
      </c>
      <c r="E271" s="11">
        <v>45.684</v>
      </c>
      <c r="F271" s="15">
        <f t="shared" si="35"/>
        <v>3.9470976</v>
      </c>
      <c r="G271" s="15">
        <f t="shared" si="38"/>
        <v>6.918283116538636</v>
      </c>
      <c r="H271" s="82">
        <f t="shared" si="39"/>
        <v>27.307138685410173</v>
      </c>
      <c r="I271" s="10" t="s">
        <v>109</v>
      </c>
      <c r="J271" s="15">
        <f>การคำนวณตะกอน!F63</f>
        <v>4.641199571583447</v>
      </c>
      <c r="K271" s="15">
        <f>การคำนวณตะกอน!F64</f>
        <v>5.620470344642006</v>
      </c>
      <c r="L271" s="15">
        <f>การคำนวณตะกอน!F65</f>
        <v>10.493179433390456</v>
      </c>
      <c r="M271" s="60"/>
      <c r="N271" s="60"/>
      <c r="O271" s="11"/>
    </row>
    <row r="272" spans="1:15" ht="24">
      <c r="A272" s="11"/>
      <c r="B272" s="10">
        <v>21</v>
      </c>
      <c r="C272" s="85">
        <v>21136</v>
      </c>
      <c r="D272" s="15">
        <v>182.53</v>
      </c>
      <c r="E272" s="11">
        <v>33.294</v>
      </c>
      <c r="F272" s="15">
        <f t="shared" si="35"/>
        <v>2.8766016</v>
      </c>
      <c r="G272" s="15">
        <f t="shared" si="38"/>
        <v>9.950469134269001</v>
      </c>
      <c r="H272" s="82">
        <f t="shared" si="39"/>
        <v>28.623535432388824</v>
      </c>
      <c r="I272" s="10" t="s">
        <v>110</v>
      </c>
      <c r="J272" s="15">
        <f>การคำนวณตะกอน!F66</f>
        <v>6.47505305942192</v>
      </c>
      <c r="K272" s="15">
        <f>การคำนวณตะกอน!F67</f>
        <v>13.741411617751266</v>
      </c>
      <c r="L272" s="15">
        <f>การคำนวณตะกอน!F68</f>
        <v>9.63494272563382</v>
      </c>
      <c r="M272" s="60"/>
      <c r="N272" s="60"/>
      <c r="O272" s="11"/>
    </row>
    <row r="273" spans="1:15" ht="24">
      <c r="A273" s="11"/>
      <c r="B273" s="10">
        <v>22</v>
      </c>
      <c r="C273" s="85">
        <v>21143</v>
      </c>
      <c r="D273" s="15">
        <v>182.32</v>
      </c>
      <c r="E273" s="11">
        <v>24.027</v>
      </c>
      <c r="F273" s="15">
        <f t="shared" si="35"/>
        <v>2.0759328000000004</v>
      </c>
      <c r="G273" s="15">
        <f t="shared" si="38"/>
        <v>11.90774915020357</v>
      </c>
      <c r="H273" s="82">
        <f t="shared" si="39"/>
        <v>24.71968703507972</v>
      </c>
      <c r="I273" s="10" t="s">
        <v>111</v>
      </c>
      <c r="J273" s="15">
        <f>การคำนวณตะกอน!F69</f>
        <v>8.712451229233295</v>
      </c>
      <c r="K273" s="15">
        <f>การคำนวณตะกอน!F70</f>
        <v>14.35897435901377</v>
      </c>
      <c r="L273" s="15">
        <f>การคำนวณตะกอน!F71</f>
        <v>12.651821862363642</v>
      </c>
      <c r="M273" s="60"/>
      <c r="N273" s="60"/>
      <c r="O273" s="11"/>
    </row>
    <row r="274" spans="1:15" ht="24">
      <c r="A274" s="11"/>
      <c r="B274" s="10">
        <v>23</v>
      </c>
      <c r="C274" s="85">
        <v>21156</v>
      </c>
      <c r="D274" s="15">
        <v>182.13</v>
      </c>
      <c r="E274" s="11">
        <v>13.832</v>
      </c>
      <c r="F274" s="15">
        <f t="shared" si="35"/>
        <v>1.1950848</v>
      </c>
      <c r="G274" s="15">
        <f aca="true" t="shared" si="40" ref="G274:G340">+AVERAGE(J274:L274)</f>
        <v>2.501133333333333</v>
      </c>
      <c r="H274" s="82">
        <f aca="true" t="shared" si="41" ref="H274:H340">G274*F274</f>
        <v>2.98906642944</v>
      </c>
      <c r="I274" s="10" t="s">
        <v>112</v>
      </c>
      <c r="J274" s="15">
        <v>3.82058</v>
      </c>
      <c r="K274" s="15">
        <v>2.18559</v>
      </c>
      <c r="L274" s="15">
        <v>1.49723</v>
      </c>
      <c r="M274" s="60"/>
      <c r="N274" s="60"/>
      <c r="O274" s="11"/>
    </row>
    <row r="275" spans="1:15" ht="24">
      <c r="A275" s="11"/>
      <c r="B275" s="10">
        <v>24</v>
      </c>
      <c r="C275" s="85">
        <v>21162</v>
      </c>
      <c r="D275" s="15">
        <v>182.07</v>
      </c>
      <c r="E275" s="11">
        <v>10.846</v>
      </c>
      <c r="F275" s="15">
        <f t="shared" si="35"/>
        <v>0.9370944000000001</v>
      </c>
      <c r="G275" s="15">
        <f t="shared" si="40"/>
        <v>12.087693333333334</v>
      </c>
      <c r="H275" s="82">
        <f t="shared" si="41"/>
        <v>11.327309731584002</v>
      </c>
      <c r="I275" s="10" t="s">
        <v>113</v>
      </c>
      <c r="J275" s="15">
        <v>13.6903</v>
      </c>
      <c r="K275" s="15">
        <v>12.57485</v>
      </c>
      <c r="L275" s="15">
        <v>9.99793</v>
      </c>
      <c r="M275" s="60"/>
      <c r="N275" s="60"/>
      <c r="O275" s="11"/>
    </row>
    <row r="276" spans="1:15" ht="24">
      <c r="A276" s="11"/>
      <c r="B276" s="10">
        <v>25</v>
      </c>
      <c r="C276" s="85">
        <v>21171</v>
      </c>
      <c r="D276" s="15">
        <v>181.96</v>
      </c>
      <c r="E276" s="11">
        <v>8.5</v>
      </c>
      <c r="F276" s="15">
        <f t="shared" si="35"/>
        <v>0.7344</v>
      </c>
      <c r="G276" s="15">
        <f t="shared" si="40"/>
        <v>13.322876666666668</v>
      </c>
      <c r="H276" s="82">
        <f t="shared" si="41"/>
        <v>9.784320624000001</v>
      </c>
      <c r="I276" s="10" t="s">
        <v>114</v>
      </c>
      <c r="J276" s="15">
        <v>17.58742</v>
      </c>
      <c r="K276" s="15">
        <v>12.5532</v>
      </c>
      <c r="L276" s="15">
        <v>9.82801</v>
      </c>
      <c r="M276" s="60"/>
      <c r="N276" s="60"/>
      <c r="O276" s="11"/>
    </row>
    <row r="277" spans="1:15" ht="24">
      <c r="A277" s="11"/>
      <c r="B277" s="10">
        <v>26</v>
      </c>
      <c r="C277" s="85">
        <v>21193</v>
      </c>
      <c r="D277" s="15">
        <v>181.85</v>
      </c>
      <c r="E277" s="11">
        <v>5.334</v>
      </c>
      <c r="F277" s="15">
        <f t="shared" si="35"/>
        <v>0.4608576</v>
      </c>
      <c r="G277" s="15">
        <f t="shared" si="40"/>
        <v>16.304083333333335</v>
      </c>
      <c r="H277" s="82">
        <f t="shared" si="41"/>
        <v>7.5138607152</v>
      </c>
      <c r="I277" s="10" t="s">
        <v>115</v>
      </c>
      <c r="J277" s="15">
        <v>18.74452</v>
      </c>
      <c r="K277" s="15">
        <v>11.70147</v>
      </c>
      <c r="L277" s="15">
        <v>18.46626</v>
      </c>
      <c r="M277" s="60"/>
      <c r="N277" s="60"/>
      <c r="O277" s="11"/>
    </row>
    <row r="278" spans="1:15" ht="24">
      <c r="A278" s="11"/>
      <c r="B278" s="10">
        <v>27</v>
      </c>
      <c r="C278" s="85">
        <v>21198</v>
      </c>
      <c r="D278" s="15">
        <v>182.25</v>
      </c>
      <c r="E278" s="11">
        <v>21.702</v>
      </c>
      <c r="F278" s="15">
        <f t="shared" si="35"/>
        <v>1.8750528000000002</v>
      </c>
      <c r="G278" s="15">
        <f t="shared" si="40"/>
        <v>27.286306666666665</v>
      </c>
      <c r="H278" s="82">
        <f t="shared" si="41"/>
        <v>51.163265716992</v>
      </c>
      <c r="I278" s="10" t="s">
        <v>116</v>
      </c>
      <c r="J278" s="15">
        <v>34.89475</v>
      </c>
      <c r="K278" s="15">
        <v>25.98315</v>
      </c>
      <c r="L278" s="15">
        <v>20.98102</v>
      </c>
      <c r="M278" s="60"/>
      <c r="N278" s="60"/>
      <c r="O278" s="11"/>
    </row>
    <row r="279" spans="1:15" ht="24">
      <c r="A279" s="11"/>
      <c r="B279" s="10">
        <v>28</v>
      </c>
      <c r="C279" s="85">
        <v>21204</v>
      </c>
      <c r="D279" s="15">
        <v>181.99</v>
      </c>
      <c r="E279" s="11">
        <v>9.919</v>
      </c>
      <c r="F279" s="15">
        <f t="shared" si="35"/>
        <v>0.8570016000000001</v>
      </c>
      <c r="G279" s="15">
        <f t="shared" si="40"/>
        <v>12.551846666666668</v>
      </c>
      <c r="H279" s="82">
        <f t="shared" si="41"/>
        <v>10.756952676288003</v>
      </c>
      <c r="I279" s="10" t="s">
        <v>82</v>
      </c>
      <c r="J279" s="15">
        <v>15.61687</v>
      </c>
      <c r="K279" s="15">
        <v>15.88416</v>
      </c>
      <c r="L279" s="15">
        <v>6.15451</v>
      </c>
      <c r="M279" s="60"/>
      <c r="N279" s="60"/>
      <c r="O279" s="11"/>
    </row>
    <row r="280" spans="1:15" ht="24">
      <c r="A280" s="11"/>
      <c r="B280" s="10">
        <v>29</v>
      </c>
      <c r="C280" s="85">
        <v>21221</v>
      </c>
      <c r="D280" s="15">
        <v>181.8</v>
      </c>
      <c r="E280" s="11">
        <v>4.319</v>
      </c>
      <c r="F280" s="15">
        <f t="shared" si="35"/>
        <v>0.37316160000000004</v>
      </c>
      <c r="G280" s="15">
        <f t="shared" si="40"/>
        <v>37.819023333333334</v>
      </c>
      <c r="H280" s="82">
        <f t="shared" si="41"/>
        <v>14.112607257504001</v>
      </c>
      <c r="I280" s="10" t="s">
        <v>83</v>
      </c>
      <c r="J280" s="15">
        <v>43.32431</v>
      </c>
      <c r="K280" s="15">
        <v>36.29702</v>
      </c>
      <c r="L280" s="15">
        <v>33.83574</v>
      </c>
      <c r="M280" s="60"/>
      <c r="N280" s="60"/>
      <c r="O280" s="11"/>
    </row>
    <row r="281" spans="1:15" ht="24">
      <c r="A281" s="11"/>
      <c r="B281" s="10">
        <v>30</v>
      </c>
      <c r="C281" s="85">
        <v>21227</v>
      </c>
      <c r="D281" s="15">
        <v>181.765</v>
      </c>
      <c r="E281" s="11">
        <v>3.825</v>
      </c>
      <c r="F281" s="15">
        <f t="shared" si="35"/>
        <v>0.33048000000000005</v>
      </c>
      <c r="G281" s="15">
        <f t="shared" si="40"/>
        <v>23.956576666666667</v>
      </c>
      <c r="H281" s="82">
        <f t="shared" si="41"/>
        <v>7.917169456800002</v>
      </c>
      <c r="I281" s="10" t="s">
        <v>84</v>
      </c>
      <c r="J281" s="15">
        <v>25.25961</v>
      </c>
      <c r="K281" s="15">
        <v>15.28437</v>
      </c>
      <c r="L281" s="15">
        <v>31.32575</v>
      </c>
      <c r="M281" s="60"/>
      <c r="N281" s="60"/>
      <c r="O281" s="11"/>
    </row>
    <row r="282" spans="1:15" ht="24">
      <c r="A282" s="11"/>
      <c r="B282" s="10">
        <v>31</v>
      </c>
      <c r="C282" s="85">
        <v>21236</v>
      </c>
      <c r="D282" s="15">
        <v>181.73</v>
      </c>
      <c r="E282" s="11">
        <v>30574</v>
      </c>
      <c r="F282" s="15">
        <f t="shared" si="35"/>
        <v>2641.5936</v>
      </c>
      <c r="G282" s="15">
        <f>+AVERAGE(J282:L282)</f>
        <v>33.083513333333336</v>
      </c>
      <c r="H282" s="82">
        <f t="shared" si="41"/>
        <v>87393.19708684801</v>
      </c>
      <c r="I282" s="10" t="s">
        <v>85</v>
      </c>
      <c r="J282" s="15">
        <v>41.2573</v>
      </c>
      <c r="K282" s="15">
        <v>29.55665</v>
      </c>
      <c r="L282" s="15">
        <v>28.43659</v>
      </c>
      <c r="M282" s="60"/>
      <c r="N282" s="82"/>
      <c r="O282" s="11"/>
    </row>
    <row r="283" spans="1:15" ht="24">
      <c r="A283" s="11"/>
      <c r="B283" s="10">
        <v>32</v>
      </c>
      <c r="C283" s="85">
        <v>21249</v>
      </c>
      <c r="D283" s="15">
        <v>181.65</v>
      </c>
      <c r="E283" s="11">
        <v>1.636</v>
      </c>
      <c r="F283" s="15">
        <f t="shared" si="35"/>
        <v>0.1413504</v>
      </c>
      <c r="G283" s="15">
        <f t="shared" si="40"/>
        <v>22.295333666666664</v>
      </c>
      <c r="H283" s="82">
        <f t="shared" si="41"/>
        <v>3.1514543319167996</v>
      </c>
      <c r="I283" s="10" t="s">
        <v>86</v>
      </c>
      <c r="J283" s="15">
        <v>22.949551</v>
      </c>
      <c r="K283" s="15">
        <v>20.91147</v>
      </c>
      <c r="L283" s="15">
        <v>23.02498</v>
      </c>
      <c r="M283" s="60"/>
      <c r="N283" s="60"/>
      <c r="O283" s="11"/>
    </row>
    <row r="284" spans="1:15" ht="24">
      <c r="A284" s="11"/>
      <c r="B284" s="10">
        <v>33</v>
      </c>
      <c r="C284" s="85">
        <v>21254</v>
      </c>
      <c r="D284" s="15">
        <v>181.64</v>
      </c>
      <c r="E284" s="11">
        <v>1.606</v>
      </c>
      <c r="F284" s="15">
        <f t="shared" si="35"/>
        <v>0.1387584</v>
      </c>
      <c r="G284" s="15">
        <f t="shared" si="40"/>
        <v>17.354143333333333</v>
      </c>
      <c r="H284" s="82">
        <f t="shared" si="41"/>
        <v>2.408033162304</v>
      </c>
      <c r="I284" s="10" t="s">
        <v>87</v>
      </c>
      <c r="J284" s="15">
        <v>11.46625</v>
      </c>
      <c r="K284" s="15">
        <v>22.01306</v>
      </c>
      <c r="L284" s="15">
        <v>18.58312</v>
      </c>
      <c r="M284" s="60"/>
      <c r="N284" s="60"/>
      <c r="O284" s="11"/>
    </row>
    <row r="285" spans="1:15" ht="24">
      <c r="A285" s="11"/>
      <c r="B285" s="10">
        <v>34</v>
      </c>
      <c r="C285" s="85">
        <v>21264</v>
      </c>
      <c r="D285" s="15">
        <v>181.59</v>
      </c>
      <c r="E285" s="11">
        <v>0.883</v>
      </c>
      <c r="F285" s="15">
        <f t="shared" si="35"/>
        <v>0.0762912</v>
      </c>
      <c r="G285" s="15">
        <f t="shared" si="40"/>
        <v>32.86886666666667</v>
      </c>
      <c r="H285" s="82">
        <f t="shared" si="41"/>
        <v>2.5076052806400004</v>
      </c>
      <c r="I285" s="10" t="s">
        <v>154</v>
      </c>
      <c r="J285" s="15">
        <v>30.60615</v>
      </c>
      <c r="K285" s="15">
        <v>33.57877</v>
      </c>
      <c r="L285" s="15">
        <v>34.42168</v>
      </c>
      <c r="M285" s="60"/>
      <c r="N285" s="60"/>
      <c r="O285" s="11"/>
    </row>
    <row r="286" spans="2:14" s="162" customFormat="1" ht="24">
      <c r="B286" s="163">
        <v>1</v>
      </c>
      <c r="C286" s="164">
        <v>21278</v>
      </c>
      <c r="D286" s="165">
        <v>181.64</v>
      </c>
      <c r="E286" s="162">
        <v>1.322</v>
      </c>
      <c r="F286" s="165">
        <f t="shared" si="35"/>
        <v>0.11422080000000001</v>
      </c>
      <c r="G286" s="165">
        <f t="shared" si="40"/>
        <v>26.131830000000004</v>
      </c>
      <c r="H286" s="166">
        <f t="shared" si="41"/>
        <v>2.9847985280640006</v>
      </c>
      <c r="I286" s="178" t="s">
        <v>45</v>
      </c>
      <c r="J286" s="165">
        <v>30.63569</v>
      </c>
      <c r="K286" s="165">
        <v>43.2344</v>
      </c>
      <c r="L286" s="165">
        <v>4.5254</v>
      </c>
      <c r="M286" s="167"/>
      <c r="N286" s="167"/>
    </row>
    <row r="287" spans="1:15" ht="24">
      <c r="A287" s="11"/>
      <c r="B287" s="10">
        <v>2</v>
      </c>
      <c r="C287" s="85">
        <v>21297</v>
      </c>
      <c r="D287" s="15">
        <v>181.65</v>
      </c>
      <c r="E287" s="11">
        <v>1.682</v>
      </c>
      <c r="F287" s="15">
        <f t="shared" si="35"/>
        <v>0.1453248</v>
      </c>
      <c r="G287" s="15">
        <f t="shared" si="40"/>
        <v>18.549963333333334</v>
      </c>
      <c r="H287" s="82">
        <f t="shared" si="41"/>
        <v>2.695769711424</v>
      </c>
      <c r="I287" s="179" t="s">
        <v>46</v>
      </c>
      <c r="J287" s="15">
        <v>19.68096</v>
      </c>
      <c r="K287" s="15">
        <v>22.53013</v>
      </c>
      <c r="L287" s="15">
        <v>13.4388</v>
      </c>
      <c r="M287" s="60"/>
      <c r="N287" s="60"/>
      <c r="O287" s="11"/>
    </row>
    <row r="288" spans="1:15" ht="24">
      <c r="A288" s="11"/>
      <c r="B288" s="10">
        <v>3</v>
      </c>
      <c r="C288" s="85">
        <v>21311</v>
      </c>
      <c r="D288" s="15">
        <v>181.83</v>
      </c>
      <c r="E288" s="11">
        <v>3.546</v>
      </c>
      <c r="F288" s="15">
        <f t="shared" si="35"/>
        <v>0.3063744</v>
      </c>
      <c r="G288" s="15">
        <f t="shared" si="40"/>
        <v>76.06446333333334</v>
      </c>
      <c r="H288" s="82">
        <f t="shared" si="41"/>
        <v>23.304204315072</v>
      </c>
      <c r="I288" s="179" t="s">
        <v>92</v>
      </c>
      <c r="J288" s="15">
        <v>95.10378</v>
      </c>
      <c r="K288" s="15">
        <v>70.87559</v>
      </c>
      <c r="L288" s="15">
        <v>62.21402</v>
      </c>
      <c r="M288" s="60"/>
      <c r="N288" s="60"/>
      <c r="O288" s="11"/>
    </row>
    <row r="289" spans="1:15" ht="24">
      <c r="A289" s="11"/>
      <c r="B289" s="10">
        <v>4</v>
      </c>
      <c r="C289" s="85">
        <v>21317</v>
      </c>
      <c r="D289" s="15">
        <v>181.92</v>
      </c>
      <c r="E289" s="11">
        <v>6.432</v>
      </c>
      <c r="F289" s="15">
        <f t="shared" si="35"/>
        <v>0.5557248</v>
      </c>
      <c r="G289" s="15">
        <f t="shared" si="40"/>
        <v>73.05337666666667</v>
      </c>
      <c r="H289" s="82">
        <f t="shared" si="41"/>
        <v>40.597573137408</v>
      </c>
      <c r="I289" s="179" t="s">
        <v>93</v>
      </c>
      <c r="J289" s="15">
        <v>90.56089</v>
      </c>
      <c r="K289" s="15">
        <v>101.89228</v>
      </c>
      <c r="L289" s="15">
        <v>26.70696</v>
      </c>
      <c r="M289" s="60"/>
      <c r="N289" s="60"/>
      <c r="O289" s="11"/>
    </row>
    <row r="290" spans="1:15" ht="24">
      <c r="A290" s="11"/>
      <c r="B290" s="10">
        <v>5</v>
      </c>
      <c r="C290" s="85">
        <v>21324</v>
      </c>
      <c r="D290" s="15">
        <v>181.78</v>
      </c>
      <c r="E290" s="11">
        <v>3.367</v>
      </c>
      <c r="F290" s="15">
        <f t="shared" si="35"/>
        <v>0.2909088</v>
      </c>
      <c r="G290" s="15">
        <f t="shared" si="40"/>
        <v>25.39398</v>
      </c>
      <c r="H290" s="82">
        <f t="shared" si="41"/>
        <v>7.387332249024</v>
      </c>
      <c r="I290" s="179" t="s">
        <v>94</v>
      </c>
      <c r="J290" s="15">
        <v>31.13683</v>
      </c>
      <c r="K290" s="15">
        <v>31.8015</v>
      </c>
      <c r="L290" s="15">
        <v>13.24361</v>
      </c>
      <c r="M290" s="60"/>
      <c r="N290" s="60"/>
      <c r="O290" s="11"/>
    </row>
    <row r="291" spans="1:15" ht="24">
      <c r="A291" s="11"/>
      <c r="B291" s="10">
        <v>6</v>
      </c>
      <c r="C291" s="85">
        <v>21339</v>
      </c>
      <c r="D291" s="15">
        <v>181.88</v>
      </c>
      <c r="E291" s="11">
        <v>5.362</v>
      </c>
      <c r="F291" s="15">
        <f t="shared" si="35"/>
        <v>0.46327680000000004</v>
      </c>
      <c r="G291" s="15">
        <f t="shared" si="40"/>
        <v>11.180250000000001</v>
      </c>
      <c r="H291" s="82">
        <f t="shared" si="41"/>
        <v>5.179550443200001</v>
      </c>
      <c r="I291" s="179" t="s">
        <v>95</v>
      </c>
      <c r="J291" s="15">
        <v>5.96981</v>
      </c>
      <c r="K291" s="15">
        <v>11.53788</v>
      </c>
      <c r="L291" s="15">
        <v>16.03306</v>
      </c>
      <c r="M291" s="60"/>
      <c r="N291" s="60"/>
      <c r="O291" s="11"/>
    </row>
    <row r="292" spans="1:15" ht="24">
      <c r="A292" s="11"/>
      <c r="B292" s="10">
        <v>7</v>
      </c>
      <c r="C292" s="85">
        <v>21347</v>
      </c>
      <c r="D292" s="15">
        <v>181.79</v>
      </c>
      <c r="E292" s="11">
        <v>3.88</v>
      </c>
      <c r="F292" s="15">
        <f t="shared" si="35"/>
        <v>0.33523200000000003</v>
      </c>
      <c r="G292" s="15">
        <f t="shared" si="40"/>
        <v>39.954373333333336</v>
      </c>
      <c r="H292" s="82">
        <f t="shared" si="41"/>
        <v>13.393984481280002</v>
      </c>
      <c r="I292" s="179" t="s">
        <v>96</v>
      </c>
      <c r="J292" s="15">
        <v>48.75931</v>
      </c>
      <c r="K292" s="15">
        <v>36.67632</v>
      </c>
      <c r="L292" s="15">
        <v>34.42749</v>
      </c>
      <c r="M292" s="60"/>
      <c r="N292" s="60"/>
      <c r="O292" s="11"/>
    </row>
    <row r="293" spans="1:15" ht="24">
      <c r="A293" s="11"/>
      <c r="B293" s="10">
        <v>8</v>
      </c>
      <c r="C293" s="85">
        <v>21353</v>
      </c>
      <c r="D293" s="15">
        <v>182.13</v>
      </c>
      <c r="E293" s="11">
        <v>15.965</v>
      </c>
      <c r="F293" s="15">
        <f t="shared" si="35"/>
        <v>1.3793760000000002</v>
      </c>
      <c r="G293" s="15">
        <f t="shared" si="40"/>
        <v>442.24387333333334</v>
      </c>
      <c r="H293" s="82">
        <f t="shared" si="41"/>
        <v>610.0205850230401</v>
      </c>
      <c r="I293" s="179" t="s">
        <v>97</v>
      </c>
      <c r="J293" s="15">
        <v>470.07379</v>
      </c>
      <c r="K293" s="15">
        <v>420.98563</v>
      </c>
      <c r="L293" s="15">
        <v>435.6722</v>
      </c>
      <c r="M293" s="60"/>
      <c r="N293" s="60"/>
      <c r="O293" s="11"/>
    </row>
    <row r="294" spans="1:15" ht="24">
      <c r="A294" s="11"/>
      <c r="B294" s="10">
        <v>9</v>
      </c>
      <c r="C294" s="85">
        <v>21368</v>
      </c>
      <c r="D294" s="15">
        <v>181.72</v>
      </c>
      <c r="E294" s="11">
        <v>2.725</v>
      </c>
      <c r="F294" s="15">
        <f t="shared" si="35"/>
        <v>0.23544</v>
      </c>
      <c r="G294" s="15">
        <f t="shared" si="40"/>
        <v>88.14000666666665</v>
      </c>
      <c r="H294" s="82">
        <f t="shared" si="41"/>
        <v>20.751683169599996</v>
      </c>
      <c r="I294" s="179" t="s">
        <v>98</v>
      </c>
      <c r="J294" s="15">
        <v>67.21284</v>
      </c>
      <c r="K294" s="15">
        <v>121.38927</v>
      </c>
      <c r="L294" s="15">
        <v>75.81791</v>
      </c>
      <c r="M294" s="60"/>
      <c r="N294" s="60"/>
      <c r="O294" s="11"/>
    </row>
    <row r="295" spans="1:15" ht="24">
      <c r="A295" s="11"/>
      <c r="B295" s="10">
        <v>10</v>
      </c>
      <c r="C295" s="85">
        <v>21380</v>
      </c>
      <c r="D295" s="15">
        <v>182.12</v>
      </c>
      <c r="E295" s="11">
        <v>15.307</v>
      </c>
      <c r="F295" s="15">
        <f t="shared" si="35"/>
        <v>1.3225248</v>
      </c>
      <c r="G295" s="15">
        <f t="shared" si="40"/>
        <v>561.51113</v>
      </c>
      <c r="H295" s="82">
        <f t="shared" si="41"/>
        <v>742.612394901024</v>
      </c>
      <c r="I295" s="179" t="s">
        <v>99</v>
      </c>
      <c r="J295" s="15">
        <v>526.37671</v>
      </c>
      <c r="K295" s="15">
        <v>569.92139</v>
      </c>
      <c r="L295" s="15">
        <v>588.23529</v>
      </c>
      <c r="M295" s="60"/>
      <c r="N295" s="60"/>
      <c r="O295" s="11"/>
    </row>
    <row r="296" spans="1:15" ht="24">
      <c r="A296" s="11"/>
      <c r="B296" s="10">
        <v>11</v>
      </c>
      <c r="C296" s="85">
        <v>21388</v>
      </c>
      <c r="D296" s="15">
        <v>182.5</v>
      </c>
      <c r="E296" s="11">
        <v>28.4</v>
      </c>
      <c r="F296" s="15">
        <f t="shared" si="35"/>
        <v>2.45376</v>
      </c>
      <c r="G296" s="15">
        <f t="shared" si="40"/>
        <v>312.57125</v>
      </c>
      <c r="H296" s="82">
        <f t="shared" si="41"/>
        <v>766.9748304000001</v>
      </c>
      <c r="I296" s="179" t="s">
        <v>100</v>
      </c>
      <c r="J296" s="15">
        <v>315.2353</v>
      </c>
      <c r="K296" s="15">
        <v>333.93381</v>
      </c>
      <c r="L296" s="15">
        <v>288.54464</v>
      </c>
      <c r="M296" s="60"/>
      <c r="N296" s="60"/>
      <c r="O296" s="11"/>
    </row>
    <row r="297" spans="1:15" ht="24">
      <c r="A297" s="11"/>
      <c r="B297" s="10">
        <v>12</v>
      </c>
      <c r="C297" s="85">
        <v>21401</v>
      </c>
      <c r="D297" s="15">
        <v>182.87</v>
      </c>
      <c r="E297" s="11">
        <v>48.497</v>
      </c>
      <c r="F297" s="15">
        <f t="shared" si="35"/>
        <v>4.1901408</v>
      </c>
      <c r="G297" s="15">
        <f t="shared" si="40"/>
        <v>223.24284333333333</v>
      </c>
      <c r="H297" s="82">
        <f t="shared" si="41"/>
        <v>935.418946159008</v>
      </c>
      <c r="I297" s="179" t="s">
        <v>101</v>
      </c>
      <c r="J297" s="15">
        <v>237.4779</v>
      </c>
      <c r="K297" s="15">
        <v>217.8008</v>
      </c>
      <c r="L297" s="15">
        <v>214.44983</v>
      </c>
      <c r="M297" s="60"/>
      <c r="N297" s="60"/>
      <c r="O297" s="11"/>
    </row>
    <row r="298" spans="1:15" ht="24">
      <c r="A298" s="11"/>
      <c r="B298" s="10">
        <v>13</v>
      </c>
      <c r="C298" s="85">
        <v>21410</v>
      </c>
      <c r="D298" s="15">
        <v>184.5</v>
      </c>
      <c r="E298" s="11">
        <v>136.446</v>
      </c>
      <c r="F298" s="15">
        <f t="shared" si="35"/>
        <v>11.7889344</v>
      </c>
      <c r="G298" s="15">
        <f t="shared" si="40"/>
        <v>1261.0720433333333</v>
      </c>
      <c r="H298" s="82">
        <f t="shared" si="41"/>
        <v>14866.695592530625</v>
      </c>
      <c r="I298" s="179" t="s">
        <v>102</v>
      </c>
      <c r="J298" s="15">
        <v>1268.28344</v>
      </c>
      <c r="K298" s="15">
        <v>1228.99272</v>
      </c>
      <c r="L298" s="15">
        <v>1285.93997</v>
      </c>
      <c r="M298" s="60"/>
      <c r="N298" s="60"/>
      <c r="O298" s="11"/>
    </row>
    <row r="299" spans="1:15" ht="24">
      <c r="A299" s="11"/>
      <c r="B299" s="10">
        <v>14</v>
      </c>
      <c r="C299" s="85">
        <v>21416</v>
      </c>
      <c r="D299" s="15">
        <v>183.03</v>
      </c>
      <c r="E299" s="11">
        <v>58.285</v>
      </c>
      <c r="F299" s="15">
        <f t="shared" si="35"/>
        <v>5.035824</v>
      </c>
      <c r="G299" s="15">
        <f t="shared" si="40"/>
        <v>314.41714</v>
      </c>
      <c r="H299" s="82">
        <f t="shared" si="41"/>
        <v>1583.34937962336</v>
      </c>
      <c r="I299" s="179" t="s">
        <v>103</v>
      </c>
      <c r="J299" s="15">
        <v>287.15258</v>
      </c>
      <c r="K299" s="15">
        <v>285.486</v>
      </c>
      <c r="L299" s="15">
        <v>370.61284</v>
      </c>
      <c r="M299" s="60"/>
      <c r="N299" s="60"/>
      <c r="O299" s="11"/>
    </row>
    <row r="300" spans="1:15" ht="24">
      <c r="A300" s="11"/>
      <c r="B300" s="10">
        <v>15</v>
      </c>
      <c r="C300" s="85">
        <v>21433</v>
      </c>
      <c r="D300" s="15">
        <v>185.92</v>
      </c>
      <c r="E300" s="11">
        <v>204.82</v>
      </c>
      <c r="F300" s="15">
        <f t="shared" si="35"/>
        <v>17.696448</v>
      </c>
      <c r="G300" s="15">
        <f t="shared" si="40"/>
        <v>948.94668</v>
      </c>
      <c r="H300" s="82">
        <f t="shared" si="41"/>
        <v>16792.98557739264</v>
      </c>
      <c r="I300" s="179" t="s">
        <v>104</v>
      </c>
      <c r="J300" s="15">
        <v>957.68241</v>
      </c>
      <c r="K300" s="15">
        <v>970.31841</v>
      </c>
      <c r="L300" s="15">
        <v>918.83922</v>
      </c>
      <c r="M300" s="60"/>
      <c r="N300" s="60"/>
      <c r="O300" s="11"/>
    </row>
    <row r="301" spans="1:15" ht="24">
      <c r="A301" s="11"/>
      <c r="B301" s="10">
        <v>16</v>
      </c>
      <c r="C301" s="85">
        <v>21442</v>
      </c>
      <c r="D301" s="15">
        <v>185.25</v>
      </c>
      <c r="E301" s="11">
        <v>226.94</v>
      </c>
      <c r="F301" s="15">
        <f t="shared" si="35"/>
        <v>19.607616</v>
      </c>
      <c r="G301" s="15">
        <f t="shared" si="40"/>
        <v>1449.6086000000003</v>
      </c>
      <c r="H301" s="82">
        <f t="shared" si="41"/>
        <v>28423.368779097604</v>
      </c>
      <c r="I301" s="179" t="s">
        <v>105</v>
      </c>
      <c r="J301" s="15">
        <v>1418.23189</v>
      </c>
      <c r="K301" s="15">
        <v>1470.14904</v>
      </c>
      <c r="L301" s="15">
        <v>1460.44487</v>
      </c>
      <c r="M301" s="60"/>
      <c r="N301" s="60"/>
      <c r="O301" s="11"/>
    </row>
    <row r="302" spans="1:15" ht="24">
      <c r="A302" s="11"/>
      <c r="B302" s="10">
        <v>17</v>
      </c>
      <c r="C302" s="85">
        <v>21442</v>
      </c>
      <c r="D302" s="15">
        <v>186.55</v>
      </c>
      <c r="E302" s="11">
        <v>398.837</v>
      </c>
      <c r="F302" s="15">
        <f t="shared" si="35"/>
        <v>34.4595168</v>
      </c>
      <c r="G302" s="15">
        <f t="shared" si="40"/>
        <v>2926.42951</v>
      </c>
      <c r="H302" s="82">
        <f t="shared" si="41"/>
        <v>100843.34686386077</v>
      </c>
      <c r="I302" s="179" t="s">
        <v>106</v>
      </c>
      <c r="J302" s="15">
        <v>2868.07415</v>
      </c>
      <c r="K302" s="15">
        <v>2912.88166</v>
      </c>
      <c r="L302" s="15">
        <v>2998.33272</v>
      </c>
      <c r="M302" s="60"/>
      <c r="N302" s="60"/>
      <c r="O302" s="11"/>
    </row>
    <row r="303" spans="1:15" ht="24">
      <c r="A303" s="11"/>
      <c r="B303" s="10">
        <v>18</v>
      </c>
      <c r="C303" s="85">
        <v>21447</v>
      </c>
      <c r="D303" s="15">
        <v>186.38</v>
      </c>
      <c r="E303" s="11">
        <v>359.81</v>
      </c>
      <c r="F303" s="15">
        <f t="shared" si="35"/>
        <v>31.087584000000003</v>
      </c>
      <c r="G303" s="15">
        <f t="shared" si="40"/>
        <v>979.0509833333334</v>
      </c>
      <c r="H303" s="82">
        <f t="shared" si="41"/>
        <v>30436.329684657605</v>
      </c>
      <c r="I303" s="179" t="s">
        <v>107</v>
      </c>
      <c r="J303" s="15">
        <v>998.75156</v>
      </c>
      <c r="K303" s="15">
        <v>994.59397</v>
      </c>
      <c r="L303" s="15">
        <v>943.80742</v>
      </c>
      <c r="M303" s="60"/>
      <c r="N303" s="60"/>
      <c r="O303" s="11"/>
    </row>
    <row r="304" spans="1:15" ht="24">
      <c r="A304" s="11"/>
      <c r="B304" s="10">
        <v>19</v>
      </c>
      <c r="C304" s="85">
        <v>21465</v>
      </c>
      <c r="D304" s="15">
        <v>182.94</v>
      </c>
      <c r="E304" s="11">
        <v>55.023</v>
      </c>
      <c r="F304" s="15">
        <f t="shared" si="35"/>
        <v>4.753987200000001</v>
      </c>
      <c r="G304" s="15">
        <f t="shared" si="40"/>
        <v>367.50467333333336</v>
      </c>
      <c r="H304" s="82">
        <f t="shared" si="41"/>
        <v>1747.1125129668485</v>
      </c>
      <c r="I304" s="179" t="s">
        <v>108</v>
      </c>
      <c r="J304" s="15">
        <v>499.94748</v>
      </c>
      <c r="K304" s="15">
        <v>300.90482</v>
      </c>
      <c r="L304" s="15">
        <v>301.66172</v>
      </c>
      <c r="M304" s="60"/>
      <c r="N304" s="60"/>
      <c r="O304" s="11"/>
    </row>
    <row r="305" spans="1:15" ht="24">
      <c r="A305" s="11"/>
      <c r="B305" s="10">
        <v>20</v>
      </c>
      <c r="C305" s="85">
        <v>21472</v>
      </c>
      <c r="D305" s="15">
        <v>183.1</v>
      </c>
      <c r="E305" s="11">
        <v>64.942</v>
      </c>
      <c r="F305" s="15">
        <f t="shared" si="35"/>
        <v>5.610988799999999</v>
      </c>
      <c r="G305" s="15">
        <f t="shared" si="40"/>
        <v>260.9845066666667</v>
      </c>
      <c r="H305" s="82">
        <f t="shared" si="41"/>
        <v>1464.381143880192</v>
      </c>
      <c r="I305" s="179" t="s">
        <v>109</v>
      </c>
      <c r="J305" s="15">
        <v>294.75219</v>
      </c>
      <c r="K305" s="15">
        <v>225.69547</v>
      </c>
      <c r="L305" s="15">
        <v>262.50586</v>
      </c>
      <c r="M305" s="60"/>
      <c r="N305" s="60"/>
      <c r="O305" s="11"/>
    </row>
    <row r="306" spans="1:15" ht="24">
      <c r="A306" s="11"/>
      <c r="B306" s="10">
        <v>21</v>
      </c>
      <c r="C306" s="85">
        <v>21485</v>
      </c>
      <c r="D306" s="15">
        <v>182.23</v>
      </c>
      <c r="E306" s="11">
        <v>16.428</v>
      </c>
      <c r="F306" s="15">
        <f t="shared" si="35"/>
        <v>1.4193792</v>
      </c>
      <c r="G306" s="15">
        <f t="shared" si="40"/>
        <v>49.09221666666667</v>
      </c>
      <c r="H306" s="82">
        <f t="shared" si="41"/>
        <v>69.68047121856002</v>
      </c>
      <c r="I306" s="179" t="s">
        <v>110</v>
      </c>
      <c r="J306" s="15">
        <v>43.2501</v>
      </c>
      <c r="K306" s="15">
        <v>56.74592</v>
      </c>
      <c r="L306" s="15">
        <v>47.28063</v>
      </c>
      <c r="M306" s="60"/>
      <c r="N306" s="60"/>
      <c r="O306" s="11"/>
    </row>
    <row r="307" spans="1:15" ht="24">
      <c r="A307" s="11"/>
      <c r="B307" s="10">
        <v>22</v>
      </c>
      <c r="C307" s="107">
        <v>21493</v>
      </c>
      <c r="D307" s="8">
        <v>182.1</v>
      </c>
      <c r="E307" s="1">
        <v>11.891</v>
      </c>
      <c r="F307" s="8">
        <f t="shared" si="35"/>
        <v>1.0273824</v>
      </c>
      <c r="G307" s="15">
        <f t="shared" si="40"/>
        <v>35.5118</v>
      </c>
      <c r="H307" s="82">
        <f t="shared" si="41"/>
        <v>36.484198312320004</v>
      </c>
      <c r="I307" s="179" t="s">
        <v>111</v>
      </c>
      <c r="J307" s="15">
        <v>37.22981</v>
      </c>
      <c r="K307" s="15">
        <v>38.99557</v>
      </c>
      <c r="L307" s="15">
        <v>30.31002</v>
      </c>
      <c r="M307" s="60"/>
      <c r="N307" s="60"/>
      <c r="O307" s="11"/>
    </row>
    <row r="308" spans="1:15" ht="24">
      <c r="A308" s="11"/>
      <c r="B308" s="10">
        <v>23</v>
      </c>
      <c r="C308" s="107">
        <v>21500</v>
      </c>
      <c r="D308" s="8">
        <v>182.18</v>
      </c>
      <c r="E308" s="1">
        <v>14.033</v>
      </c>
      <c r="F308" s="8">
        <f t="shared" si="35"/>
        <v>1.2124512</v>
      </c>
      <c r="G308" s="15">
        <f t="shared" si="40"/>
        <v>39.60092</v>
      </c>
      <c r="H308" s="82">
        <f t="shared" si="41"/>
        <v>48.014182975104006</v>
      </c>
      <c r="I308" s="179" t="s">
        <v>112</v>
      </c>
      <c r="J308" s="15">
        <v>45.00552</v>
      </c>
      <c r="K308" s="15">
        <v>39.13284</v>
      </c>
      <c r="L308" s="15">
        <v>34.6644</v>
      </c>
      <c r="M308" s="60"/>
      <c r="N308" s="60"/>
      <c r="O308" s="11"/>
    </row>
    <row r="309" spans="1:15" ht="24">
      <c r="A309" s="11"/>
      <c r="B309" s="10">
        <v>24</v>
      </c>
      <c r="C309" s="85">
        <v>21513</v>
      </c>
      <c r="D309" s="15">
        <v>182.05</v>
      </c>
      <c r="E309" s="11">
        <v>10.583</v>
      </c>
      <c r="F309" s="15">
        <f t="shared" si="35"/>
        <v>0.9143712</v>
      </c>
      <c r="G309" s="15">
        <f t="shared" si="40"/>
        <v>38.90350333333333</v>
      </c>
      <c r="H309" s="82">
        <f t="shared" si="41"/>
        <v>35.572243027104</v>
      </c>
      <c r="I309" s="179" t="s">
        <v>113</v>
      </c>
      <c r="J309" s="15">
        <v>36.01402</v>
      </c>
      <c r="K309" s="15">
        <v>32.24368</v>
      </c>
      <c r="L309" s="15">
        <v>48.45281</v>
      </c>
      <c r="M309" s="60"/>
      <c r="N309" s="60"/>
      <c r="O309" s="11"/>
    </row>
    <row r="310" spans="1:15" ht="24">
      <c r="A310" s="11"/>
      <c r="B310" s="10">
        <v>25</v>
      </c>
      <c r="C310" s="85">
        <v>21528</v>
      </c>
      <c r="D310" s="15">
        <v>182.13</v>
      </c>
      <c r="E310" s="11">
        <v>14.263</v>
      </c>
      <c r="F310" s="15">
        <f aca="true" t="shared" si="42" ref="F310:F340">E310*0.0864</f>
        <v>1.2323232</v>
      </c>
      <c r="G310" s="15">
        <f t="shared" si="40"/>
        <v>79.07712666666667</v>
      </c>
      <c r="H310" s="82">
        <f t="shared" si="41"/>
        <v>97.448577780672</v>
      </c>
      <c r="I310" s="179" t="s">
        <v>114</v>
      </c>
      <c r="J310" s="15">
        <v>75.52094</v>
      </c>
      <c r="K310" s="15">
        <v>70.35057</v>
      </c>
      <c r="L310" s="15">
        <v>91.35987</v>
      </c>
      <c r="M310" s="60"/>
      <c r="N310" s="60"/>
      <c r="O310" s="11"/>
    </row>
    <row r="311" spans="1:15" ht="24">
      <c r="A311" s="11"/>
      <c r="B311" s="10">
        <v>26</v>
      </c>
      <c r="C311" s="85">
        <v>21542</v>
      </c>
      <c r="D311" s="15">
        <v>181.86</v>
      </c>
      <c r="E311" s="11">
        <v>4.999</v>
      </c>
      <c r="F311" s="15">
        <f t="shared" si="42"/>
        <v>0.4319136</v>
      </c>
      <c r="G311" s="15">
        <f t="shared" si="40"/>
        <v>79.08542</v>
      </c>
      <c r="H311" s="82">
        <f t="shared" si="41"/>
        <v>34.158068459712</v>
      </c>
      <c r="I311" s="179" t="s">
        <v>115</v>
      </c>
      <c r="J311" s="15">
        <v>89.16324</v>
      </c>
      <c r="K311" s="15">
        <v>73.97097</v>
      </c>
      <c r="L311" s="15">
        <v>74.12205</v>
      </c>
      <c r="M311" s="60"/>
      <c r="N311" s="60"/>
      <c r="O311" s="11"/>
    </row>
    <row r="312" spans="1:15" ht="24">
      <c r="A312" s="11"/>
      <c r="B312" s="10">
        <v>27</v>
      </c>
      <c r="C312" s="85">
        <v>21555</v>
      </c>
      <c r="D312" s="15">
        <v>181.73</v>
      </c>
      <c r="E312" s="11">
        <v>2.8</v>
      </c>
      <c r="F312" s="15">
        <f t="shared" si="42"/>
        <v>0.24192</v>
      </c>
      <c r="G312" s="15">
        <f t="shared" si="40"/>
        <v>25.90590666666667</v>
      </c>
      <c r="H312" s="82">
        <f t="shared" si="41"/>
        <v>6.2671569408000005</v>
      </c>
      <c r="I312" s="179" t="s">
        <v>116</v>
      </c>
      <c r="J312" s="15">
        <v>20.03632</v>
      </c>
      <c r="K312" s="15">
        <v>34.87044</v>
      </c>
      <c r="L312" s="15">
        <v>22.81096</v>
      </c>
      <c r="M312" s="60"/>
      <c r="N312" s="60"/>
      <c r="O312" s="11"/>
    </row>
    <row r="313" spans="1:15" ht="24">
      <c r="A313" s="11"/>
      <c r="B313" s="10">
        <v>28</v>
      </c>
      <c r="C313" s="85">
        <v>21564</v>
      </c>
      <c r="D313" s="15">
        <v>181.71</v>
      </c>
      <c r="E313" s="11">
        <v>2.648</v>
      </c>
      <c r="F313" s="15">
        <f t="shared" si="42"/>
        <v>0.22878720000000002</v>
      </c>
      <c r="G313" s="15">
        <f t="shared" si="40"/>
        <v>20.687730000000002</v>
      </c>
      <c r="H313" s="82">
        <f t="shared" si="41"/>
        <v>4.733087821056001</v>
      </c>
      <c r="I313" s="179" t="s">
        <v>82</v>
      </c>
      <c r="J313" s="15">
        <v>28.02624</v>
      </c>
      <c r="K313" s="15">
        <v>18.70345</v>
      </c>
      <c r="L313" s="15">
        <v>15.3335</v>
      </c>
      <c r="M313" s="60"/>
      <c r="N313" s="60"/>
      <c r="O313" s="11"/>
    </row>
    <row r="314" spans="1:15" ht="24">
      <c r="A314" s="11"/>
      <c r="B314" s="10">
        <v>29</v>
      </c>
      <c r="C314" s="85">
        <v>21575</v>
      </c>
      <c r="D314" s="15">
        <v>181.68</v>
      </c>
      <c r="E314" s="11">
        <v>2.56</v>
      </c>
      <c r="F314" s="15">
        <f t="shared" si="42"/>
        <v>0.22118400000000002</v>
      </c>
      <c r="G314" s="15">
        <f t="shared" si="40"/>
        <v>26.196106666666665</v>
      </c>
      <c r="H314" s="82">
        <f t="shared" si="41"/>
        <v>5.79415965696</v>
      </c>
      <c r="I314" s="179" t="s">
        <v>83</v>
      </c>
      <c r="J314" s="15">
        <v>55.1975</v>
      </c>
      <c r="K314" s="15">
        <v>21.14096</v>
      </c>
      <c r="L314" s="15">
        <v>2.24986</v>
      </c>
      <c r="M314" s="60"/>
      <c r="N314" s="60"/>
      <c r="O314" s="11"/>
    </row>
    <row r="315" spans="1:15" ht="24">
      <c r="A315" s="11"/>
      <c r="B315" s="10">
        <v>30</v>
      </c>
      <c r="C315" s="85">
        <v>21584</v>
      </c>
      <c r="D315" s="15">
        <v>181.82</v>
      </c>
      <c r="E315" s="11">
        <v>4.604</v>
      </c>
      <c r="F315" s="15">
        <f t="shared" si="42"/>
        <v>0.3977856</v>
      </c>
      <c r="G315" s="15">
        <f t="shared" si="40"/>
        <v>27.955166666666667</v>
      </c>
      <c r="H315" s="82">
        <f t="shared" si="41"/>
        <v>11.1201627456</v>
      </c>
      <c r="I315" s="179" t="s">
        <v>84</v>
      </c>
      <c r="J315" s="15">
        <v>28.91566</v>
      </c>
      <c r="K315" s="15">
        <v>41.6587</v>
      </c>
      <c r="L315" s="15">
        <v>13.29114</v>
      </c>
      <c r="M315" s="60"/>
      <c r="N315" s="60"/>
      <c r="O315" s="11"/>
    </row>
    <row r="316" spans="2:14" s="180" customFormat="1" ht="24">
      <c r="B316" s="181">
        <v>31</v>
      </c>
      <c r="C316" s="182">
        <v>21594</v>
      </c>
      <c r="D316" s="183">
        <v>181.67</v>
      </c>
      <c r="E316" s="180">
        <v>2.428</v>
      </c>
      <c r="F316" s="183">
        <f t="shared" si="42"/>
        <v>0.2097792</v>
      </c>
      <c r="G316" s="183">
        <f t="shared" si="40"/>
        <v>15.527163333333334</v>
      </c>
      <c r="H316" s="184">
        <f t="shared" si="41"/>
        <v>3.257275902336</v>
      </c>
      <c r="I316" s="185" t="s">
        <v>85</v>
      </c>
      <c r="J316" s="183">
        <v>12.83697</v>
      </c>
      <c r="K316" s="183">
        <v>9.87817</v>
      </c>
      <c r="L316" s="183">
        <v>23.86635</v>
      </c>
      <c r="M316" s="186"/>
      <c r="N316" s="186"/>
    </row>
    <row r="317" spans="1:18" ht="30.75">
      <c r="A317" s="187"/>
      <c r="B317" s="228">
        <v>1</v>
      </c>
      <c r="C317" s="229">
        <v>21701</v>
      </c>
      <c r="D317" s="230">
        <v>182.14</v>
      </c>
      <c r="E317" s="231">
        <v>14.263</v>
      </c>
      <c r="F317" s="230">
        <f t="shared" si="42"/>
        <v>1.2323232</v>
      </c>
      <c r="G317" s="230">
        <f t="shared" si="40"/>
        <v>30.130476666666667</v>
      </c>
      <c r="H317" s="232">
        <f t="shared" si="41"/>
        <v>37.130485423391995</v>
      </c>
      <c r="I317" s="233" t="s">
        <v>45</v>
      </c>
      <c r="J317" s="230">
        <v>23.01456</v>
      </c>
      <c r="K317" s="230">
        <v>31.85451</v>
      </c>
      <c r="L317" s="230">
        <v>35.52236</v>
      </c>
      <c r="M317" s="234" t="s">
        <v>155</v>
      </c>
      <c r="N317" s="235"/>
      <c r="O317" s="236"/>
      <c r="P317" s="237"/>
      <c r="Q317" s="238"/>
      <c r="R317" s="238"/>
    </row>
    <row r="318" spans="1:18" ht="30.75">
      <c r="A318" s="187"/>
      <c r="B318" s="228">
        <v>2</v>
      </c>
      <c r="C318" s="229">
        <v>21703</v>
      </c>
      <c r="D318" s="230">
        <v>182.91</v>
      </c>
      <c r="E318" s="231">
        <v>51.054</v>
      </c>
      <c r="F318" s="230">
        <f t="shared" si="42"/>
        <v>4.411065600000001</v>
      </c>
      <c r="G318" s="230">
        <f t="shared" si="40"/>
        <v>510.85344333333336</v>
      </c>
      <c r="H318" s="232">
        <f t="shared" si="41"/>
        <v>2253.4080505292163</v>
      </c>
      <c r="I318" s="233" t="s">
        <v>46</v>
      </c>
      <c r="J318" s="230">
        <v>497.26504</v>
      </c>
      <c r="K318" s="230">
        <v>468.27586</v>
      </c>
      <c r="L318" s="230">
        <v>567.01943</v>
      </c>
      <c r="M318" s="239"/>
      <c r="N318" s="239"/>
      <c r="O318" s="231"/>
      <c r="P318" s="238"/>
      <c r="Q318" s="238"/>
      <c r="R318" s="238"/>
    </row>
    <row r="319" spans="1:18" ht="30.75">
      <c r="A319" s="187"/>
      <c r="B319" s="228">
        <v>3</v>
      </c>
      <c r="C319" s="229">
        <v>21709</v>
      </c>
      <c r="D319" s="230">
        <v>182.2</v>
      </c>
      <c r="E319" s="231">
        <v>15.644</v>
      </c>
      <c r="F319" s="230">
        <f t="shared" si="42"/>
        <v>1.3516416</v>
      </c>
      <c r="G319" s="230">
        <f t="shared" si="40"/>
        <v>192.15498333333335</v>
      </c>
      <c r="H319" s="232">
        <f t="shared" si="41"/>
        <v>259.72466912064004</v>
      </c>
      <c r="I319" s="233" t="s">
        <v>92</v>
      </c>
      <c r="J319" s="230">
        <v>194.1809</v>
      </c>
      <c r="K319" s="230">
        <v>178.44475</v>
      </c>
      <c r="L319" s="230">
        <v>203.8393</v>
      </c>
      <c r="M319" s="239"/>
      <c r="N319" s="239"/>
      <c r="O319" s="231"/>
      <c r="P319" s="238"/>
      <c r="Q319" s="238"/>
      <c r="R319" s="238"/>
    </row>
    <row r="320" spans="1:18" ht="30.75">
      <c r="A320" s="187"/>
      <c r="B320" s="228">
        <v>4</v>
      </c>
      <c r="C320" s="229">
        <v>21718</v>
      </c>
      <c r="D320" s="230">
        <v>181.79</v>
      </c>
      <c r="E320" s="231">
        <v>4.016</v>
      </c>
      <c r="F320" s="230">
        <f t="shared" si="42"/>
        <v>0.3469824</v>
      </c>
      <c r="G320" s="230">
        <f t="shared" si="40"/>
        <v>191.46038333333334</v>
      </c>
      <c r="H320" s="232">
        <f t="shared" si="41"/>
        <v>66.43338331392</v>
      </c>
      <c r="I320" s="233" t="s">
        <v>93</v>
      </c>
      <c r="J320" s="230">
        <v>168.68093</v>
      </c>
      <c r="K320" s="230">
        <v>170.32537</v>
      </c>
      <c r="L320" s="230">
        <v>235.37485</v>
      </c>
      <c r="M320" s="239"/>
      <c r="N320" s="239"/>
      <c r="O320" s="231"/>
      <c r="P320" s="238"/>
      <c r="Q320" s="238"/>
      <c r="R320" s="238"/>
    </row>
    <row r="321" spans="1:18" ht="30.75">
      <c r="A321" s="187"/>
      <c r="B321" s="228">
        <v>5</v>
      </c>
      <c r="C321" s="229">
        <v>21732</v>
      </c>
      <c r="D321" s="230">
        <v>184.8</v>
      </c>
      <c r="E321" s="231">
        <v>181.086</v>
      </c>
      <c r="F321" s="230">
        <f t="shared" si="42"/>
        <v>15.645830400000001</v>
      </c>
      <c r="G321" s="230">
        <f t="shared" si="40"/>
        <v>1497.6214633333332</v>
      </c>
      <c r="H321" s="232">
        <f t="shared" si="41"/>
        <v>23431.53141871315</v>
      </c>
      <c r="I321" s="233" t="s">
        <v>94</v>
      </c>
      <c r="J321" s="230">
        <v>1481.25215</v>
      </c>
      <c r="K321" s="230">
        <v>1480.91782</v>
      </c>
      <c r="L321" s="230">
        <v>1530.69442</v>
      </c>
      <c r="M321" s="239"/>
      <c r="N321" s="239"/>
      <c r="O321" s="231"/>
      <c r="P321" s="238"/>
      <c r="Q321" s="238"/>
      <c r="R321" s="238"/>
    </row>
    <row r="322" spans="1:18" ht="30.75">
      <c r="A322" s="187"/>
      <c r="B322" s="228">
        <v>6</v>
      </c>
      <c r="C322" s="229">
        <v>21737</v>
      </c>
      <c r="D322" s="230">
        <v>184.18</v>
      </c>
      <c r="E322" s="231">
        <v>130.894</v>
      </c>
      <c r="F322" s="230">
        <f t="shared" si="42"/>
        <v>11.309241600000002</v>
      </c>
      <c r="G322" s="230">
        <f t="shared" si="40"/>
        <v>1799.97067</v>
      </c>
      <c r="H322" s="232">
        <f t="shared" si="41"/>
        <v>20356.303179943876</v>
      </c>
      <c r="I322" s="233" t="s">
        <v>95</v>
      </c>
      <c r="J322" s="230">
        <v>1838.41389</v>
      </c>
      <c r="K322" s="230">
        <v>1733.45588</v>
      </c>
      <c r="L322" s="230">
        <v>1828.04224</v>
      </c>
      <c r="M322" s="239"/>
      <c r="N322" s="239"/>
      <c r="O322" s="231"/>
      <c r="P322" s="238"/>
      <c r="Q322" s="238"/>
      <c r="R322" s="238"/>
    </row>
    <row r="323" spans="1:18" ht="30.75">
      <c r="A323" s="187"/>
      <c r="B323" s="228">
        <v>7</v>
      </c>
      <c r="C323" s="229">
        <v>21742</v>
      </c>
      <c r="D323" s="230">
        <v>183.05</v>
      </c>
      <c r="E323" s="231">
        <v>61.15</v>
      </c>
      <c r="F323" s="230">
        <f t="shared" si="42"/>
        <v>5.28336</v>
      </c>
      <c r="G323" s="230">
        <f t="shared" si="40"/>
        <v>1565.9710133333335</v>
      </c>
      <c r="H323" s="232">
        <f t="shared" si="41"/>
        <v>8273.588613004802</v>
      </c>
      <c r="I323" s="233" t="s">
        <v>96</v>
      </c>
      <c r="J323" s="230">
        <v>1645.69845</v>
      </c>
      <c r="K323" s="230">
        <v>1394.31616</v>
      </c>
      <c r="L323" s="230">
        <v>1657.89843</v>
      </c>
      <c r="M323" s="239"/>
      <c r="N323" s="239"/>
      <c r="O323" s="231"/>
      <c r="P323" s="238"/>
      <c r="Q323" s="238"/>
      <c r="R323" s="238"/>
    </row>
    <row r="324" spans="1:18" ht="30.75">
      <c r="A324" s="187"/>
      <c r="B324" s="228">
        <v>8</v>
      </c>
      <c r="C324" s="229">
        <v>21778</v>
      </c>
      <c r="D324" s="230">
        <v>190.28</v>
      </c>
      <c r="E324" s="231">
        <v>1160.131</v>
      </c>
      <c r="F324" s="230">
        <f t="shared" si="42"/>
        <v>100.23531840000001</v>
      </c>
      <c r="G324" s="230">
        <f t="shared" si="40"/>
        <v>2227.3201266666665</v>
      </c>
      <c r="H324" s="232">
        <f t="shared" si="41"/>
        <v>223256.14207516168</v>
      </c>
      <c r="I324" s="233" t="s">
        <v>97</v>
      </c>
      <c r="J324" s="230">
        <v>2194.54927</v>
      </c>
      <c r="K324" s="230">
        <v>2224.82287</v>
      </c>
      <c r="L324" s="230">
        <v>2262.58824</v>
      </c>
      <c r="M324" s="239"/>
      <c r="N324" s="239"/>
      <c r="O324" s="231"/>
      <c r="P324" s="238"/>
      <c r="Q324" s="238"/>
      <c r="R324" s="238"/>
    </row>
    <row r="325" spans="1:18" ht="30.75">
      <c r="A325" s="187"/>
      <c r="B325" s="228">
        <v>9</v>
      </c>
      <c r="C325" s="229">
        <v>21778</v>
      </c>
      <c r="D325" s="230">
        <v>188.6</v>
      </c>
      <c r="E325" s="231">
        <v>800.531</v>
      </c>
      <c r="F325" s="230">
        <f t="shared" si="42"/>
        <v>69.1658784</v>
      </c>
      <c r="G325" s="230">
        <f t="shared" si="40"/>
        <v>1235.1391833333334</v>
      </c>
      <c r="H325" s="232">
        <f t="shared" si="41"/>
        <v>85429.48656150865</v>
      </c>
      <c r="I325" s="233" t="s">
        <v>98</v>
      </c>
      <c r="J325" s="230">
        <v>1229.64546</v>
      </c>
      <c r="K325" s="230">
        <v>1214.21636</v>
      </c>
      <c r="L325" s="230">
        <v>1261.55573</v>
      </c>
      <c r="M325" s="239"/>
      <c r="N325" s="239"/>
      <c r="O325" s="231"/>
      <c r="P325" s="238"/>
      <c r="Q325" s="238"/>
      <c r="R325" s="238"/>
    </row>
    <row r="326" spans="1:18" ht="30.75">
      <c r="A326" s="187"/>
      <c r="B326" s="228">
        <v>10</v>
      </c>
      <c r="C326" s="229">
        <v>21783</v>
      </c>
      <c r="D326" s="230">
        <v>186.47</v>
      </c>
      <c r="E326" s="231">
        <v>380.316</v>
      </c>
      <c r="F326" s="230">
        <f t="shared" si="42"/>
        <v>32.8593024</v>
      </c>
      <c r="G326" s="230">
        <f t="shared" si="40"/>
        <v>561.77615</v>
      </c>
      <c r="H326" s="232">
        <f t="shared" si="41"/>
        <v>18459.57239395776</v>
      </c>
      <c r="I326" s="233" t="s">
        <v>99</v>
      </c>
      <c r="J326" s="230">
        <v>562.43983</v>
      </c>
      <c r="K326" s="230">
        <v>555.43177</v>
      </c>
      <c r="L326" s="230">
        <v>567.45685</v>
      </c>
      <c r="M326" s="239"/>
      <c r="N326" s="239"/>
      <c r="O326" s="231"/>
      <c r="P326" s="238"/>
      <c r="Q326" s="238"/>
      <c r="R326" s="238"/>
    </row>
    <row r="327" spans="1:18" ht="30.75">
      <c r="A327" s="187"/>
      <c r="B327" s="228">
        <v>11</v>
      </c>
      <c r="C327" s="229">
        <v>21806</v>
      </c>
      <c r="D327" s="230">
        <v>186.88</v>
      </c>
      <c r="E327" s="231">
        <v>451.483</v>
      </c>
      <c r="F327" s="230">
        <f t="shared" si="42"/>
        <v>39.0081312</v>
      </c>
      <c r="G327" s="230">
        <f t="shared" si="40"/>
        <v>738.8652533333334</v>
      </c>
      <c r="H327" s="232">
        <f t="shared" si="41"/>
        <v>28821.752741147906</v>
      </c>
      <c r="I327" s="233" t="s">
        <v>100</v>
      </c>
      <c r="J327" s="230">
        <v>744.84365</v>
      </c>
      <c r="K327" s="230">
        <v>744.87674</v>
      </c>
      <c r="L327" s="230">
        <v>726.87537</v>
      </c>
      <c r="M327" s="239"/>
      <c r="N327" s="239"/>
      <c r="O327" s="231"/>
      <c r="P327" s="238"/>
      <c r="Q327" s="238"/>
      <c r="R327" s="238"/>
    </row>
    <row r="328" spans="1:18" ht="30.75">
      <c r="A328" s="187"/>
      <c r="B328" s="228">
        <v>12</v>
      </c>
      <c r="C328" s="229">
        <v>21815</v>
      </c>
      <c r="D328" s="230">
        <v>185.2</v>
      </c>
      <c r="E328" s="231">
        <v>225.651</v>
      </c>
      <c r="F328" s="230">
        <f t="shared" si="42"/>
        <v>19.4962464</v>
      </c>
      <c r="G328" s="230">
        <f t="shared" si="40"/>
        <v>641.6079066666667</v>
      </c>
      <c r="H328" s="232">
        <f t="shared" si="41"/>
        <v>12508.945840561537</v>
      </c>
      <c r="I328" s="233" t="s">
        <v>101</v>
      </c>
      <c r="J328" s="230">
        <v>661.13161</v>
      </c>
      <c r="K328" s="230">
        <v>640.81487</v>
      </c>
      <c r="L328" s="230">
        <v>622.87724</v>
      </c>
      <c r="M328" s="239"/>
      <c r="N328" s="239"/>
      <c r="O328" s="231"/>
      <c r="P328" s="238"/>
      <c r="Q328" s="238"/>
      <c r="R328" s="238"/>
    </row>
    <row r="329" spans="1:18" ht="30.75">
      <c r="A329" s="187"/>
      <c r="B329" s="228">
        <v>13</v>
      </c>
      <c r="C329" s="229">
        <v>21831</v>
      </c>
      <c r="D329" s="230">
        <v>184.13</v>
      </c>
      <c r="E329" s="231">
        <v>124.194</v>
      </c>
      <c r="F329" s="230">
        <f t="shared" si="42"/>
        <v>10.7303616</v>
      </c>
      <c r="G329" s="230">
        <f t="shared" si="40"/>
        <v>227.47431000000003</v>
      </c>
      <c r="H329" s="232">
        <f t="shared" si="41"/>
        <v>2440.8816010104965</v>
      </c>
      <c r="I329" s="233" t="s">
        <v>102</v>
      </c>
      <c r="J329" s="230">
        <v>227.61206</v>
      </c>
      <c r="K329" s="230">
        <v>218.29593</v>
      </c>
      <c r="L329" s="230">
        <v>236.51494</v>
      </c>
      <c r="M329" s="239"/>
      <c r="N329" s="239"/>
      <c r="O329" s="231"/>
      <c r="P329" s="238"/>
      <c r="Q329" s="238"/>
      <c r="R329" s="238"/>
    </row>
    <row r="330" spans="1:18" ht="30.75">
      <c r="A330" s="187"/>
      <c r="B330" s="228">
        <v>14</v>
      </c>
      <c r="C330" s="229">
        <v>21834</v>
      </c>
      <c r="D330" s="230">
        <v>183.4</v>
      </c>
      <c r="E330" s="231">
        <v>74.467</v>
      </c>
      <c r="F330" s="230">
        <f t="shared" si="42"/>
        <v>6.4339488000000005</v>
      </c>
      <c r="G330" s="230">
        <f t="shared" si="40"/>
        <v>84.44440999999999</v>
      </c>
      <c r="H330" s="232">
        <f t="shared" si="41"/>
        <v>543.311010386208</v>
      </c>
      <c r="I330" s="233" t="s">
        <v>103</v>
      </c>
      <c r="J330" s="230">
        <v>90.23235</v>
      </c>
      <c r="K330" s="230">
        <v>63.72774</v>
      </c>
      <c r="L330" s="230">
        <v>99.37314</v>
      </c>
      <c r="M330" s="239"/>
      <c r="N330" s="239"/>
      <c r="O330" s="231"/>
      <c r="P330" s="238"/>
      <c r="Q330" s="238"/>
      <c r="R330" s="238"/>
    </row>
    <row r="331" spans="1:18" ht="30.75">
      <c r="A331" s="187"/>
      <c r="B331" s="228">
        <v>15</v>
      </c>
      <c r="C331" s="229">
        <v>21852</v>
      </c>
      <c r="D331" s="230">
        <v>182.8</v>
      </c>
      <c r="E331" s="231">
        <v>36.288</v>
      </c>
      <c r="F331" s="230">
        <f t="shared" si="42"/>
        <v>3.1352832</v>
      </c>
      <c r="G331" s="230">
        <f t="shared" si="40"/>
        <v>87.66954666666668</v>
      </c>
      <c r="H331" s="232">
        <f t="shared" si="41"/>
        <v>274.868856815616</v>
      </c>
      <c r="I331" s="233" t="s">
        <v>104</v>
      </c>
      <c r="J331" s="230">
        <v>94.10842</v>
      </c>
      <c r="K331" s="230">
        <v>78.78561</v>
      </c>
      <c r="L331" s="230">
        <v>90.11461</v>
      </c>
      <c r="M331" s="239"/>
      <c r="N331" s="239"/>
      <c r="O331" s="231"/>
      <c r="P331" s="238"/>
      <c r="Q331" s="238"/>
      <c r="R331" s="238"/>
    </row>
    <row r="332" spans="1:18" ht="30.75">
      <c r="A332" s="187"/>
      <c r="B332" s="228">
        <v>16</v>
      </c>
      <c r="C332" s="229">
        <v>21856</v>
      </c>
      <c r="D332" s="230">
        <v>182.77</v>
      </c>
      <c r="E332" s="231">
        <v>34.458</v>
      </c>
      <c r="F332" s="230">
        <f t="shared" si="42"/>
        <v>2.9771712</v>
      </c>
      <c r="G332" s="230">
        <f t="shared" si="40"/>
        <v>36.52437333333334</v>
      </c>
      <c r="H332" s="232">
        <f t="shared" si="41"/>
        <v>108.73931238604801</v>
      </c>
      <c r="I332" s="233" t="s">
        <v>105</v>
      </c>
      <c r="J332" s="230">
        <v>13.53937</v>
      </c>
      <c r="K332" s="230">
        <v>67.78194</v>
      </c>
      <c r="L332" s="230">
        <v>28.25181</v>
      </c>
      <c r="M332" s="239"/>
      <c r="N332" s="239"/>
      <c r="O332" s="231"/>
      <c r="P332" s="238"/>
      <c r="Q332" s="238"/>
      <c r="R332" s="238"/>
    </row>
    <row r="333" spans="1:18" ht="30.75">
      <c r="A333" s="187"/>
      <c r="B333" s="228">
        <v>17</v>
      </c>
      <c r="C333" s="229">
        <v>21864</v>
      </c>
      <c r="D333" s="230">
        <v>182.79</v>
      </c>
      <c r="E333" s="231">
        <v>35.261</v>
      </c>
      <c r="F333" s="230">
        <f t="shared" si="42"/>
        <v>3.0465504000000005</v>
      </c>
      <c r="G333" s="230">
        <f t="shared" si="40"/>
        <v>37.84616</v>
      </c>
      <c r="H333" s="232">
        <f t="shared" si="41"/>
        <v>115.30023388646401</v>
      </c>
      <c r="I333" s="233" t="s">
        <v>106</v>
      </c>
      <c r="J333" s="230">
        <v>39.15974</v>
      </c>
      <c r="K333" s="230">
        <v>39.29102</v>
      </c>
      <c r="L333" s="230">
        <v>35.08772</v>
      </c>
      <c r="M333" s="239"/>
      <c r="N333" s="239"/>
      <c r="O333" s="231"/>
      <c r="P333" s="238"/>
      <c r="Q333" s="238"/>
      <c r="R333" s="238"/>
    </row>
    <row r="334" spans="1:18" ht="30.75">
      <c r="A334" s="187"/>
      <c r="B334" s="228">
        <v>18</v>
      </c>
      <c r="C334" s="229">
        <v>21871</v>
      </c>
      <c r="D334" s="230">
        <v>182.5</v>
      </c>
      <c r="E334" s="231">
        <v>30.272</v>
      </c>
      <c r="F334" s="230">
        <f t="shared" si="42"/>
        <v>2.6155008</v>
      </c>
      <c r="G334" s="230">
        <f t="shared" si="40"/>
        <v>27.11031</v>
      </c>
      <c r="H334" s="232">
        <f t="shared" si="41"/>
        <v>70.907037493248</v>
      </c>
      <c r="I334" s="233" t="s">
        <v>107</v>
      </c>
      <c r="J334" s="230">
        <v>32.92612</v>
      </c>
      <c r="K334" s="230">
        <v>17.95666</v>
      </c>
      <c r="L334" s="230">
        <v>30.44815</v>
      </c>
      <c r="M334" s="239"/>
      <c r="N334" s="239"/>
      <c r="O334" s="231"/>
      <c r="P334" s="238"/>
      <c r="Q334" s="238"/>
      <c r="R334" s="238"/>
    </row>
    <row r="335" spans="1:18" ht="30.75">
      <c r="A335" s="187"/>
      <c r="B335" s="228">
        <v>19</v>
      </c>
      <c r="C335" s="229">
        <v>21891</v>
      </c>
      <c r="D335" s="230">
        <v>182.09</v>
      </c>
      <c r="E335" s="231">
        <v>12.159</v>
      </c>
      <c r="F335" s="230">
        <f t="shared" si="42"/>
        <v>1.0505376000000002</v>
      </c>
      <c r="G335" s="230">
        <f t="shared" si="40"/>
        <v>4.822996666666667</v>
      </c>
      <c r="H335" s="232">
        <f t="shared" si="41"/>
        <v>5.066739343008001</v>
      </c>
      <c r="I335" s="233" t="s">
        <v>108</v>
      </c>
      <c r="J335" s="230">
        <v>4.57601</v>
      </c>
      <c r="K335" s="230">
        <v>7.02628</v>
      </c>
      <c r="L335" s="230">
        <v>2.8667</v>
      </c>
      <c r="M335" s="239"/>
      <c r="N335" s="239"/>
      <c r="O335" s="231"/>
      <c r="P335" s="238"/>
      <c r="Q335" s="238"/>
      <c r="R335" s="238"/>
    </row>
    <row r="336" spans="1:18" ht="30.75">
      <c r="A336" s="187"/>
      <c r="B336" s="228">
        <v>20</v>
      </c>
      <c r="C336" s="229">
        <v>21906</v>
      </c>
      <c r="D336" s="230">
        <v>182.06</v>
      </c>
      <c r="E336" s="231">
        <v>11.541</v>
      </c>
      <c r="F336" s="230">
        <f t="shared" si="42"/>
        <v>0.9971424000000001</v>
      </c>
      <c r="G336" s="230">
        <f t="shared" si="40"/>
        <v>0.44148000000000004</v>
      </c>
      <c r="H336" s="232">
        <f t="shared" si="41"/>
        <v>0.44021842675200007</v>
      </c>
      <c r="I336" s="233" t="s">
        <v>109</v>
      </c>
      <c r="J336" s="230">
        <v>0.36284</v>
      </c>
      <c r="K336" s="230">
        <v>0.32352</v>
      </c>
      <c r="L336" s="230">
        <v>0.63808</v>
      </c>
      <c r="M336" s="239"/>
      <c r="N336" s="239"/>
      <c r="O336" s="231"/>
      <c r="P336" s="238"/>
      <c r="Q336" s="238"/>
      <c r="R336" s="238"/>
    </row>
    <row r="337" spans="1:18" ht="30.75">
      <c r="A337" s="187"/>
      <c r="B337" s="228">
        <v>21</v>
      </c>
      <c r="C337" s="229">
        <v>21912</v>
      </c>
      <c r="D337" s="230">
        <v>181.89</v>
      </c>
      <c r="E337" s="231">
        <v>6.412</v>
      </c>
      <c r="F337" s="230">
        <f t="shared" si="42"/>
        <v>0.5539968000000001</v>
      </c>
      <c r="G337" s="230">
        <f t="shared" si="40"/>
        <v>0.10345</v>
      </c>
      <c r="H337" s="232">
        <f t="shared" si="41"/>
        <v>0.05731096896000001</v>
      </c>
      <c r="I337" s="233" t="s">
        <v>110</v>
      </c>
      <c r="J337" s="230">
        <v>0.31035</v>
      </c>
      <c r="K337" s="230">
        <v>0</v>
      </c>
      <c r="L337" s="230">
        <v>0</v>
      </c>
      <c r="M337" s="239"/>
      <c r="N337" s="239"/>
      <c r="O337" s="231"/>
      <c r="P337" s="238"/>
      <c r="Q337" s="238"/>
      <c r="R337" s="238"/>
    </row>
    <row r="338" spans="1:18" ht="30.75">
      <c r="A338" s="187"/>
      <c r="B338" s="228">
        <v>22</v>
      </c>
      <c r="C338" s="229">
        <v>21946</v>
      </c>
      <c r="D338" s="230">
        <v>181.82</v>
      </c>
      <c r="E338" s="231">
        <v>5.436</v>
      </c>
      <c r="F338" s="230">
        <f t="shared" si="42"/>
        <v>0.46967040000000004</v>
      </c>
      <c r="G338" s="230">
        <f t="shared" si="40"/>
        <v>12.741579999999999</v>
      </c>
      <c r="H338" s="232">
        <f t="shared" si="41"/>
        <v>5.984342975232</v>
      </c>
      <c r="I338" s="233" t="s">
        <v>111</v>
      </c>
      <c r="J338" s="230">
        <v>6.99883</v>
      </c>
      <c r="K338" s="230">
        <v>15.80476</v>
      </c>
      <c r="L338" s="230">
        <v>15.42115</v>
      </c>
      <c r="M338" s="239"/>
      <c r="N338" s="239"/>
      <c r="O338" s="231"/>
      <c r="P338" s="238"/>
      <c r="Q338" s="238"/>
      <c r="R338" s="238"/>
    </row>
    <row r="339" spans="1:18" ht="30.75">
      <c r="A339" s="187"/>
      <c r="B339" s="228">
        <v>23</v>
      </c>
      <c r="C339" s="229">
        <v>21956</v>
      </c>
      <c r="D339" s="230">
        <v>181.76</v>
      </c>
      <c r="E339" s="231">
        <v>4.242</v>
      </c>
      <c r="F339" s="230">
        <f t="shared" si="42"/>
        <v>0.3665088</v>
      </c>
      <c r="G339" s="230">
        <f t="shared" si="40"/>
        <v>33.95388</v>
      </c>
      <c r="H339" s="232">
        <f t="shared" si="41"/>
        <v>12.444395814144</v>
      </c>
      <c r="I339" s="233" t="s">
        <v>112</v>
      </c>
      <c r="J339" s="230">
        <v>19.80666</v>
      </c>
      <c r="K339" s="230">
        <v>44.0729</v>
      </c>
      <c r="L339" s="230">
        <v>37.98208</v>
      </c>
      <c r="M339" s="239"/>
      <c r="N339" s="239"/>
      <c r="O339" s="231"/>
      <c r="P339" s="238"/>
      <c r="Q339" s="238"/>
      <c r="R339" s="238"/>
    </row>
    <row r="340" spans="1:18" s="254" customFormat="1" ht="31.5" thickBot="1">
      <c r="A340" s="246"/>
      <c r="B340" s="247">
        <v>24</v>
      </c>
      <c r="C340" s="248">
        <v>21968</v>
      </c>
      <c r="D340" s="249">
        <v>181.71</v>
      </c>
      <c r="E340" s="250">
        <v>3.422</v>
      </c>
      <c r="F340" s="249">
        <f t="shared" si="42"/>
        <v>0.2956608</v>
      </c>
      <c r="G340" s="249">
        <f t="shared" si="40"/>
        <v>40.66352666666667</v>
      </c>
      <c r="H340" s="251">
        <f t="shared" si="41"/>
        <v>12.022610825088002</v>
      </c>
      <c r="I340" s="252" t="s">
        <v>113</v>
      </c>
      <c r="J340" s="249">
        <v>35.25921</v>
      </c>
      <c r="K340" s="249">
        <v>33.19241</v>
      </c>
      <c r="L340" s="249">
        <v>53.53896</v>
      </c>
      <c r="M340" s="253"/>
      <c r="N340" s="253"/>
      <c r="O340" s="250"/>
      <c r="P340" s="250"/>
      <c r="Q340" s="250"/>
      <c r="R340" s="250"/>
    </row>
    <row r="341" spans="1:18" ht="30.75">
      <c r="A341" s="187"/>
      <c r="B341" s="228"/>
      <c r="C341" s="229"/>
      <c r="D341" s="230"/>
      <c r="E341" s="231"/>
      <c r="F341" s="230"/>
      <c r="G341" s="230"/>
      <c r="H341" s="232"/>
      <c r="I341" s="233"/>
      <c r="J341" s="230"/>
      <c r="K341" s="230"/>
      <c r="L341" s="230"/>
      <c r="M341" s="239"/>
      <c r="N341" s="239"/>
      <c r="O341" s="231"/>
      <c r="P341" s="238"/>
      <c r="Q341" s="238"/>
      <c r="R341" s="238"/>
    </row>
    <row r="342" spans="1:18" ht="30.75">
      <c r="A342" s="187"/>
      <c r="B342" s="228"/>
      <c r="C342" s="229"/>
      <c r="D342" s="230"/>
      <c r="E342" s="231"/>
      <c r="F342" s="230"/>
      <c r="G342" s="230"/>
      <c r="H342" s="232"/>
      <c r="I342" s="233"/>
      <c r="J342" s="230"/>
      <c r="K342" s="230"/>
      <c r="L342" s="230"/>
      <c r="M342" s="239"/>
      <c r="N342" s="239"/>
      <c r="O342" s="231"/>
      <c r="P342" s="238"/>
      <c r="Q342" s="238"/>
      <c r="R342" s="238"/>
    </row>
    <row r="343" spans="1:18" ht="30.75">
      <c r="A343" s="187"/>
      <c r="B343" s="228"/>
      <c r="C343" s="229"/>
      <c r="D343" s="230"/>
      <c r="E343" s="231"/>
      <c r="F343" s="230"/>
      <c r="G343" s="230"/>
      <c r="H343" s="232"/>
      <c r="I343" s="233"/>
      <c r="J343" s="230"/>
      <c r="K343" s="230"/>
      <c r="L343" s="230"/>
      <c r="M343" s="239"/>
      <c r="N343" s="239"/>
      <c r="O343" s="231"/>
      <c r="P343" s="238"/>
      <c r="Q343" s="238"/>
      <c r="R343" s="238"/>
    </row>
    <row r="344" spans="1:18" ht="30.75">
      <c r="A344" s="187"/>
      <c r="B344" s="228"/>
      <c r="C344" s="229"/>
      <c r="D344" s="230"/>
      <c r="E344" s="231"/>
      <c r="F344" s="230"/>
      <c r="G344" s="230"/>
      <c r="H344" s="232"/>
      <c r="I344" s="233"/>
      <c r="J344" s="230"/>
      <c r="K344" s="230"/>
      <c r="L344" s="230"/>
      <c r="M344" s="239"/>
      <c r="N344" s="239"/>
      <c r="O344" s="231"/>
      <c r="P344" s="238"/>
      <c r="Q344" s="238"/>
      <c r="R344" s="238"/>
    </row>
    <row r="345" spans="1:18" ht="30.75">
      <c r="A345" s="187"/>
      <c r="B345" s="228"/>
      <c r="C345" s="229"/>
      <c r="D345" s="230"/>
      <c r="E345" s="231"/>
      <c r="F345" s="230"/>
      <c r="G345" s="230"/>
      <c r="H345" s="232"/>
      <c r="I345" s="233"/>
      <c r="J345" s="230"/>
      <c r="K345" s="230"/>
      <c r="L345" s="230"/>
      <c r="M345" s="239"/>
      <c r="N345" s="239"/>
      <c r="O345" s="231"/>
      <c r="P345" s="238"/>
      <c r="Q345" s="238"/>
      <c r="R345" s="238"/>
    </row>
    <row r="346" spans="1:18" ht="30.75">
      <c r="A346" s="187"/>
      <c r="B346" s="228"/>
      <c r="C346" s="229"/>
      <c r="D346" s="230"/>
      <c r="E346" s="231"/>
      <c r="F346" s="230"/>
      <c r="G346" s="230"/>
      <c r="H346" s="232"/>
      <c r="I346" s="233"/>
      <c r="J346" s="230"/>
      <c r="K346" s="230"/>
      <c r="L346" s="230"/>
      <c r="M346" s="239"/>
      <c r="N346" s="239"/>
      <c r="O346" s="231"/>
      <c r="P346" s="238"/>
      <c r="Q346" s="238"/>
      <c r="R346" s="238"/>
    </row>
    <row r="347" spans="1:18" ht="30.75">
      <c r="A347" s="187"/>
      <c r="B347" s="228"/>
      <c r="C347" s="229"/>
      <c r="D347" s="230"/>
      <c r="E347" s="231"/>
      <c r="F347" s="230"/>
      <c r="G347" s="230"/>
      <c r="H347" s="232"/>
      <c r="I347" s="233"/>
      <c r="J347" s="230"/>
      <c r="K347" s="230"/>
      <c r="L347" s="230"/>
      <c r="M347" s="239"/>
      <c r="N347" s="239"/>
      <c r="O347" s="231"/>
      <c r="P347" s="238"/>
      <c r="Q347" s="238"/>
      <c r="R347" s="238"/>
    </row>
    <row r="348" spans="1:18" ht="30.75">
      <c r="A348" s="187"/>
      <c r="B348" s="228"/>
      <c r="C348" s="229"/>
      <c r="D348" s="230"/>
      <c r="E348" s="231"/>
      <c r="F348" s="230"/>
      <c r="G348" s="230"/>
      <c r="H348" s="232"/>
      <c r="I348" s="233"/>
      <c r="J348" s="230"/>
      <c r="K348" s="230"/>
      <c r="L348" s="230"/>
      <c r="M348" s="239"/>
      <c r="N348" s="239"/>
      <c r="O348" s="231"/>
      <c r="P348" s="238"/>
      <c r="Q348" s="238"/>
      <c r="R348" s="238"/>
    </row>
    <row r="349" spans="1:18" ht="30.75">
      <c r="A349" s="187"/>
      <c r="B349" s="228"/>
      <c r="C349" s="229"/>
      <c r="D349" s="230"/>
      <c r="E349" s="231"/>
      <c r="F349" s="230"/>
      <c r="G349" s="230"/>
      <c r="H349" s="232"/>
      <c r="I349" s="233"/>
      <c r="J349" s="230"/>
      <c r="K349" s="230"/>
      <c r="L349" s="230"/>
      <c r="M349" s="239"/>
      <c r="N349" s="239"/>
      <c r="O349" s="231"/>
      <c r="P349" s="238"/>
      <c r="Q349" s="238"/>
      <c r="R349" s="238"/>
    </row>
    <row r="350" spans="1:18" ht="30.75">
      <c r="A350" s="187"/>
      <c r="B350" s="228"/>
      <c r="C350" s="229"/>
      <c r="D350" s="230"/>
      <c r="E350" s="231"/>
      <c r="F350" s="230"/>
      <c r="G350" s="230"/>
      <c r="H350" s="232"/>
      <c r="I350" s="233"/>
      <c r="J350" s="230"/>
      <c r="K350" s="230"/>
      <c r="L350" s="230"/>
      <c r="M350" s="239"/>
      <c r="N350" s="239"/>
      <c r="O350" s="231"/>
      <c r="P350" s="238"/>
      <c r="Q350" s="238"/>
      <c r="R350" s="238"/>
    </row>
    <row r="351" spans="1:18" ht="30.75">
      <c r="A351" s="187"/>
      <c r="B351" s="228"/>
      <c r="C351" s="229"/>
      <c r="D351" s="230"/>
      <c r="E351" s="231"/>
      <c r="F351" s="230"/>
      <c r="G351" s="230"/>
      <c r="H351" s="232"/>
      <c r="I351" s="233"/>
      <c r="J351" s="230"/>
      <c r="K351" s="230"/>
      <c r="L351" s="230"/>
      <c r="M351" s="239"/>
      <c r="N351" s="239"/>
      <c r="O351" s="231"/>
      <c r="P351" s="238"/>
      <c r="Q351" s="238"/>
      <c r="R351" s="238"/>
    </row>
    <row r="352" spans="1:18" ht="30.75">
      <c r="A352" s="187"/>
      <c r="B352" s="228"/>
      <c r="C352" s="229"/>
      <c r="D352" s="230"/>
      <c r="E352" s="231"/>
      <c r="F352" s="230"/>
      <c r="G352" s="230"/>
      <c r="H352" s="232"/>
      <c r="I352" s="233"/>
      <c r="J352" s="230"/>
      <c r="K352" s="230"/>
      <c r="L352" s="230"/>
      <c r="M352" s="239"/>
      <c r="N352" s="239"/>
      <c r="O352" s="231"/>
      <c r="P352" s="238"/>
      <c r="Q352" s="238"/>
      <c r="R352" s="238"/>
    </row>
    <row r="353" spans="1:18" ht="30.75">
      <c r="A353" s="187"/>
      <c r="B353" s="228"/>
      <c r="C353" s="229"/>
      <c r="D353" s="230"/>
      <c r="E353" s="231"/>
      <c r="F353" s="230"/>
      <c r="G353" s="230"/>
      <c r="H353" s="232"/>
      <c r="I353" s="233"/>
      <c r="J353" s="230"/>
      <c r="K353" s="230"/>
      <c r="L353" s="230"/>
      <c r="M353" s="239"/>
      <c r="N353" s="239"/>
      <c r="O353" s="231"/>
      <c r="P353" s="238"/>
      <c r="Q353" s="238"/>
      <c r="R353" s="238"/>
    </row>
    <row r="354" spans="1:18" ht="30.75">
      <c r="A354" s="187"/>
      <c r="B354" s="228"/>
      <c r="C354" s="229"/>
      <c r="D354" s="230"/>
      <c r="E354" s="231"/>
      <c r="F354" s="230"/>
      <c r="G354" s="230"/>
      <c r="H354" s="232"/>
      <c r="I354" s="233"/>
      <c r="J354" s="230"/>
      <c r="K354" s="230"/>
      <c r="L354" s="230"/>
      <c r="M354" s="239"/>
      <c r="N354" s="239"/>
      <c r="O354" s="231"/>
      <c r="P354" s="238"/>
      <c r="Q354" s="238"/>
      <c r="R354" s="238"/>
    </row>
    <row r="355" spans="1:17" ht="30.75">
      <c r="A355" s="189"/>
      <c r="B355" s="190"/>
      <c r="C355" s="191"/>
      <c r="D355" s="192"/>
      <c r="E355" s="189"/>
      <c r="F355" s="192"/>
      <c r="G355" s="192"/>
      <c r="H355" s="193"/>
      <c r="I355" s="188"/>
      <c r="J355" s="192"/>
      <c r="K355" s="192"/>
      <c r="L355" s="192"/>
      <c r="M355" s="189"/>
      <c r="N355" s="189"/>
      <c r="O355" s="189"/>
      <c r="P355" s="189"/>
      <c r="Q355" s="189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3">
      <selection activeCell="E39" sqref="E39"/>
    </sheetView>
  </sheetViews>
  <sheetFormatPr defaultColWidth="9.140625" defaultRowHeight="21.75"/>
  <cols>
    <col min="1" max="1" width="9.57421875" style="41" customWidth="1"/>
    <col min="2" max="2" width="10.7109375" style="41" bestFit="1" customWidth="1"/>
    <col min="3" max="3" width="7.7109375" style="41" customWidth="1"/>
    <col min="4" max="4" width="11.00390625" style="41" bestFit="1" customWidth="1"/>
    <col min="5" max="6" width="11.71093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8.421875" style="41" bestFit="1" customWidth="1"/>
    <col min="13" max="16384" width="9.140625" style="41" customWidth="1"/>
  </cols>
  <sheetData>
    <row r="1" spans="1:12" s="17" customFormat="1" ht="21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6"/>
    </row>
    <row r="2" spans="1:12" s="17" customFormat="1" ht="21" customHeight="1">
      <c r="A2" s="274" t="s">
        <v>160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1:12" s="17" customFormat="1" ht="21" customHeight="1">
      <c r="A3" s="277" t="s">
        <v>125</v>
      </c>
      <c r="B3" s="277"/>
      <c r="C3" s="277"/>
      <c r="D3" s="278" t="s">
        <v>126</v>
      </c>
      <c r="E3" s="278"/>
      <c r="F3" s="278"/>
      <c r="G3" s="279" t="s">
        <v>42</v>
      </c>
      <c r="H3" s="279"/>
      <c r="I3" s="279"/>
      <c r="J3" s="289" t="s">
        <v>158</v>
      </c>
      <c r="K3" s="289"/>
      <c r="L3" s="289"/>
    </row>
    <row r="4" spans="1:12" s="17" customFormat="1" ht="21" customHeight="1">
      <c r="A4" s="283" t="s">
        <v>43</v>
      </c>
      <c r="B4" s="283"/>
      <c r="C4" s="283"/>
      <c r="D4" s="284" t="s">
        <v>44</v>
      </c>
      <c r="E4" s="285"/>
      <c r="F4" s="285"/>
      <c r="G4" s="279" t="s">
        <v>159</v>
      </c>
      <c r="H4" s="279"/>
      <c r="I4" s="279"/>
      <c r="J4" s="289" t="s">
        <v>24</v>
      </c>
      <c r="K4" s="289"/>
      <c r="L4" s="289"/>
    </row>
    <row r="5" spans="1:12" s="17" customFormat="1" ht="45" customHeight="1">
      <c r="A5" s="280" t="s">
        <v>4</v>
      </c>
      <c r="B5" s="18" t="s">
        <v>5</v>
      </c>
      <c r="C5" s="281" t="s">
        <v>6</v>
      </c>
      <c r="D5" s="281"/>
      <c r="E5" s="19" t="s">
        <v>7</v>
      </c>
      <c r="F5" s="20" t="s">
        <v>8</v>
      </c>
      <c r="G5" s="290" t="s">
        <v>25</v>
      </c>
      <c r="H5" s="282" t="s">
        <v>26</v>
      </c>
      <c r="I5" s="286" t="s">
        <v>27</v>
      </c>
      <c r="J5" s="288" t="s">
        <v>28</v>
      </c>
      <c r="K5" s="288"/>
      <c r="L5" s="288"/>
    </row>
    <row r="6" spans="1:12" s="17" customFormat="1" ht="42" customHeight="1">
      <c r="A6" s="280"/>
      <c r="B6" s="21" t="s">
        <v>29</v>
      </c>
      <c r="C6" s="22" t="s">
        <v>11</v>
      </c>
      <c r="D6" s="23" t="s">
        <v>12</v>
      </c>
      <c r="E6" s="24" t="s">
        <v>13</v>
      </c>
      <c r="F6" s="25" t="s">
        <v>14</v>
      </c>
      <c r="G6" s="291"/>
      <c r="H6" s="282"/>
      <c r="I6" s="287"/>
      <c r="J6" s="26" t="s">
        <v>30</v>
      </c>
      <c r="K6" s="27" t="s">
        <v>31</v>
      </c>
      <c r="L6" s="28" t="s">
        <v>32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33</v>
      </c>
      <c r="F7" s="34" t="s">
        <v>34</v>
      </c>
      <c r="G7" s="29" t="s">
        <v>21</v>
      </c>
      <c r="H7" s="29" t="s">
        <v>35</v>
      </c>
      <c r="I7" s="35" t="s">
        <v>15</v>
      </c>
      <c r="J7" s="36" t="s">
        <v>36</v>
      </c>
      <c r="K7" s="37" t="s">
        <v>37</v>
      </c>
      <c r="L7" s="38" t="s">
        <v>38</v>
      </c>
    </row>
    <row r="8" spans="1:12" s="39" customFormat="1" ht="16.5" customHeight="1">
      <c r="A8" s="240">
        <v>21701</v>
      </c>
      <c r="B8" s="241">
        <v>182.14</v>
      </c>
      <c r="C8" s="242">
        <v>14.263</v>
      </c>
      <c r="D8" s="168">
        <f>C8*0.0864</f>
        <v>1.2323232</v>
      </c>
      <c r="E8" s="168">
        <f>SUM(J8:L8)/3</f>
        <v>30.130476666666667</v>
      </c>
      <c r="F8" s="168">
        <f>E8*D8</f>
        <v>37.130485423391995</v>
      </c>
      <c r="G8" s="169" t="str">
        <f>+DATA!I12</f>
        <v>1 - 3</v>
      </c>
      <c r="H8" s="170">
        <v>1</v>
      </c>
      <c r="I8" s="171">
        <f>+A8</f>
        <v>21701</v>
      </c>
      <c r="J8" s="241">
        <v>23.01456</v>
      </c>
      <c r="K8" s="241">
        <v>31.85451</v>
      </c>
      <c r="L8" s="241">
        <v>35.52236</v>
      </c>
    </row>
    <row r="9" spans="1:12" s="39" customFormat="1" ht="16.5" customHeight="1">
      <c r="A9" s="243">
        <v>21703</v>
      </c>
      <c r="B9" s="244">
        <v>182.91</v>
      </c>
      <c r="C9" s="245">
        <v>51.054</v>
      </c>
      <c r="D9" s="174">
        <f>C9*0.0864</f>
        <v>4.411065600000001</v>
      </c>
      <c r="E9" s="174">
        <f>SUM(J9:L9)/3</f>
        <v>510.85344333333336</v>
      </c>
      <c r="F9" s="174">
        <f>E9*D9</f>
        <v>2253.4080505292163</v>
      </c>
      <c r="G9" s="175" t="str">
        <f>+DATA!I13</f>
        <v>4 - 6</v>
      </c>
      <c r="H9" s="176">
        <f>+H8+1</f>
        <v>2</v>
      </c>
      <c r="I9" s="177">
        <f>+A9</f>
        <v>21703</v>
      </c>
      <c r="J9" s="244">
        <v>497.26504</v>
      </c>
      <c r="K9" s="244">
        <v>468.27586</v>
      </c>
      <c r="L9" s="244">
        <v>567.01943</v>
      </c>
    </row>
    <row r="10" spans="1:13" s="39" customFormat="1" ht="16.5" customHeight="1">
      <c r="A10" s="243">
        <v>21709</v>
      </c>
      <c r="B10" s="244">
        <v>182.2</v>
      </c>
      <c r="C10" s="245">
        <v>15.644</v>
      </c>
      <c r="D10" s="174">
        <f>C10*0.0864</f>
        <v>1.3516416</v>
      </c>
      <c r="E10" s="174">
        <f>SUM(J10:L10)/3</f>
        <v>192.15498333333335</v>
      </c>
      <c r="F10" s="174">
        <f>E10*D10</f>
        <v>259.72466912064004</v>
      </c>
      <c r="G10" s="175" t="str">
        <f>+DATA!I14</f>
        <v>7 - 9</v>
      </c>
      <c r="H10" s="176">
        <f>+H9+1</f>
        <v>3</v>
      </c>
      <c r="I10" s="177">
        <f>+A10</f>
        <v>21709</v>
      </c>
      <c r="J10" s="244">
        <v>194.1809</v>
      </c>
      <c r="K10" s="244">
        <v>178.44475</v>
      </c>
      <c r="L10" s="244">
        <v>203.8393</v>
      </c>
      <c r="M10" s="40"/>
    </row>
    <row r="11" spans="1:13" s="39" customFormat="1" ht="16.5" customHeight="1">
      <c r="A11" s="243">
        <v>21718</v>
      </c>
      <c r="B11" s="244">
        <v>181.79</v>
      </c>
      <c r="C11" s="245">
        <v>4.016</v>
      </c>
      <c r="D11" s="174">
        <f>C11*0.0864</f>
        <v>0.3469824</v>
      </c>
      <c r="E11" s="174">
        <f>SUM(J11:L11)/3</f>
        <v>191.46038333333334</v>
      </c>
      <c r="F11" s="174">
        <f>E11*D11</f>
        <v>66.43338331392</v>
      </c>
      <c r="G11" s="175" t="str">
        <f>+DATA!I15</f>
        <v>10 - 12</v>
      </c>
      <c r="H11" s="176">
        <f>+H10+1</f>
        <v>4</v>
      </c>
      <c r="I11" s="177">
        <f>+A11</f>
        <v>21718</v>
      </c>
      <c r="J11" s="244">
        <v>168.68093</v>
      </c>
      <c r="K11" s="244">
        <v>170.32537</v>
      </c>
      <c r="L11" s="244">
        <v>235.37485</v>
      </c>
      <c r="M11" s="40"/>
    </row>
    <row r="12" spans="1:12" ht="16.5" customHeight="1">
      <c r="A12" s="243">
        <v>21732</v>
      </c>
      <c r="B12" s="244">
        <v>184.8</v>
      </c>
      <c r="C12" s="245">
        <v>181.086</v>
      </c>
      <c r="D12" s="174">
        <f aca="true" t="shared" si="0" ref="D12:D31">C12*0.0864</f>
        <v>15.645830400000001</v>
      </c>
      <c r="E12" s="174">
        <f aca="true" t="shared" si="1" ref="E12:E27">SUM(J12:L12)/3</f>
        <v>1497.6214633333332</v>
      </c>
      <c r="F12" s="174">
        <f aca="true" t="shared" si="2" ref="F12:F27">E12*D12</f>
        <v>23431.53141871315</v>
      </c>
      <c r="G12" s="175" t="str">
        <f>+DATA!I16</f>
        <v>13 - 15</v>
      </c>
      <c r="H12" s="176">
        <f aca="true" t="shared" si="3" ref="H12:H27">+H11+1</f>
        <v>5</v>
      </c>
      <c r="I12" s="177">
        <f aca="true" t="shared" si="4" ref="I12:I27">+A12</f>
        <v>21732</v>
      </c>
      <c r="J12" s="244">
        <v>1481.25215</v>
      </c>
      <c r="K12" s="244">
        <v>1480.91782</v>
      </c>
      <c r="L12" s="244">
        <v>1530.69442</v>
      </c>
    </row>
    <row r="13" spans="1:12" ht="16.5" customHeight="1">
      <c r="A13" s="243">
        <v>21737</v>
      </c>
      <c r="B13" s="244">
        <v>184.18</v>
      </c>
      <c r="C13" s="245">
        <v>130.894</v>
      </c>
      <c r="D13" s="174">
        <f t="shared" si="0"/>
        <v>11.309241600000002</v>
      </c>
      <c r="E13" s="174">
        <f t="shared" si="1"/>
        <v>1799.97067</v>
      </c>
      <c r="F13" s="174">
        <f t="shared" si="2"/>
        <v>20356.303179943876</v>
      </c>
      <c r="G13" s="175" t="str">
        <f>+DATA!I17</f>
        <v>16 - 18</v>
      </c>
      <c r="H13" s="176">
        <f t="shared" si="3"/>
        <v>6</v>
      </c>
      <c r="I13" s="177">
        <f t="shared" si="4"/>
        <v>21737</v>
      </c>
      <c r="J13" s="244">
        <v>1838.41389</v>
      </c>
      <c r="K13" s="244">
        <v>1733.45588</v>
      </c>
      <c r="L13" s="244">
        <v>1828.04224</v>
      </c>
    </row>
    <row r="14" spans="1:12" ht="16.5" customHeight="1">
      <c r="A14" s="243">
        <v>21742</v>
      </c>
      <c r="B14" s="244">
        <v>183.05</v>
      </c>
      <c r="C14" s="245">
        <v>61.15</v>
      </c>
      <c r="D14" s="174">
        <f t="shared" si="0"/>
        <v>5.28336</v>
      </c>
      <c r="E14" s="174">
        <f t="shared" si="1"/>
        <v>1565.9710133333335</v>
      </c>
      <c r="F14" s="174">
        <f t="shared" si="2"/>
        <v>8273.588613004802</v>
      </c>
      <c r="G14" s="175" t="str">
        <f>+DATA!I18</f>
        <v>19 - 21</v>
      </c>
      <c r="H14" s="176">
        <f t="shared" si="3"/>
        <v>7</v>
      </c>
      <c r="I14" s="177">
        <f t="shared" si="4"/>
        <v>21742</v>
      </c>
      <c r="J14" s="244">
        <v>1645.69845</v>
      </c>
      <c r="K14" s="244">
        <v>1394.31616</v>
      </c>
      <c r="L14" s="244">
        <v>1657.89843</v>
      </c>
    </row>
    <row r="15" spans="1:12" ht="16.5" customHeight="1">
      <c r="A15" s="243">
        <v>21778</v>
      </c>
      <c r="B15" s="244">
        <v>190.28</v>
      </c>
      <c r="C15" s="245">
        <v>1160.131</v>
      </c>
      <c r="D15" s="174">
        <f t="shared" si="0"/>
        <v>100.23531840000001</v>
      </c>
      <c r="E15" s="174">
        <f t="shared" si="1"/>
        <v>2227.3201266666665</v>
      </c>
      <c r="F15" s="174">
        <f t="shared" si="2"/>
        <v>223256.14207516168</v>
      </c>
      <c r="G15" s="175" t="str">
        <f>+DATA!I19</f>
        <v>22 - 24</v>
      </c>
      <c r="H15" s="176">
        <f t="shared" si="3"/>
        <v>8</v>
      </c>
      <c r="I15" s="177">
        <f t="shared" si="4"/>
        <v>21778</v>
      </c>
      <c r="J15" s="244">
        <v>2194.54927</v>
      </c>
      <c r="K15" s="244">
        <v>2224.82287</v>
      </c>
      <c r="L15" s="244">
        <v>2262.58824</v>
      </c>
    </row>
    <row r="16" spans="1:12" ht="16.5" customHeight="1">
      <c r="A16" s="243">
        <v>21778</v>
      </c>
      <c r="B16" s="244">
        <v>188.6</v>
      </c>
      <c r="C16" s="245">
        <v>800.531</v>
      </c>
      <c r="D16" s="174">
        <f t="shared" si="0"/>
        <v>69.1658784</v>
      </c>
      <c r="E16" s="174">
        <f t="shared" si="1"/>
        <v>1235.1391833333334</v>
      </c>
      <c r="F16" s="174">
        <f t="shared" si="2"/>
        <v>85429.48656150865</v>
      </c>
      <c r="G16" s="175" t="str">
        <f>+DATA!I20</f>
        <v>25 - 27</v>
      </c>
      <c r="H16" s="176">
        <f t="shared" si="3"/>
        <v>9</v>
      </c>
      <c r="I16" s="177">
        <f t="shared" si="4"/>
        <v>21778</v>
      </c>
      <c r="J16" s="244">
        <v>1229.64546</v>
      </c>
      <c r="K16" s="244">
        <v>1214.21636</v>
      </c>
      <c r="L16" s="244">
        <v>1261.55573</v>
      </c>
    </row>
    <row r="17" spans="1:12" ht="16.5" customHeight="1">
      <c r="A17" s="243">
        <v>21783</v>
      </c>
      <c r="B17" s="244">
        <v>186.47</v>
      </c>
      <c r="C17" s="245">
        <v>380.316</v>
      </c>
      <c r="D17" s="174">
        <f t="shared" si="0"/>
        <v>32.8593024</v>
      </c>
      <c r="E17" s="174">
        <f t="shared" si="1"/>
        <v>561.77615</v>
      </c>
      <c r="F17" s="174">
        <f t="shared" si="2"/>
        <v>18459.57239395776</v>
      </c>
      <c r="G17" s="175" t="str">
        <f>+DATA!I21</f>
        <v>28 - 30</v>
      </c>
      <c r="H17" s="176">
        <f t="shared" si="3"/>
        <v>10</v>
      </c>
      <c r="I17" s="177">
        <f t="shared" si="4"/>
        <v>21783</v>
      </c>
      <c r="J17" s="244">
        <v>562.43983</v>
      </c>
      <c r="K17" s="244">
        <v>555.43177</v>
      </c>
      <c r="L17" s="244">
        <v>567.45685</v>
      </c>
    </row>
    <row r="18" spans="1:12" ht="16.5" customHeight="1">
      <c r="A18" s="243">
        <v>21806</v>
      </c>
      <c r="B18" s="244">
        <v>186.88</v>
      </c>
      <c r="C18" s="245">
        <v>451.483</v>
      </c>
      <c r="D18" s="174">
        <f t="shared" si="0"/>
        <v>39.0081312</v>
      </c>
      <c r="E18" s="174">
        <f t="shared" si="1"/>
        <v>738.8652533333334</v>
      </c>
      <c r="F18" s="174">
        <f t="shared" si="2"/>
        <v>28821.752741147906</v>
      </c>
      <c r="G18" s="175" t="str">
        <f>+DATA!I22</f>
        <v>31 - 33</v>
      </c>
      <c r="H18" s="176">
        <f t="shared" si="3"/>
        <v>11</v>
      </c>
      <c r="I18" s="177">
        <f t="shared" si="4"/>
        <v>21806</v>
      </c>
      <c r="J18" s="244">
        <v>744.84365</v>
      </c>
      <c r="K18" s="244">
        <v>744.87674</v>
      </c>
      <c r="L18" s="244">
        <v>726.87537</v>
      </c>
    </row>
    <row r="19" spans="1:12" ht="16.5" customHeight="1">
      <c r="A19" s="243">
        <v>21815</v>
      </c>
      <c r="B19" s="244">
        <v>185.2</v>
      </c>
      <c r="C19" s="245">
        <v>225.651</v>
      </c>
      <c r="D19" s="174">
        <f t="shared" si="0"/>
        <v>19.4962464</v>
      </c>
      <c r="E19" s="174">
        <f t="shared" si="1"/>
        <v>641.6079066666667</v>
      </c>
      <c r="F19" s="174">
        <f t="shared" si="2"/>
        <v>12508.945840561537</v>
      </c>
      <c r="G19" s="175" t="str">
        <f>+DATA!I23</f>
        <v>34 - 36</v>
      </c>
      <c r="H19" s="176">
        <f t="shared" si="3"/>
        <v>12</v>
      </c>
      <c r="I19" s="177">
        <f t="shared" si="4"/>
        <v>21815</v>
      </c>
      <c r="J19" s="244">
        <v>661.13161</v>
      </c>
      <c r="K19" s="244">
        <v>640.81487</v>
      </c>
      <c r="L19" s="244">
        <v>622.87724</v>
      </c>
    </row>
    <row r="20" spans="1:12" ht="16.5" customHeight="1">
      <c r="A20" s="243">
        <v>21831</v>
      </c>
      <c r="B20" s="244">
        <v>184.13</v>
      </c>
      <c r="C20" s="245">
        <v>124.194</v>
      </c>
      <c r="D20" s="174">
        <f t="shared" si="0"/>
        <v>10.7303616</v>
      </c>
      <c r="E20" s="174">
        <f t="shared" si="1"/>
        <v>227.47431000000003</v>
      </c>
      <c r="F20" s="174">
        <f t="shared" si="2"/>
        <v>2440.8816010104965</v>
      </c>
      <c r="G20" s="175" t="str">
        <f>+DATA!I24</f>
        <v>37 - 39</v>
      </c>
      <c r="H20" s="176">
        <f t="shared" si="3"/>
        <v>13</v>
      </c>
      <c r="I20" s="177">
        <f t="shared" si="4"/>
        <v>21831</v>
      </c>
      <c r="J20" s="244">
        <v>227.61206</v>
      </c>
      <c r="K20" s="244">
        <v>218.29593</v>
      </c>
      <c r="L20" s="244">
        <v>236.51494</v>
      </c>
    </row>
    <row r="21" spans="1:12" ht="16.5" customHeight="1">
      <c r="A21" s="243">
        <v>21834</v>
      </c>
      <c r="B21" s="244">
        <v>183.4</v>
      </c>
      <c r="C21" s="245">
        <v>74.467</v>
      </c>
      <c r="D21" s="174">
        <f t="shared" si="0"/>
        <v>6.4339488000000005</v>
      </c>
      <c r="E21" s="174">
        <f t="shared" si="1"/>
        <v>84.44440999999999</v>
      </c>
      <c r="F21" s="174">
        <f t="shared" si="2"/>
        <v>543.311010386208</v>
      </c>
      <c r="G21" s="175" t="str">
        <f>+DATA!I25</f>
        <v>40 - 42</v>
      </c>
      <c r="H21" s="176">
        <f t="shared" si="3"/>
        <v>14</v>
      </c>
      <c r="I21" s="177">
        <f t="shared" si="4"/>
        <v>21834</v>
      </c>
      <c r="J21" s="244">
        <v>90.23235</v>
      </c>
      <c r="K21" s="244">
        <v>63.72774</v>
      </c>
      <c r="L21" s="244">
        <v>99.37314</v>
      </c>
    </row>
    <row r="22" spans="1:12" ht="16.5" customHeight="1">
      <c r="A22" s="243">
        <v>21852</v>
      </c>
      <c r="B22" s="244">
        <v>182.8</v>
      </c>
      <c r="C22" s="245">
        <v>36.288</v>
      </c>
      <c r="D22" s="174">
        <f t="shared" si="0"/>
        <v>3.1352832</v>
      </c>
      <c r="E22" s="174">
        <f t="shared" si="1"/>
        <v>87.66954666666668</v>
      </c>
      <c r="F22" s="174">
        <f t="shared" si="2"/>
        <v>274.868856815616</v>
      </c>
      <c r="G22" s="175" t="str">
        <f>+DATA!I26</f>
        <v>43 - 45</v>
      </c>
      <c r="H22" s="176">
        <f t="shared" si="3"/>
        <v>15</v>
      </c>
      <c r="I22" s="177">
        <f t="shared" si="4"/>
        <v>21852</v>
      </c>
      <c r="J22" s="244">
        <v>94.10842</v>
      </c>
      <c r="K22" s="244">
        <v>78.78561</v>
      </c>
      <c r="L22" s="244">
        <v>90.11461</v>
      </c>
    </row>
    <row r="23" spans="1:12" ht="16.5" customHeight="1">
      <c r="A23" s="243">
        <v>21856</v>
      </c>
      <c r="B23" s="244">
        <v>182.77</v>
      </c>
      <c r="C23" s="245">
        <v>34.458</v>
      </c>
      <c r="D23" s="174">
        <f t="shared" si="0"/>
        <v>2.9771712</v>
      </c>
      <c r="E23" s="174">
        <f t="shared" si="1"/>
        <v>36.52437333333334</v>
      </c>
      <c r="F23" s="174">
        <f t="shared" si="2"/>
        <v>108.73931238604801</v>
      </c>
      <c r="G23" s="175" t="str">
        <f>+DATA!I27</f>
        <v>46 - 48</v>
      </c>
      <c r="H23" s="176">
        <f t="shared" si="3"/>
        <v>16</v>
      </c>
      <c r="I23" s="177">
        <f t="shared" si="4"/>
        <v>21856</v>
      </c>
      <c r="J23" s="244">
        <v>13.53937</v>
      </c>
      <c r="K23" s="244">
        <v>67.78194</v>
      </c>
      <c r="L23" s="244">
        <v>28.25181</v>
      </c>
    </row>
    <row r="24" spans="1:12" ht="16.5" customHeight="1">
      <c r="A24" s="243">
        <v>21864</v>
      </c>
      <c r="B24" s="244">
        <v>182.79</v>
      </c>
      <c r="C24" s="245">
        <v>35.261</v>
      </c>
      <c r="D24" s="174">
        <f t="shared" si="0"/>
        <v>3.0465504000000005</v>
      </c>
      <c r="E24" s="174">
        <f t="shared" si="1"/>
        <v>37.84616</v>
      </c>
      <c r="F24" s="174">
        <f t="shared" si="2"/>
        <v>115.30023388646401</v>
      </c>
      <c r="G24" s="175" t="str">
        <f>+DATA!I28</f>
        <v>49 - 51</v>
      </c>
      <c r="H24" s="176">
        <f t="shared" si="3"/>
        <v>17</v>
      </c>
      <c r="I24" s="177">
        <f t="shared" si="4"/>
        <v>21864</v>
      </c>
      <c r="J24" s="244">
        <v>39.15974</v>
      </c>
      <c r="K24" s="244">
        <v>39.29102</v>
      </c>
      <c r="L24" s="244">
        <v>35.08772</v>
      </c>
    </row>
    <row r="25" spans="1:12" ht="16.5" customHeight="1">
      <c r="A25" s="243">
        <v>21871</v>
      </c>
      <c r="B25" s="244">
        <v>182.5</v>
      </c>
      <c r="C25" s="245">
        <v>30.272</v>
      </c>
      <c r="D25" s="174">
        <f t="shared" si="0"/>
        <v>2.6155008</v>
      </c>
      <c r="E25" s="174">
        <f t="shared" si="1"/>
        <v>27.11031</v>
      </c>
      <c r="F25" s="174">
        <f t="shared" si="2"/>
        <v>70.907037493248</v>
      </c>
      <c r="G25" s="175" t="str">
        <f>+DATA!I29</f>
        <v>52 - 54</v>
      </c>
      <c r="H25" s="176">
        <f t="shared" si="3"/>
        <v>18</v>
      </c>
      <c r="I25" s="177">
        <f t="shared" si="4"/>
        <v>21871</v>
      </c>
      <c r="J25" s="244">
        <v>32.92612</v>
      </c>
      <c r="K25" s="244">
        <v>17.95666</v>
      </c>
      <c r="L25" s="244">
        <v>30.44815</v>
      </c>
    </row>
    <row r="26" spans="1:12" ht="16.5" customHeight="1">
      <c r="A26" s="243">
        <v>21891</v>
      </c>
      <c r="B26" s="244">
        <v>182.09</v>
      </c>
      <c r="C26" s="245">
        <v>12.159</v>
      </c>
      <c r="D26" s="174">
        <f t="shared" si="0"/>
        <v>1.0505376000000002</v>
      </c>
      <c r="E26" s="174">
        <f t="shared" si="1"/>
        <v>4.822996666666667</v>
      </c>
      <c r="F26" s="174">
        <f t="shared" si="2"/>
        <v>5.066739343008001</v>
      </c>
      <c r="G26" s="175" t="str">
        <f>+DATA!I30</f>
        <v>55 - 57</v>
      </c>
      <c r="H26" s="176">
        <f t="shared" si="3"/>
        <v>19</v>
      </c>
      <c r="I26" s="177">
        <f t="shared" si="4"/>
        <v>21891</v>
      </c>
      <c r="J26" s="244">
        <v>4.57601</v>
      </c>
      <c r="K26" s="244">
        <v>7.02628</v>
      </c>
      <c r="L26" s="244">
        <v>2.8667</v>
      </c>
    </row>
    <row r="27" spans="1:12" ht="16.5" customHeight="1">
      <c r="A27" s="243">
        <v>21906</v>
      </c>
      <c r="B27" s="244">
        <v>182.06</v>
      </c>
      <c r="C27" s="245">
        <v>11.541</v>
      </c>
      <c r="D27" s="174">
        <f t="shared" si="0"/>
        <v>0.9971424000000001</v>
      </c>
      <c r="E27" s="174">
        <f t="shared" si="1"/>
        <v>0.44148000000000004</v>
      </c>
      <c r="F27" s="174">
        <f t="shared" si="2"/>
        <v>0.44021842675200007</v>
      </c>
      <c r="G27" s="175" t="str">
        <f>+DATA!I31</f>
        <v>58 - 60</v>
      </c>
      <c r="H27" s="176">
        <f t="shared" si="3"/>
        <v>20</v>
      </c>
      <c r="I27" s="177">
        <f t="shared" si="4"/>
        <v>21906</v>
      </c>
      <c r="J27" s="244">
        <v>0.36284</v>
      </c>
      <c r="K27" s="244">
        <v>0.32352</v>
      </c>
      <c r="L27" s="244">
        <v>0.63808</v>
      </c>
    </row>
    <row r="28" spans="1:12" ht="16.5" customHeight="1">
      <c r="A28" s="243">
        <v>21912</v>
      </c>
      <c r="B28" s="244">
        <v>181.89</v>
      </c>
      <c r="C28" s="245">
        <v>6.412</v>
      </c>
      <c r="D28" s="174">
        <f t="shared" si="0"/>
        <v>0.5539968000000001</v>
      </c>
      <c r="E28" s="174">
        <f>SUM(J28:L28)/3</f>
        <v>0.10345</v>
      </c>
      <c r="F28" s="174">
        <f>E28*D28</f>
        <v>0.05731096896000001</v>
      </c>
      <c r="G28" s="175" t="str">
        <f>+DATA!I32</f>
        <v>61 - 63</v>
      </c>
      <c r="H28" s="176">
        <f>+H27+1</f>
        <v>21</v>
      </c>
      <c r="I28" s="177">
        <f>+A28</f>
        <v>21912</v>
      </c>
      <c r="J28" s="244">
        <v>0.31035</v>
      </c>
      <c r="K28" s="244">
        <v>0</v>
      </c>
      <c r="L28" s="244">
        <v>0</v>
      </c>
    </row>
    <row r="29" spans="1:12" ht="16.5" customHeight="1">
      <c r="A29" s="243">
        <v>21946</v>
      </c>
      <c r="B29" s="244">
        <v>181.82</v>
      </c>
      <c r="C29" s="245">
        <v>5.436</v>
      </c>
      <c r="D29" s="174">
        <f t="shared" si="0"/>
        <v>0.46967040000000004</v>
      </c>
      <c r="E29" s="174">
        <f>SUM(J29:L29)/3</f>
        <v>12.741579999999999</v>
      </c>
      <c r="F29" s="174">
        <f>E29*D29</f>
        <v>5.984342975232</v>
      </c>
      <c r="G29" s="175" t="str">
        <f>+DATA!I33</f>
        <v>64 - 66</v>
      </c>
      <c r="H29" s="176">
        <f>+H28+1</f>
        <v>22</v>
      </c>
      <c r="I29" s="177">
        <f>+A29</f>
        <v>21946</v>
      </c>
      <c r="J29" s="244">
        <v>6.99883</v>
      </c>
      <c r="K29" s="244">
        <v>15.80476</v>
      </c>
      <c r="L29" s="244">
        <v>15.42115</v>
      </c>
    </row>
    <row r="30" spans="1:12" ht="16.5" customHeight="1">
      <c r="A30" s="243">
        <v>21956</v>
      </c>
      <c r="B30" s="172">
        <v>181.76</v>
      </c>
      <c r="C30" s="173">
        <v>4.242</v>
      </c>
      <c r="D30" s="174">
        <f t="shared" si="0"/>
        <v>0.3665088</v>
      </c>
      <c r="E30" s="174">
        <f>SUM(J30:L30)/3</f>
        <v>33.95388</v>
      </c>
      <c r="F30" s="174">
        <f>E30*D30</f>
        <v>12.444395814144</v>
      </c>
      <c r="G30" s="175" t="str">
        <f>+DATA!I34</f>
        <v>67 - 69</v>
      </c>
      <c r="H30" s="176">
        <f>+H29+1</f>
        <v>23</v>
      </c>
      <c r="I30" s="177">
        <f>+A30</f>
        <v>21956</v>
      </c>
      <c r="J30" s="172">
        <v>19.80666</v>
      </c>
      <c r="K30" s="172">
        <v>44.0729</v>
      </c>
      <c r="L30" s="172">
        <v>37.98208</v>
      </c>
    </row>
    <row r="31" spans="1:12" ht="16.5" customHeight="1">
      <c r="A31" s="243">
        <v>21968</v>
      </c>
      <c r="B31" s="172">
        <v>181.71</v>
      </c>
      <c r="C31" s="173">
        <v>3.422</v>
      </c>
      <c r="D31" s="174">
        <f t="shared" si="0"/>
        <v>0.2956608</v>
      </c>
      <c r="E31" s="174">
        <f>SUM(J31:L31)/3</f>
        <v>40.66352666666667</v>
      </c>
      <c r="F31" s="174">
        <f>E31*D31</f>
        <v>12.022610825088002</v>
      </c>
      <c r="G31" s="175" t="str">
        <f>+DATA!I35</f>
        <v>70 - 72</v>
      </c>
      <c r="H31" s="176">
        <f>+H30+1</f>
        <v>24</v>
      </c>
      <c r="I31" s="177">
        <f>+A31</f>
        <v>21968</v>
      </c>
      <c r="J31" s="172">
        <v>35.25921</v>
      </c>
      <c r="K31" s="172">
        <v>33.19241</v>
      </c>
      <c r="L31" s="172">
        <v>53.53896</v>
      </c>
    </row>
    <row r="32" spans="1:12" ht="16.5" customHeight="1">
      <c r="A32" s="255"/>
      <c r="B32" s="256"/>
      <c r="C32" s="257"/>
      <c r="D32" s="258"/>
      <c r="E32" s="258"/>
      <c r="F32" s="258"/>
      <c r="G32" s="259"/>
      <c r="H32" s="260"/>
      <c r="I32" s="261"/>
      <c r="J32" s="256"/>
      <c r="K32" s="256"/>
      <c r="L32" s="256"/>
    </row>
    <row r="33" spans="1:12" ht="16.5" customHeight="1">
      <c r="A33" s="262"/>
      <c r="B33" s="263"/>
      <c r="C33" s="264"/>
      <c r="D33" s="265"/>
      <c r="E33" s="265"/>
      <c r="F33" s="265"/>
      <c r="G33" s="266"/>
      <c r="H33" s="267"/>
      <c r="I33" s="268"/>
      <c r="J33" s="263"/>
      <c r="K33" s="263"/>
      <c r="L33" s="263"/>
    </row>
    <row r="34" spans="1:12" ht="16.5" customHeight="1">
      <c r="A34" s="262"/>
      <c r="B34" s="263"/>
      <c r="C34" s="264"/>
      <c r="D34" s="265"/>
      <c r="E34" s="265"/>
      <c r="F34" s="265"/>
      <c r="G34" s="266"/>
      <c r="H34" s="267"/>
      <c r="I34" s="268"/>
      <c r="J34" s="263"/>
      <c r="K34" s="263"/>
      <c r="L34" s="263"/>
    </row>
    <row r="35" spans="1:12" ht="16.5" customHeight="1">
      <c r="A35" s="262"/>
      <c r="B35" s="263"/>
      <c r="C35" s="264"/>
      <c r="D35" s="265"/>
      <c r="E35" s="265"/>
      <c r="F35" s="265"/>
      <c r="G35" s="266"/>
      <c r="H35" s="267"/>
      <c r="I35" s="268"/>
      <c r="J35" s="263"/>
      <c r="K35" s="263"/>
      <c r="L35" s="263"/>
    </row>
    <row r="36" spans="1:12" ht="16.5" customHeight="1">
      <c r="A36" s="262"/>
      <c r="B36" s="263"/>
      <c r="C36" s="264"/>
      <c r="D36" s="265"/>
      <c r="E36" s="265"/>
      <c r="F36" s="265"/>
      <c r="G36" s="266"/>
      <c r="H36" s="267"/>
      <c r="I36" s="268"/>
      <c r="J36" s="263"/>
      <c r="K36" s="263"/>
      <c r="L36" s="263"/>
    </row>
    <row r="37" spans="1:12" ht="16.5" customHeight="1">
      <c r="A37" s="262"/>
      <c r="B37" s="263"/>
      <c r="C37" s="264"/>
      <c r="D37" s="265"/>
      <c r="E37" s="265"/>
      <c r="F37" s="265"/>
      <c r="G37" s="266"/>
      <c r="H37" s="267"/>
      <c r="I37" s="268"/>
      <c r="J37" s="263"/>
      <c r="K37" s="263"/>
      <c r="L37" s="263"/>
    </row>
    <row r="38" spans="1:12" ht="16.5" customHeight="1">
      <c r="A38" s="262"/>
      <c r="B38" s="263"/>
      <c r="C38" s="264"/>
      <c r="D38" s="265"/>
      <c r="E38" s="265"/>
      <c r="F38" s="265"/>
      <c r="G38" s="266"/>
      <c r="H38" s="267"/>
      <c r="I38" s="268"/>
      <c r="J38" s="263"/>
      <c r="K38" s="263"/>
      <c r="L38" s="263"/>
    </row>
    <row r="39" spans="1:12" ht="16.5" customHeight="1">
      <c r="A39" s="262"/>
      <c r="B39" s="263"/>
      <c r="C39" s="264"/>
      <c r="D39" s="265"/>
      <c r="E39" s="265"/>
      <c r="F39" s="265"/>
      <c r="G39" s="266"/>
      <c r="H39" s="267"/>
      <c r="I39" s="268"/>
      <c r="J39" s="263"/>
      <c r="K39" s="263"/>
      <c r="L39" s="263"/>
    </row>
    <row r="40" spans="1:12" ht="16.5" customHeight="1">
      <c r="A40" s="262"/>
      <c r="B40" s="263"/>
      <c r="C40" s="264"/>
      <c r="D40" s="265"/>
      <c r="E40" s="265"/>
      <c r="F40" s="265"/>
      <c r="G40" s="266"/>
      <c r="H40" s="267"/>
      <c r="I40" s="268"/>
      <c r="J40" s="263"/>
      <c r="K40" s="263"/>
      <c r="L40" s="263"/>
    </row>
    <row r="41" spans="1:12" ht="18" customHeight="1">
      <c r="A41" s="262"/>
      <c r="B41" s="263"/>
      <c r="C41" s="264"/>
      <c r="D41" s="265"/>
      <c r="E41" s="265"/>
      <c r="F41" s="265"/>
      <c r="G41" s="266"/>
      <c r="H41" s="267"/>
      <c r="I41" s="268"/>
      <c r="J41" s="263"/>
      <c r="K41" s="263"/>
      <c r="L41" s="263"/>
    </row>
    <row r="42" spans="1:12" ht="16.5" customHeight="1">
      <c r="A42" s="262"/>
      <c r="B42" s="263"/>
      <c r="C42" s="264"/>
      <c r="D42" s="265"/>
      <c r="E42" s="265"/>
      <c r="F42" s="265"/>
      <c r="G42" s="269"/>
      <c r="H42" s="270"/>
      <c r="I42" s="262"/>
      <c r="J42" s="263"/>
      <c r="K42" s="263"/>
      <c r="L42" s="263"/>
    </row>
    <row r="43" spans="1:12" ht="16.5" customHeight="1">
      <c r="A43" s="262"/>
      <c r="B43" s="263"/>
      <c r="C43" s="264"/>
      <c r="D43" s="265"/>
      <c r="E43" s="265"/>
      <c r="F43" s="265"/>
      <c r="G43" s="269"/>
      <c r="H43" s="270"/>
      <c r="I43" s="262"/>
      <c r="J43" s="263"/>
      <c r="K43" s="263"/>
      <c r="L43" s="263"/>
    </row>
    <row r="44" ht="26.25">
      <c r="G44" s="17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8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25">
      <selection activeCell="K31" sqref="K31"/>
    </sheetView>
  </sheetViews>
  <sheetFormatPr defaultColWidth="9.140625" defaultRowHeight="21.7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39</v>
      </c>
      <c r="E17" s="44">
        <v>24</v>
      </c>
      <c r="F17" s="45" t="s">
        <v>23</v>
      </c>
    </row>
    <row r="34" spans="4:6" ht="23.25">
      <c r="D34" s="43" t="s">
        <v>40</v>
      </c>
      <c r="E34" s="44">
        <v>332</v>
      </c>
      <c r="F34" s="45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I328" sqref="I328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8" customWidth="1"/>
    <col min="6" max="6" width="8.7109375" style="49" customWidth="1"/>
    <col min="7" max="15" width="9.7109375" style="49" customWidth="1"/>
    <col min="16" max="16384" width="11.421875" style="49" customWidth="1"/>
  </cols>
  <sheetData>
    <row r="1" spans="1:17" ht="22.5" customHeight="1">
      <c r="A1" s="227">
        <v>39904</v>
      </c>
      <c r="B1" s="46">
        <v>37712</v>
      </c>
      <c r="C1"/>
      <c r="D1" s="47">
        <v>181.47</v>
      </c>
      <c r="F1" s="75">
        <v>181</v>
      </c>
      <c r="P1" s="76"/>
      <c r="Q1" s="76"/>
    </row>
    <row r="2" spans="1:17" ht="22.5" customHeight="1">
      <c r="A2" s="227">
        <v>39905</v>
      </c>
      <c r="B2" s="46">
        <v>37713</v>
      </c>
      <c r="C2"/>
      <c r="D2" s="47">
        <v>181.47</v>
      </c>
      <c r="P2" s="76"/>
      <c r="Q2" s="76"/>
    </row>
    <row r="3" spans="1:17" ht="22.5" customHeight="1">
      <c r="A3" s="227">
        <v>39906</v>
      </c>
      <c r="B3" s="46">
        <v>37714</v>
      </c>
      <c r="C3"/>
      <c r="D3" s="47">
        <v>181.47</v>
      </c>
      <c r="P3" s="76"/>
      <c r="Q3" s="76"/>
    </row>
    <row r="4" spans="1:17" ht="22.5" customHeight="1">
      <c r="A4" s="227">
        <v>39907</v>
      </c>
      <c r="B4" s="46">
        <v>37715</v>
      </c>
      <c r="C4"/>
      <c r="D4" s="47">
        <v>181.47</v>
      </c>
      <c r="P4" s="76"/>
      <c r="Q4" s="76"/>
    </row>
    <row r="5" spans="1:17" ht="22.5" customHeight="1">
      <c r="A5" s="227">
        <v>39908</v>
      </c>
      <c r="B5" s="46">
        <v>37716</v>
      </c>
      <c r="C5"/>
      <c r="D5" s="47">
        <v>181.45</v>
      </c>
      <c r="P5" s="76"/>
      <c r="Q5" s="76"/>
    </row>
    <row r="6" spans="1:17" ht="22.5" customHeight="1">
      <c r="A6" s="227">
        <v>39909</v>
      </c>
      <c r="B6" s="46">
        <v>37717</v>
      </c>
      <c r="C6"/>
      <c r="D6" s="47">
        <v>181.44</v>
      </c>
      <c r="P6" s="76"/>
      <c r="Q6" s="76"/>
    </row>
    <row r="7" spans="1:17" ht="22.5" customHeight="1">
      <c r="A7" s="227">
        <v>39910</v>
      </c>
      <c r="B7" s="46">
        <v>37718</v>
      </c>
      <c r="C7"/>
      <c r="D7" s="47">
        <v>181.43</v>
      </c>
      <c r="P7" s="76"/>
      <c r="Q7" s="76"/>
    </row>
    <row r="8" spans="1:17" ht="22.5" customHeight="1">
      <c r="A8" s="227">
        <v>39911</v>
      </c>
      <c r="B8" s="46">
        <v>37719</v>
      </c>
      <c r="C8"/>
      <c r="D8" s="47">
        <v>181.43</v>
      </c>
      <c r="P8" s="76"/>
      <c r="Q8" s="76"/>
    </row>
    <row r="9" spans="1:17" ht="22.5" customHeight="1">
      <c r="A9" s="227">
        <v>39912</v>
      </c>
      <c r="B9" s="46">
        <v>37720</v>
      </c>
      <c r="C9"/>
      <c r="D9" s="47">
        <v>181.42</v>
      </c>
      <c r="P9" s="76"/>
      <c r="Q9" s="76"/>
    </row>
    <row r="10" spans="1:17" ht="22.5" customHeight="1">
      <c r="A10" s="227">
        <v>39913</v>
      </c>
      <c r="B10" s="46">
        <v>37721</v>
      </c>
      <c r="C10"/>
      <c r="D10" s="47">
        <v>181.42</v>
      </c>
      <c r="P10" s="76"/>
      <c r="Q10" s="76"/>
    </row>
    <row r="11" spans="1:17" ht="22.5" customHeight="1">
      <c r="A11" s="227">
        <v>39914</v>
      </c>
      <c r="B11" s="46">
        <v>37722</v>
      </c>
      <c r="C11"/>
      <c r="D11" s="47">
        <v>181.42</v>
      </c>
      <c r="E11" s="50"/>
      <c r="P11" s="76"/>
      <c r="Q11" s="76"/>
    </row>
    <row r="12" spans="1:17" ht="22.5" customHeight="1">
      <c r="A12" s="227">
        <v>39915</v>
      </c>
      <c r="B12" s="46">
        <v>37723</v>
      </c>
      <c r="C12"/>
      <c r="D12" s="47">
        <v>181.42</v>
      </c>
      <c r="P12" s="76"/>
      <c r="Q12" s="76"/>
    </row>
    <row r="13" spans="1:17" ht="22.5" customHeight="1">
      <c r="A13" s="227">
        <v>39916</v>
      </c>
      <c r="B13" s="46">
        <v>37724</v>
      </c>
      <c r="C13"/>
      <c r="D13" s="47">
        <v>181.43</v>
      </c>
      <c r="P13" s="76"/>
      <c r="Q13" s="76"/>
    </row>
    <row r="14" spans="1:17" ht="22.5" customHeight="1">
      <c r="A14" s="227">
        <v>39917</v>
      </c>
      <c r="B14" s="46">
        <v>37725</v>
      </c>
      <c r="C14"/>
      <c r="D14" s="47">
        <v>181.44</v>
      </c>
      <c r="P14" s="76"/>
      <c r="Q14" s="76"/>
    </row>
    <row r="15" spans="1:17" ht="22.5" customHeight="1">
      <c r="A15" s="227">
        <v>39918</v>
      </c>
      <c r="B15" s="46">
        <v>37726</v>
      </c>
      <c r="C15"/>
      <c r="D15" s="47">
        <v>181.45</v>
      </c>
      <c r="P15" s="76"/>
      <c r="Q15" s="76"/>
    </row>
    <row r="16" spans="1:17" ht="22.5" customHeight="1">
      <c r="A16" s="227">
        <v>39919</v>
      </c>
      <c r="B16" s="46">
        <v>37727</v>
      </c>
      <c r="C16"/>
      <c r="D16" s="47">
        <v>181.45</v>
      </c>
      <c r="P16" s="76"/>
      <c r="Q16" s="76"/>
    </row>
    <row r="17" spans="1:17" ht="22.5" customHeight="1">
      <c r="A17" s="227">
        <v>39920</v>
      </c>
      <c r="B17" s="46">
        <v>37728</v>
      </c>
      <c r="C17"/>
      <c r="D17" s="47">
        <v>181.44</v>
      </c>
      <c r="J17" s="51" t="s">
        <v>39</v>
      </c>
      <c r="K17" s="52">
        <v>31</v>
      </c>
      <c r="L17" s="53" t="s">
        <v>23</v>
      </c>
      <c r="P17" s="76"/>
      <c r="Q17" s="76"/>
    </row>
    <row r="18" spans="1:17" ht="22.5" customHeight="1">
      <c r="A18" s="227">
        <v>39921</v>
      </c>
      <c r="B18" s="46">
        <v>37729</v>
      </c>
      <c r="C18"/>
      <c r="D18" s="47">
        <v>181.43</v>
      </c>
      <c r="P18" s="76"/>
      <c r="Q18" s="76"/>
    </row>
    <row r="19" spans="1:17" ht="22.5" customHeight="1">
      <c r="A19" s="227">
        <v>39922</v>
      </c>
      <c r="B19" s="46">
        <v>37730</v>
      </c>
      <c r="C19"/>
      <c r="D19" s="47">
        <v>181.43</v>
      </c>
      <c r="P19" s="76"/>
      <c r="Q19" s="76"/>
    </row>
    <row r="20" spans="1:17" ht="22.5" customHeight="1">
      <c r="A20" s="227">
        <v>39923</v>
      </c>
      <c r="B20" s="46">
        <v>37731</v>
      </c>
      <c r="C20"/>
      <c r="D20" s="47">
        <v>181.44</v>
      </c>
      <c r="P20" s="76"/>
      <c r="Q20" s="76"/>
    </row>
    <row r="21" spans="1:17" ht="22.5" customHeight="1">
      <c r="A21" s="227">
        <v>39924</v>
      </c>
      <c r="B21" s="46">
        <v>37732</v>
      </c>
      <c r="C21"/>
      <c r="D21" s="47">
        <v>181.43</v>
      </c>
      <c r="E21" s="54"/>
      <c r="P21" s="76"/>
      <c r="Q21" s="76"/>
    </row>
    <row r="22" spans="1:17" ht="22.5" customHeight="1">
      <c r="A22" s="227">
        <v>39925</v>
      </c>
      <c r="B22" s="46">
        <v>37733</v>
      </c>
      <c r="C22"/>
      <c r="D22" s="47">
        <v>181.43</v>
      </c>
      <c r="P22" s="76"/>
      <c r="Q22" s="76"/>
    </row>
    <row r="23" spans="1:17" ht="22.5" customHeight="1">
      <c r="A23" s="227">
        <v>39926</v>
      </c>
      <c r="B23" s="46">
        <v>37734</v>
      </c>
      <c r="C23"/>
      <c r="D23" s="47">
        <v>181.42</v>
      </c>
      <c r="P23" s="76"/>
      <c r="Q23" s="76"/>
    </row>
    <row r="24" spans="1:17" ht="22.5" customHeight="1">
      <c r="A24" s="227">
        <v>39927</v>
      </c>
      <c r="B24" s="46">
        <v>37735</v>
      </c>
      <c r="C24"/>
      <c r="D24" s="47">
        <v>181.42</v>
      </c>
      <c r="P24" s="76"/>
      <c r="Q24" s="76"/>
    </row>
    <row r="25" spans="1:17" ht="22.5" customHeight="1">
      <c r="A25" s="227">
        <v>39928</v>
      </c>
      <c r="B25" s="46">
        <v>37736</v>
      </c>
      <c r="C25"/>
      <c r="D25" s="47">
        <v>181.45</v>
      </c>
      <c r="P25" s="76"/>
      <c r="Q25" s="76"/>
    </row>
    <row r="26" spans="1:17" ht="22.5" customHeight="1">
      <c r="A26" s="227">
        <v>39929</v>
      </c>
      <c r="B26" s="46">
        <v>37737</v>
      </c>
      <c r="C26"/>
      <c r="D26" s="47">
        <v>181.46</v>
      </c>
      <c r="P26" s="76"/>
      <c r="Q26" s="76"/>
    </row>
    <row r="27" spans="1:19" ht="22.5" customHeight="1">
      <c r="A27" s="227">
        <v>39930</v>
      </c>
      <c r="B27" s="46">
        <v>37738</v>
      </c>
      <c r="C27"/>
      <c r="D27" s="47">
        <v>181.44</v>
      </c>
      <c r="G27" s="55"/>
      <c r="L27" s="55"/>
      <c r="M27" s="55"/>
      <c r="N27" s="55"/>
      <c r="O27" s="55"/>
      <c r="P27" s="76"/>
      <c r="Q27" s="76"/>
      <c r="R27" s="55"/>
      <c r="S27" s="55"/>
    </row>
    <row r="28" spans="1:19" s="55" customFormat="1" ht="22.5" customHeight="1">
      <c r="A28" s="227">
        <v>39931</v>
      </c>
      <c r="B28" s="46">
        <v>37739</v>
      </c>
      <c r="C28"/>
      <c r="D28" s="47">
        <v>181.43</v>
      </c>
      <c r="E28" s="56"/>
      <c r="G28" s="49"/>
      <c r="H28" s="49"/>
      <c r="I28" s="49"/>
      <c r="J28" s="49"/>
      <c r="K28" s="49"/>
      <c r="L28" s="49"/>
      <c r="M28" s="49"/>
      <c r="N28" s="49"/>
      <c r="O28" s="49"/>
      <c r="P28" s="76"/>
      <c r="Q28" s="76"/>
      <c r="R28" s="49"/>
      <c r="S28" s="49"/>
    </row>
    <row r="29" spans="1:17" ht="22.5" customHeight="1">
      <c r="A29" s="227">
        <v>39932</v>
      </c>
      <c r="B29" s="46">
        <v>37740</v>
      </c>
      <c r="C29"/>
      <c r="D29" s="47">
        <v>181.44</v>
      </c>
      <c r="P29" s="76"/>
      <c r="Q29" s="76"/>
    </row>
    <row r="30" spans="1:17" ht="22.5" customHeight="1">
      <c r="A30" s="227">
        <v>39933</v>
      </c>
      <c r="B30" s="46">
        <v>37741</v>
      </c>
      <c r="C30"/>
      <c r="D30" s="47">
        <v>181.45</v>
      </c>
      <c r="P30" s="76"/>
      <c r="Q30" s="76"/>
    </row>
    <row r="31" spans="1:16" ht="22.5" customHeight="1">
      <c r="A31" s="227">
        <v>39934</v>
      </c>
      <c r="B31" s="46">
        <v>37742</v>
      </c>
      <c r="C31"/>
      <c r="D31" s="47">
        <v>181.45</v>
      </c>
      <c r="F31" s="48">
        <v>182.14</v>
      </c>
      <c r="P31" s="76"/>
    </row>
    <row r="32" spans="1:4" ht="22.5" customHeight="1">
      <c r="A32" s="227">
        <v>39935</v>
      </c>
      <c r="B32" s="46">
        <v>37743</v>
      </c>
      <c r="C32"/>
      <c r="D32" s="47">
        <v>181.6</v>
      </c>
    </row>
    <row r="33" spans="1:4" ht="22.5" customHeight="1">
      <c r="A33" s="227">
        <v>39936</v>
      </c>
      <c r="B33" s="46">
        <v>37744</v>
      </c>
      <c r="C33"/>
      <c r="D33" s="47">
        <v>181.6</v>
      </c>
    </row>
    <row r="34" spans="1:13" ht="21" customHeight="1">
      <c r="A34" s="227">
        <v>39937</v>
      </c>
      <c r="B34" s="46">
        <v>37745</v>
      </c>
      <c r="C34"/>
      <c r="D34" s="47">
        <v>181.72</v>
      </c>
      <c r="J34" s="43" t="s">
        <v>41</v>
      </c>
      <c r="K34" s="292">
        <f>+COUNT(DATA!C9:C11)</f>
        <v>3</v>
      </c>
      <c r="L34" s="292"/>
      <c r="M34" s="45" t="s">
        <v>23</v>
      </c>
    </row>
    <row r="35" spans="1:4" ht="21" customHeight="1">
      <c r="A35" s="227">
        <v>39938</v>
      </c>
      <c r="B35" s="46">
        <v>37746</v>
      </c>
      <c r="C35"/>
      <c r="D35" s="47">
        <v>181.7</v>
      </c>
    </row>
    <row r="36" spans="1:4" ht="21" customHeight="1">
      <c r="A36" s="227">
        <v>39939</v>
      </c>
      <c r="B36" s="46">
        <v>37747</v>
      </c>
      <c r="C36"/>
      <c r="D36" s="47">
        <v>181.68</v>
      </c>
    </row>
    <row r="37" spans="1:4" ht="21" customHeight="1">
      <c r="A37" s="227">
        <v>39940</v>
      </c>
      <c r="B37" s="46">
        <v>37748</v>
      </c>
      <c r="C37"/>
      <c r="D37" s="47">
        <v>181.66</v>
      </c>
    </row>
    <row r="38" spans="1:4" ht="21" customHeight="1">
      <c r="A38" s="227">
        <v>39941</v>
      </c>
      <c r="B38" s="46">
        <v>37749</v>
      </c>
      <c r="C38"/>
      <c r="D38" s="47">
        <v>181.66</v>
      </c>
    </row>
    <row r="39" spans="1:4" ht="23.25">
      <c r="A39" s="227">
        <v>39942</v>
      </c>
      <c r="B39" s="46">
        <v>37750</v>
      </c>
      <c r="C39"/>
      <c r="D39" s="47">
        <v>181.6</v>
      </c>
    </row>
    <row r="40" spans="1:4" ht="23.25">
      <c r="A40" s="227">
        <v>39943</v>
      </c>
      <c r="B40" s="46">
        <v>37751</v>
      </c>
      <c r="C40"/>
      <c r="D40" s="47">
        <v>181.6</v>
      </c>
    </row>
    <row r="41" spans="1:4" ht="23.25">
      <c r="A41" s="227">
        <v>39944</v>
      </c>
      <c r="B41" s="46">
        <v>37752</v>
      </c>
      <c r="C41"/>
      <c r="D41" s="47">
        <v>181.58</v>
      </c>
    </row>
    <row r="42" spans="1:4" ht="23.25">
      <c r="A42" s="227">
        <v>39945</v>
      </c>
      <c r="B42" s="46">
        <v>37753</v>
      </c>
      <c r="C42"/>
      <c r="D42" s="47">
        <v>181.57</v>
      </c>
    </row>
    <row r="43" spans="1:4" ht="23.25">
      <c r="A43" s="227">
        <v>39946</v>
      </c>
      <c r="B43" s="46">
        <v>37754</v>
      </c>
      <c r="C43"/>
      <c r="D43" s="47">
        <v>181.54</v>
      </c>
    </row>
    <row r="44" spans="1:4" ht="23.25">
      <c r="A44" s="227">
        <v>39947</v>
      </c>
      <c r="B44" s="46">
        <v>37755</v>
      </c>
      <c r="C44"/>
      <c r="D44" s="47">
        <v>181.53</v>
      </c>
    </row>
    <row r="45" spans="1:4" ht="23.25">
      <c r="A45" s="227">
        <v>39948</v>
      </c>
      <c r="B45" s="46">
        <v>37756</v>
      </c>
      <c r="C45"/>
      <c r="D45" s="47">
        <v>181.52</v>
      </c>
    </row>
    <row r="46" spans="1:4" ht="23.25">
      <c r="A46" s="227">
        <v>39949</v>
      </c>
      <c r="B46" s="46">
        <v>37757</v>
      </c>
      <c r="C46"/>
      <c r="D46" s="47">
        <v>181.52</v>
      </c>
    </row>
    <row r="47" spans="1:4" ht="23.25">
      <c r="A47" s="227">
        <v>39950</v>
      </c>
      <c r="B47" s="46">
        <v>37758</v>
      </c>
      <c r="C47"/>
      <c r="D47" s="47">
        <v>181.52</v>
      </c>
    </row>
    <row r="48" spans="1:4" ht="23.25">
      <c r="A48" s="227">
        <v>39951</v>
      </c>
      <c r="B48" s="46">
        <v>37759</v>
      </c>
      <c r="C48"/>
      <c r="D48" s="47">
        <v>181.55</v>
      </c>
    </row>
    <row r="49" spans="1:4" ht="23.25">
      <c r="A49" s="227">
        <v>39952</v>
      </c>
      <c r="B49" s="46">
        <v>37760</v>
      </c>
      <c r="C49"/>
      <c r="D49" s="47">
        <v>182.2</v>
      </c>
    </row>
    <row r="50" spans="1:4" ht="23.25">
      <c r="A50" s="227">
        <v>39953</v>
      </c>
      <c r="B50" s="46">
        <v>37761</v>
      </c>
      <c r="C50"/>
      <c r="D50" s="47">
        <v>182.9</v>
      </c>
    </row>
    <row r="51" spans="1:4" ht="23.25">
      <c r="A51" s="227">
        <v>39954</v>
      </c>
      <c r="B51" s="46">
        <v>37762</v>
      </c>
      <c r="C51"/>
      <c r="D51" s="47">
        <v>182.32</v>
      </c>
    </row>
    <row r="52" spans="1:4" ht="23.25">
      <c r="A52" s="227">
        <v>39955</v>
      </c>
      <c r="B52" s="46">
        <v>37763</v>
      </c>
      <c r="C52"/>
      <c r="D52" s="47">
        <v>182.53</v>
      </c>
    </row>
    <row r="53" spans="1:4" ht="23.25">
      <c r="A53" s="227">
        <v>39956</v>
      </c>
      <c r="B53" s="46">
        <v>37764</v>
      </c>
      <c r="C53"/>
      <c r="D53" s="47">
        <v>182.39</v>
      </c>
    </row>
    <row r="54" spans="1:4" ht="23.25">
      <c r="A54" s="227">
        <v>39957</v>
      </c>
      <c r="B54" s="46">
        <v>37765</v>
      </c>
      <c r="C54"/>
      <c r="D54" s="47">
        <v>182.02</v>
      </c>
    </row>
    <row r="55" spans="1:4" ht="23.25">
      <c r="A55" s="227">
        <v>39958</v>
      </c>
      <c r="B55" s="46">
        <v>37766</v>
      </c>
      <c r="C55"/>
      <c r="D55" s="47">
        <v>181.91</v>
      </c>
    </row>
    <row r="56" spans="1:4" ht="23.25">
      <c r="A56" s="227">
        <v>39959</v>
      </c>
      <c r="B56" s="46">
        <v>37767</v>
      </c>
      <c r="C56"/>
      <c r="D56" s="47">
        <v>181.86</v>
      </c>
    </row>
    <row r="57" spans="1:4" ht="23.25">
      <c r="A57" s="227">
        <v>39960</v>
      </c>
      <c r="B57" s="46">
        <v>37768</v>
      </c>
      <c r="C57"/>
      <c r="D57" s="47">
        <v>181.92</v>
      </c>
    </row>
    <row r="58" spans="1:5" ht="23.25">
      <c r="A58" s="227">
        <v>39961</v>
      </c>
      <c r="B58" s="46">
        <v>37769</v>
      </c>
      <c r="C58"/>
      <c r="D58" s="47">
        <v>181.82</v>
      </c>
      <c r="E58" s="54"/>
    </row>
    <row r="59" spans="1:4" ht="23.25">
      <c r="A59" s="227">
        <v>39962</v>
      </c>
      <c r="B59" s="46">
        <v>37770</v>
      </c>
      <c r="C59"/>
      <c r="D59" s="47">
        <v>181.85</v>
      </c>
    </row>
    <row r="60" spans="1:4" ht="23.25">
      <c r="A60" s="227">
        <v>39963</v>
      </c>
      <c r="B60" s="46">
        <v>37771</v>
      </c>
      <c r="C60"/>
      <c r="D60" s="47">
        <v>182.02</v>
      </c>
    </row>
    <row r="61" spans="1:4" ht="23.25">
      <c r="A61" s="227">
        <v>39964</v>
      </c>
      <c r="B61" s="46">
        <v>37772</v>
      </c>
      <c r="C61"/>
      <c r="D61" s="47">
        <v>182.15</v>
      </c>
    </row>
    <row r="62" spans="1:4" ht="23.25">
      <c r="A62" s="227">
        <v>39965</v>
      </c>
      <c r="B62" s="46">
        <v>37773</v>
      </c>
      <c r="C62"/>
      <c r="D62" s="47">
        <v>182.72</v>
      </c>
    </row>
    <row r="63" spans="1:5" ht="23.25">
      <c r="A63" s="227">
        <v>39966</v>
      </c>
      <c r="B63" s="46">
        <v>37774</v>
      </c>
      <c r="C63"/>
      <c r="D63" s="47">
        <v>182.92</v>
      </c>
      <c r="E63" s="48">
        <v>182.91</v>
      </c>
    </row>
    <row r="64" spans="1:4" ht="23.25">
      <c r="A64" s="227">
        <v>39967</v>
      </c>
      <c r="B64" s="46">
        <v>37775</v>
      </c>
      <c r="C64"/>
      <c r="D64" s="47">
        <v>182.71</v>
      </c>
    </row>
    <row r="65" spans="1:4" ht="23.25">
      <c r="A65" s="227">
        <v>39968</v>
      </c>
      <c r="B65" s="46">
        <v>37776</v>
      </c>
      <c r="C65"/>
      <c r="D65" s="47">
        <v>182.37</v>
      </c>
    </row>
    <row r="66" spans="1:4" ht="23.25">
      <c r="A66" s="227">
        <v>39969</v>
      </c>
      <c r="B66" s="46">
        <v>37777</v>
      </c>
      <c r="C66"/>
      <c r="D66" s="47">
        <v>182.86</v>
      </c>
    </row>
    <row r="67" spans="1:4" ht="23.25">
      <c r="A67" s="227">
        <v>39970</v>
      </c>
      <c r="B67" s="46">
        <v>37778</v>
      </c>
      <c r="C67"/>
      <c r="D67" s="47">
        <v>182.85</v>
      </c>
    </row>
    <row r="68" spans="1:4" ht="23.25">
      <c r="A68" s="227">
        <v>39971</v>
      </c>
      <c r="B68" s="46">
        <v>37779</v>
      </c>
      <c r="C68"/>
      <c r="D68" s="47">
        <v>182.52</v>
      </c>
    </row>
    <row r="69" spans="1:5" ht="23.25">
      <c r="A69" s="227">
        <v>39972</v>
      </c>
      <c r="B69" s="46">
        <v>37780</v>
      </c>
      <c r="C69"/>
      <c r="D69" s="47">
        <v>182.26</v>
      </c>
      <c r="E69" s="48">
        <v>182.2</v>
      </c>
    </row>
    <row r="70" spans="1:4" ht="23.25">
      <c r="A70" s="227">
        <v>39973</v>
      </c>
      <c r="B70" s="46">
        <v>37781</v>
      </c>
      <c r="C70"/>
      <c r="D70" s="47">
        <v>182.16</v>
      </c>
    </row>
    <row r="71" spans="1:4" ht="23.25">
      <c r="A71" s="227">
        <v>39974</v>
      </c>
      <c r="B71" s="46">
        <v>37782</v>
      </c>
      <c r="C71"/>
      <c r="D71" s="47">
        <v>182.09</v>
      </c>
    </row>
    <row r="72" spans="1:4" ht="23.25">
      <c r="A72" s="227">
        <v>39975</v>
      </c>
      <c r="B72" s="46">
        <v>37783</v>
      </c>
      <c r="C72"/>
      <c r="D72" s="47">
        <v>182.01</v>
      </c>
    </row>
    <row r="73" spans="1:4" ht="23.25">
      <c r="A73" s="227">
        <v>39976</v>
      </c>
      <c r="B73" s="46">
        <v>37784</v>
      </c>
      <c r="C73"/>
      <c r="D73" s="47">
        <v>181.94</v>
      </c>
    </row>
    <row r="74" spans="1:4" ht="23.25">
      <c r="A74" s="227">
        <v>39977</v>
      </c>
      <c r="B74" s="46">
        <v>37785</v>
      </c>
      <c r="C74"/>
      <c r="D74" s="47">
        <v>181.91</v>
      </c>
    </row>
    <row r="75" spans="1:4" ht="23.25">
      <c r="A75" s="227">
        <v>39978</v>
      </c>
      <c r="B75" s="46">
        <v>37786</v>
      </c>
      <c r="C75"/>
      <c r="D75" s="47">
        <v>181.88</v>
      </c>
    </row>
    <row r="76" spans="1:4" ht="23.25">
      <c r="A76" s="227">
        <v>39979</v>
      </c>
      <c r="B76" s="46">
        <v>37787</v>
      </c>
      <c r="C76"/>
      <c r="D76" s="47">
        <v>181.86</v>
      </c>
    </row>
    <row r="77" spans="1:4" ht="23.25">
      <c r="A77" s="227">
        <v>39980</v>
      </c>
      <c r="B77" s="46">
        <v>37788</v>
      </c>
      <c r="C77"/>
      <c r="D77" s="47">
        <v>181.84</v>
      </c>
    </row>
    <row r="78" spans="1:5" ht="23.25">
      <c r="A78" s="227">
        <v>39981</v>
      </c>
      <c r="B78" s="46">
        <v>37789</v>
      </c>
      <c r="C78"/>
      <c r="D78" s="47">
        <v>181.81</v>
      </c>
      <c r="E78" s="48">
        <v>181.79</v>
      </c>
    </row>
    <row r="79" spans="1:4" ht="23.25">
      <c r="A79" s="227">
        <v>39982</v>
      </c>
      <c r="B79" s="46">
        <v>37790</v>
      </c>
      <c r="C79"/>
      <c r="D79" s="47">
        <v>181.78</v>
      </c>
    </row>
    <row r="80" spans="1:4" ht="23.25">
      <c r="A80" s="227">
        <v>39983</v>
      </c>
      <c r="B80" s="46">
        <v>37791</v>
      </c>
      <c r="C80"/>
      <c r="D80" s="47">
        <v>181.79</v>
      </c>
    </row>
    <row r="81" spans="1:4" ht="23.25">
      <c r="A81" s="227">
        <v>39984</v>
      </c>
      <c r="B81" s="46">
        <v>37792</v>
      </c>
      <c r="C81"/>
      <c r="D81" s="47">
        <v>183.98</v>
      </c>
    </row>
    <row r="82" spans="1:4" ht="23.25">
      <c r="A82" s="227">
        <v>39985</v>
      </c>
      <c r="B82" s="46">
        <v>37793</v>
      </c>
      <c r="C82"/>
      <c r="D82" s="47">
        <v>183.5</v>
      </c>
    </row>
    <row r="83" spans="1:4" ht="23.25">
      <c r="A83" s="227">
        <v>39986</v>
      </c>
      <c r="B83" s="46">
        <v>37794</v>
      </c>
      <c r="C83"/>
      <c r="D83" s="47">
        <v>182.33</v>
      </c>
    </row>
    <row r="84" spans="1:4" ht="23.25">
      <c r="A84" s="227">
        <v>39987</v>
      </c>
      <c r="B84" s="46">
        <v>37795</v>
      </c>
      <c r="C84"/>
      <c r="D84" s="47">
        <v>182.69</v>
      </c>
    </row>
    <row r="85" spans="1:4" ht="23.25">
      <c r="A85" s="227">
        <v>39988</v>
      </c>
      <c r="B85" s="46">
        <v>37796</v>
      </c>
      <c r="C85"/>
      <c r="D85" s="47">
        <v>182.65</v>
      </c>
    </row>
    <row r="86" spans="1:4" ht="23.25">
      <c r="A86" s="227">
        <v>39989</v>
      </c>
      <c r="B86" s="46">
        <v>37797</v>
      </c>
      <c r="C86"/>
      <c r="D86" s="47">
        <v>182.27</v>
      </c>
    </row>
    <row r="87" spans="1:5" ht="23.25">
      <c r="A87" s="227">
        <v>39990</v>
      </c>
      <c r="B87" s="46">
        <v>37798</v>
      </c>
      <c r="C87"/>
      <c r="D87" s="47">
        <v>182.11</v>
      </c>
      <c r="E87" s="54"/>
    </row>
    <row r="88" spans="1:4" ht="23.25">
      <c r="A88" s="227">
        <v>39991</v>
      </c>
      <c r="B88" s="46">
        <v>37799</v>
      </c>
      <c r="C88"/>
      <c r="D88" s="47">
        <v>182.07</v>
      </c>
    </row>
    <row r="89" spans="1:4" ht="23.25">
      <c r="A89" s="227">
        <v>39992</v>
      </c>
      <c r="B89" s="46">
        <v>37800</v>
      </c>
      <c r="C89"/>
      <c r="D89" s="47">
        <v>182.02</v>
      </c>
    </row>
    <row r="90" spans="1:5" ht="21.75">
      <c r="A90" s="227">
        <v>39993</v>
      </c>
      <c r="B90" s="46">
        <v>37801</v>
      </c>
      <c r="C90"/>
      <c r="D90" s="47">
        <v>182.72</v>
      </c>
      <c r="E90" s="94"/>
    </row>
    <row r="91" spans="1:4" ht="23.25">
      <c r="A91" s="227">
        <v>39994</v>
      </c>
      <c r="B91" s="46">
        <v>37802</v>
      </c>
      <c r="C91"/>
      <c r="D91" s="47">
        <v>185.2</v>
      </c>
    </row>
    <row r="92" spans="1:5" ht="23.25">
      <c r="A92" s="227">
        <v>39995</v>
      </c>
      <c r="B92" s="46">
        <v>37803</v>
      </c>
      <c r="C92"/>
      <c r="D92" s="47">
        <v>185.15</v>
      </c>
      <c r="E92" s="48">
        <v>184.8</v>
      </c>
    </row>
    <row r="93" spans="1:4" ht="23.25">
      <c r="A93" s="227">
        <v>39996</v>
      </c>
      <c r="B93" s="46">
        <v>37804</v>
      </c>
      <c r="C93"/>
      <c r="D93" s="47">
        <v>184.58</v>
      </c>
    </row>
    <row r="94" spans="1:4" ht="23.25">
      <c r="A94" s="227">
        <v>39997</v>
      </c>
      <c r="B94" s="46">
        <v>37805</v>
      </c>
      <c r="C94"/>
      <c r="D94" s="47">
        <v>183.34</v>
      </c>
    </row>
    <row r="95" spans="1:4" ht="23.25">
      <c r="A95" s="227">
        <v>39998</v>
      </c>
      <c r="B95" s="46">
        <v>37806</v>
      </c>
      <c r="C95"/>
      <c r="D95" s="47">
        <v>183.11</v>
      </c>
    </row>
    <row r="96" spans="1:4" ht="23.25">
      <c r="A96" s="227">
        <v>39999</v>
      </c>
      <c r="B96" s="46">
        <v>37807</v>
      </c>
      <c r="C96"/>
      <c r="D96" s="47">
        <v>183.47</v>
      </c>
    </row>
    <row r="97" spans="1:5" ht="23.25">
      <c r="A97" s="227">
        <v>40000</v>
      </c>
      <c r="B97" s="46">
        <v>37808</v>
      </c>
      <c r="C97"/>
      <c r="D97" s="47">
        <v>184.3</v>
      </c>
      <c r="E97" s="48">
        <v>184.18</v>
      </c>
    </row>
    <row r="98" spans="1:4" ht="23.25">
      <c r="A98" s="227">
        <v>40001</v>
      </c>
      <c r="B98" s="46">
        <v>37809</v>
      </c>
      <c r="C98"/>
      <c r="D98" s="47">
        <v>185.34</v>
      </c>
    </row>
    <row r="99" spans="1:5" ht="21.75">
      <c r="A99" s="227">
        <v>40002</v>
      </c>
      <c r="B99" s="46">
        <v>37810</v>
      </c>
      <c r="C99"/>
      <c r="D99" s="59">
        <v>185.24</v>
      </c>
      <c r="E99" s="47"/>
    </row>
    <row r="100" spans="1:4" ht="23.25">
      <c r="A100" s="227">
        <v>40003</v>
      </c>
      <c r="B100" s="46">
        <v>37811</v>
      </c>
      <c r="C100"/>
      <c r="D100" s="59">
        <v>184.17</v>
      </c>
    </row>
    <row r="101" spans="1:4" ht="23.25">
      <c r="A101" s="227">
        <v>40004</v>
      </c>
      <c r="B101" s="46">
        <v>37812</v>
      </c>
      <c r="C101"/>
      <c r="D101" s="59">
        <v>183.7</v>
      </c>
    </row>
    <row r="102" spans="1:5" ht="23.25">
      <c r="A102" s="227">
        <v>40005</v>
      </c>
      <c r="B102" s="46">
        <v>37813</v>
      </c>
      <c r="C102"/>
      <c r="D102" s="47">
        <v>183.37</v>
      </c>
      <c r="E102" s="48">
        <v>183.05</v>
      </c>
    </row>
    <row r="103" spans="1:4" ht="23.25">
      <c r="A103" s="227">
        <v>40006</v>
      </c>
      <c r="B103" s="46">
        <v>37814</v>
      </c>
      <c r="C103"/>
      <c r="D103" s="47">
        <v>182.94</v>
      </c>
    </row>
    <row r="104" spans="1:4" ht="23.25">
      <c r="A104" s="227">
        <v>40007</v>
      </c>
      <c r="B104" s="46">
        <v>37815</v>
      </c>
      <c r="C104"/>
      <c r="D104" s="47">
        <v>182.64</v>
      </c>
    </row>
    <row r="105" spans="1:4" ht="23.25">
      <c r="A105" s="227">
        <v>40008</v>
      </c>
      <c r="B105" s="46">
        <v>37816</v>
      </c>
      <c r="C105"/>
      <c r="D105" s="47">
        <v>182.72</v>
      </c>
    </row>
    <row r="106" spans="1:4" ht="23.25">
      <c r="A106" s="227">
        <v>40009</v>
      </c>
      <c r="B106" s="46">
        <v>37817</v>
      </c>
      <c r="C106"/>
      <c r="D106" s="59">
        <v>182.82</v>
      </c>
    </row>
    <row r="107" spans="1:4" ht="23.25">
      <c r="A107" s="227">
        <v>40010</v>
      </c>
      <c r="B107" s="46">
        <v>37818</v>
      </c>
      <c r="C107"/>
      <c r="D107" s="59">
        <v>182.65</v>
      </c>
    </row>
    <row r="108" spans="1:4" ht="23.25">
      <c r="A108" s="227">
        <v>40011</v>
      </c>
      <c r="B108" s="46">
        <v>37819</v>
      </c>
      <c r="C108"/>
      <c r="D108" s="47">
        <v>182.42</v>
      </c>
    </row>
    <row r="109" spans="1:4" ht="23.25">
      <c r="A109" s="227">
        <v>40012</v>
      </c>
      <c r="B109" s="46">
        <v>37820</v>
      </c>
      <c r="C109"/>
      <c r="D109" s="47">
        <v>182.32</v>
      </c>
    </row>
    <row r="110" spans="1:4" ht="23.25">
      <c r="A110" s="227">
        <v>40013</v>
      </c>
      <c r="B110" s="46">
        <v>37821</v>
      </c>
      <c r="C110"/>
      <c r="D110" s="47">
        <v>182.28</v>
      </c>
    </row>
    <row r="111" spans="1:4" ht="23.25">
      <c r="A111" s="227">
        <v>40014</v>
      </c>
      <c r="B111" s="46">
        <v>37822</v>
      </c>
      <c r="C111"/>
      <c r="D111" s="47">
        <v>184.11</v>
      </c>
    </row>
    <row r="112" spans="1:4" ht="23.25">
      <c r="A112" s="227">
        <v>40015</v>
      </c>
      <c r="B112" s="46">
        <v>37823</v>
      </c>
      <c r="C112"/>
      <c r="D112" s="47">
        <v>183.7</v>
      </c>
    </row>
    <row r="113" spans="1:4" ht="23.25">
      <c r="A113" s="227">
        <v>40016</v>
      </c>
      <c r="B113" s="46">
        <v>37824</v>
      </c>
      <c r="C113"/>
      <c r="D113" s="47">
        <v>183.3</v>
      </c>
    </row>
    <row r="114" spans="1:4" ht="23.25">
      <c r="A114" s="227">
        <v>40017</v>
      </c>
      <c r="B114" s="46">
        <v>37825</v>
      </c>
      <c r="C114"/>
      <c r="D114" s="47">
        <v>182.85</v>
      </c>
    </row>
    <row r="115" spans="1:5" ht="23.25">
      <c r="A115" s="227">
        <v>40018</v>
      </c>
      <c r="B115" s="46">
        <v>37826</v>
      </c>
      <c r="C115"/>
      <c r="D115" s="47">
        <v>182.61</v>
      </c>
      <c r="E115" s="54"/>
    </row>
    <row r="116" spans="1:5" ht="21.75">
      <c r="A116" s="227">
        <v>40019</v>
      </c>
      <c r="B116" s="46">
        <v>37827</v>
      </c>
      <c r="C116"/>
      <c r="D116" s="47">
        <v>182.49</v>
      </c>
      <c r="E116" s="47"/>
    </row>
    <row r="117" spans="1:4" ht="23.25">
      <c r="A117" s="227">
        <v>40020</v>
      </c>
      <c r="B117" s="46">
        <v>37828</v>
      </c>
      <c r="C117"/>
      <c r="D117" s="47">
        <v>182.4</v>
      </c>
    </row>
    <row r="118" spans="1:4" ht="23.25">
      <c r="A118" s="227">
        <v>40021</v>
      </c>
      <c r="B118" s="46">
        <v>37829</v>
      </c>
      <c r="C118"/>
      <c r="D118" s="47">
        <v>182.36</v>
      </c>
    </row>
    <row r="119" spans="1:5" ht="23.25">
      <c r="A119" s="227">
        <v>40022</v>
      </c>
      <c r="B119" s="46">
        <v>37830</v>
      </c>
      <c r="C119"/>
      <c r="D119" s="47">
        <v>182.46</v>
      </c>
      <c r="E119" s="54"/>
    </row>
    <row r="120" spans="1:4" ht="23.25">
      <c r="A120" s="227">
        <v>40023</v>
      </c>
      <c r="B120" s="46">
        <v>37831</v>
      </c>
      <c r="C120"/>
      <c r="D120" s="47">
        <v>183.8</v>
      </c>
    </row>
    <row r="121" spans="1:4" ht="23.25">
      <c r="A121" s="227">
        <v>40024</v>
      </c>
      <c r="B121" s="46">
        <v>37832</v>
      </c>
      <c r="C121"/>
      <c r="D121" s="47">
        <v>182.75</v>
      </c>
    </row>
    <row r="122" spans="1:4" ht="23.25">
      <c r="A122" s="227">
        <v>40025</v>
      </c>
      <c r="B122" s="46">
        <v>37833</v>
      </c>
      <c r="C122"/>
      <c r="D122" s="47">
        <v>182.54</v>
      </c>
    </row>
    <row r="123" spans="1:4" ht="23.25">
      <c r="A123" s="227">
        <v>40026</v>
      </c>
      <c r="B123" s="46">
        <v>37834</v>
      </c>
      <c r="C123"/>
      <c r="D123" s="47">
        <v>182.42</v>
      </c>
    </row>
    <row r="124" spans="1:4" ht="23.25">
      <c r="A124" s="227">
        <v>40027</v>
      </c>
      <c r="B124" s="46">
        <v>37835</v>
      </c>
      <c r="C124"/>
      <c r="D124" s="47">
        <v>182.36</v>
      </c>
    </row>
    <row r="125" spans="1:4" ht="23.25">
      <c r="A125" s="227">
        <v>40028</v>
      </c>
      <c r="B125" s="46">
        <v>37836</v>
      </c>
      <c r="C125"/>
      <c r="D125" s="47">
        <v>182.35</v>
      </c>
    </row>
    <row r="126" spans="1:4" ht="23.25">
      <c r="A126" s="227">
        <v>40029</v>
      </c>
      <c r="B126" s="46">
        <v>37837</v>
      </c>
      <c r="C126"/>
      <c r="D126" s="47">
        <v>182.54</v>
      </c>
    </row>
    <row r="127" spans="1:4" ht="23.25">
      <c r="A127" s="227">
        <v>40030</v>
      </c>
      <c r="B127" s="46">
        <v>37838</v>
      </c>
      <c r="C127"/>
      <c r="D127" s="47">
        <v>182.6</v>
      </c>
    </row>
    <row r="128" spans="1:4" ht="23.25">
      <c r="A128" s="227">
        <v>40031</v>
      </c>
      <c r="B128" s="46">
        <v>37839</v>
      </c>
      <c r="C128"/>
      <c r="D128" s="47">
        <v>182.68</v>
      </c>
    </row>
    <row r="129" spans="1:4" ht="23.25">
      <c r="A129" s="227">
        <v>40032</v>
      </c>
      <c r="B129" s="46">
        <v>37840</v>
      </c>
      <c r="C129"/>
      <c r="D129" s="47">
        <v>183.11</v>
      </c>
    </row>
    <row r="130" spans="1:4" ht="23.25">
      <c r="A130" s="227">
        <v>40033</v>
      </c>
      <c r="B130" s="46">
        <v>37841</v>
      </c>
      <c r="C130"/>
      <c r="D130" s="47">
        <v>183.34</v>
      </c>
    </row>
    <row r="131" spans="1:4" ht="23.25">
      <c r="A131" s="227">
        <v>40034</v>
      </c>
      <c r="B131" s="46">
        <v>37842</v>
      </c>
      <c r="C131"/>
      <c r="D131" s="47">
        <v>183.22</v>
      </c>
    </row>
    <row r="132" spans="1:4" ht="23.25">
      <c r="A132" s="227">
        <v>40035</v>
      </c>
      <c r="B132" s="46">
        <v>37843</v>
      </c>
      <c r="C132"/>
      <c r="D132" s="47">
        <v>182.7</v>
      </c>
    </row>
    <row r="133" spans="1:4" ht="23.25">
      <c r="A133" s="227">
        <v>40036</v>
      </c>
      <c r="B133" s="46">
        <v>37844</v>
      </c>
      <c r="C133"/>
      <c r="D133" s="47">
        <v>182.5</v>
      </c>
    </row>
    <row r="134" spans="1:4" ht="23.25">
      <c r="A134" s="227">
        <v>40037</v>
      </c>
      <c r="B134" s="46">
        <v>37845</v>
      </c>
      <c r="C134"/>
      <c r="D134" s="47">
        <v>182.36</v>
      </c>
    </row>
    <row r="135" spans="1:4" ht="23.25">
      <c r="A135" s="227">
        <v>40038</v>
      </c>
      <c r="B135" s="46">
        <v>37846</v>
      </c>
      <c r="C135"/>
      <c r="D135" s="47">
        <v>182.74</v>
      </c>
    </row>
    <row r="136" spans="1:4" ht="23.25">
      <c r="A136" s="227">
        <v>40039</v>
      </c>
      <c r="B136" s="46">
        <v>37847</v>
      </c>
      <c r="C136"/>
      <c r="D136" s="47">
        <v>183</v>
      </c>
    </row>
    <row r="137" spans="1:4" ht="23.25">
      <c r="A137" s="227">
        <v>40040</v>
      </c>
      <c r="B137" s="46">
        <v>37848</v>
      </c>
      <c r="C137"/>
      <c r="D137" s="47">
        <v>189.35</v>
      </c>
    </row>
    <row r="138" spans="1:5" ht="23.25">
      <c r="A138" s="227">
        <v>40041</v>
      </c>
      <c r="B138" s="46">
        <v>37849</v>
      </c>
      <c r="C138"/>
      <c r="D138" s="47">
        <v>190.69</v>
      </c>
      <c r="E138" s="48">
        <v>190.28</v>
      </c>
    </row>
    <row r="139" spans="1:5" ht="23.25">
      <c r="A139" s="227">
        <v>40042</v>
      </c>
      <c r="B139" s="46">
        <v>37850</v>
      </c>
      <c r="C139"/>
      <c r="D139" s="47">
        <v>187.19</v>
      </c>
      <c r="E139" s="48">
        <v>188.6</v>
      </c>
    </row>
    <row r="140" spans="1:4" ht="23.25">
      <c r="A140" s="227">
        <v>40043</v>
      </c>
      <c r="B140" s="46">
        <v>37851</v>
      </c>
      <c r="C140"/>
      <c r="D140" s="47">
        <v>184.58</v>
      </c>
    </row>
    <row r="141" spans="1:4" ht="23.25">
      <c r="A141" s="227">
        <v>40044</v>
      </c>
      <c r="B141" s="46">
        <v>37852</v>
      </c>
      <c r="C141"/>
      <c r="D141" s="47">
        <v>183.78</v>
      </c>
    </row>
    <row r="142" spans="1:4" ht="23.25">
      <c r="A142" s="227">
        <v>40045</v>
      </c>
      <c r="B142" s="46">
        <v>37853</v>
      </c>
      <c r="C142"/>
      <c r="D142" s="47">
        <v>186.4</v>
      </c>
    </row>
    <row r="143" spans="1:5" ht="23.25">
      <c r="A143" s="227">
        <v>40046</v>
      </c>
      <c r="B143" s="46">
        <v>37854</v>
      </c>
      <c r="C143"/>
      <c r="D143" s="47">
        <v>186.49</v>
      </c>
      <c r="E143" s="48">
        <v>186.47</v>
      </c>
    </row>
    <row r="144" spans="1:4" ht="23.25">
      <c r="A144" s="227">
        <v>40047</v>
      </c>
      <c r="B144" s="46">
        <v>37855</v>
      </c>
      <c r="C144"/>
      <c r="D144" s="47">
        <v>186.2</v>
      </c>
    </row>
    <row r="145" spans="1:4" ht="23.25">
      <c r="A145" s="227">
        <v>40048</v>
      </c>
      <c r="B145" s="46">
        <v>37856</v>
      </c>
      <c r="C145"/>
      <c r="D145" s="47">
        <v>185.02</v>
      </c>
    </row>
    <row r="146" spans="1:4" ht="23.25">
      <c r="A146" s="227">
        <v>40049</v>
      </c>
      <c r="B146" s="46">
        <v>37857</v>
      </c>
      <c r="C146"/>
      <c r="D146" s="47">
        <v>184.89</v>
      </c>
    </row>
    <row r="147" spans="1:4" ht="23.25">
      <c r="A147" s="227">
        <v>40050</v>
      </c>
      <c r="B147" s="46">
        <v>37858</v>
      </c>
      <c r="C147"/>
      <c r="D147" s="47">
        <v>184.66</v>
      </c>
    </row>
    <row r="148" spans="1:4" ht="23.25">
      <c r="A148" s="227">
        <v>40051</v>
      </c>
      <c r="B148" s="46">
        <v>37859</v>
      </c>
      <c r="C148"/>
      <c r="D148" s="47">
        <v>184.64</v>
      </c>
    </row>
    <row r="149" spans="1:4" ht="23.25">
      <c r="A149" s="227">
        <v>40052</v>
      </c>
      <c r="B149" s="46">
        <v>37860</v>
      </c>
      <c r="C149"/>
      <c r="D149" s="47">
        <v>186.65</v>
      </c>
    </row>
    <row r="150" spans="1:4" ht="23.25">
      <c r="A150" s="227">
        <v>40053</v>
      </c>
      <c r="B150" s="46">
        <v>37861</v>
      </c>
      <c r="C150"/>
      <c r="D150" s="47">
        <v>186.26</v>
      </c>
    </row>
    <row r="151" spans="1:4" ht="23.25">
      <c r="A151" s="227">
        <v>40054</v>
      </c>
      <c r="B151" s="46">
        <v>37862</v>
      </c>
      <c r="C151"/>
      <c r="D151" s="47">
        <v>185.36</v>
      </c>
    </row>
    <row r="152" spans="1:4" ht="23.25">
      <c r="A152" s="227">
        <v>40055</v>
      </c>
      <c r="B152" s="46">
        <v>37863</v>
      </c>
      <c r="C152"/>
      <c r="D152" s="47">
        <v>184.72</v>
      </c>
    </row>
    <row r="153" spans="1:5" ht="23.25">
      <c r="A153" s="227">
        <v>40056</v>
      </c>
      <c r="B153" s="46">
        <v>37864</v>
      </c>
      <c r="C153"/>
      <c r="D153" s="47">
        <v>184.6</v>
      </c>
      <c r="E153" s="54"/>
    </row>
    <row r="154" spans="1:4" ht="23.25">
      <c r="A154" s="227">
        <v>40057</v>
      </c>
      <c r="B154" s="46">
        <v>37865</v>
      </c>
      <c r="C154"/>
      <c r="D154" s="47">
        <v>184.38</v>
      </c>
    </row>
    <row r="155" spans="1:4" ht="23.25">
      <c r="A155" s="227">
        <v>40058</v>
      </c>
      <c r="B155" s="46">
        <v>37866</v>
      </c>
      <c r="C155"/>
      <c r="D155" s="47">
        <v>184.2</v>
      </c>
    </row>
    <row r="156" spans="1:4" ht="23.25">
      <c r="A156" s="227">
        <v>40059</v>
      </c>
      <c r="B156" s="46">
        <v>37867</v>
      </c>
      <c r="C156"/>
      <c r="D156" s="47">
        <v>183.67</v>
      </c>
    </row>
    <row r="157" spans="1:4" ht="23.25">
      <c r="A157" s="227">
        <v>40060</v>
      </c>
      <c r="B157" s="46">
        <v>37868</v>
      </c>
      <c r="C157"/>
      <c r="D157" s="47">
        <v>183.4</v>
      </c>
    </row>
    <row r="158" spans="1:4" ht="23.25">
      <c r="A158" s="227">
        <v>40061</v>
      </c>
      <c r="B158" s="46">
        <v>37869</v>
      </c>
      <c r="C158"/>
      <c r="D158" s="47">
        <v>183.2</v>
      </c>
    </row>
    <row r="159" spans="1:4" ht="23.25">
      <c r="A159" s="227">
        <v>40062</v>
      </c>
      <c r="B159" s="46">
        <v>37870</v>
      </c>
      <c r="C159"/>
      <c r="D159" s="47">
        <v>183.13</v>
      </c>
    </row>
    <row r="160" spans="1:4" ht="23.25">
      <c r="A160" s="227">
        <v>40063</v>
      </c>
      <c r="B160" s="46">
        <v>37871</v>
      </c>
      <c r="C160"/>
      <c r="D160" s="47">
        <v>183.88</v>
      </c>
    </row>
    <row r="161" spans="1:4" ht="23.25">
      <c r="A161" s="227">
        <v>40064</v>
      </c>
      <c r="B161" s="46">
        <v>37872</v>
      </c>
      <c r="C161"/>
      <c r="D161" s="47">
        <v>184.84</v>
      </c>
    </row>
    <row r="162" spans="1:4" ht="23.25">
      <c r="A162" s="227">
        <v>40065</v>
      </c>
      <c r="B162" s="46">
        <v>37873</v>
      </c>
      <c r="C162"/>
      <c r="D162" s="47">
        <v>184.98</v>
      </c>
    </row>
    <row r="163" spans="1:4" ht="23.25">
      <c r="A163" s="227">
        <v>40066</v>
      </c>
      <c r="B163" s="46">
        <v>37874</v>
      </c>
      <c r="C163"/>
      <c r="D163" s="47">
        <v>183.9</v>
      </c>
    </row>
    <row r="164" spans="1:4" ht="23.25">
      <c r="A164" s="227">
        <v>40067</v>
      </c>
      <c r="B164" s="46">
        <v>37875</v>
      </c>
      <c r="C164"/>
      <c r="D164" s="47">
        <v>186.14</v>
      </c>
    </row>
    <row r="165" spans="1:4" ht="23.25">
      <c r="A165" s="227">
        <v>40068</v>
      </c>
      <c r="B165" s="46">
        <v>37876</v>
      </c>
      <c r="C165"/>
      <c r="D165" s="47">
        <v>188.2</v>
      </c>
    </row>
    <row r="166" spans="1:5" ht="23.25">
      <c r="A166" s="227">
        <v>40069</v>
      </c>
      <c r="B166" s="46">
        <v>37877</v>
      </c>
      <c r="C166"/>
      <c r="D166" s="47">
        <v>188.26</v>
      </c>
      <c r="E166" s="48">
        <v>186.88</v>
      </c>
    </row>
    <row r="167" spans="1:4" ht="23.25">
      <c r="A167" s="227">
        <v>40070</v>
      </c>
      <c r="B167" s="46">
        <v>37878</v>
      </c>
      <c r="C167"/>
      <c r="D167" s="47">
        <v>185.9</v>
      </c>
    </row>
    <row r="168" spans="1:4" ht="23.25">
      <c r="A168" s="227">
        <v>40071</v>
      </c>
      <c r="B168" s="46">
        <v>37879</v>
      </c>
      <c r="C168"/>
      <c r="D168" s="47">
        <v>186.25</v>
      </c>
    </row>
    <row r="169" spans="1:4" ht="23.25">
      <c r="A169" s="227">
        <v>40072</v>
      </c>
      <c r="B169" s="46">
        <v>37880</v>
      </c>
      <c r="C169"/>
      <c r="D169" s="47">
        <v>187.09</v>
      </c>
    </row>
    <row r="170" spans="1:4" ht="23.25">
      <c r="A170" s="227">
        <v>40073</v>
      </c>
      <c r="B170" s="46">
        <v>37881</v>
      </c>
      <c r="C170"/>
      <c r="D170" s="47">
        <v>186.25</v>
      </c>
    </row>
    <row r="171" spans="1:4" ht="23.25">
      <c r="A171" s="227">
        <v>40074</v>
      </c>
      <c r="B171" s="46">
        <v>37882</v>
      </c>
      <c r="C171"/>
      <c r="D171" s="47">
        <v>186</v>
      </c>
    </row>
    <row r="172" spans="1:4" ht="23.25">
      <c r="A172" s="227">
        <v>40075</v>
      </c>
      <c r="B172" s="46">
        <v>37883</v>
      </c>
      <c r="C172"/>
      <c r="D172" s="47">
        <v>186.58</v>
      </c>
    </row>
    <row r="173" spans="1:5" ht="23.25">
      <c r="A173" s="227">
        <v>40076</v>
      </c>
      <c r="B173" s="46">
        <v>37884</v>
      </c>
      <c r="C173"/>
      <c r="D173" s="47">
        <v>185.34</v>
      </c>
      <c r="E173" s="54"/>
    </row>
    <row r="174" spans="1:4" ht="23.25">
      <c r="A174" s="227">
        <v>40077</v>
      </c>
      <c r="B174" s="46">
        <v>37885</v>
      </c>
      <c r="C174"/>
      <c r="D174" s="47">
        <v>185.6</v>
      </c>
    </row>
    <row r="175" spans="1:5" ht="23.25">
      <c r="A175" s="227">
        <v>40078</v>
      </c>
      <c r="B175" s="46">
        <v>37886</v>
      </c>
      <c r="C175"/>
      <c r="D175" s="47">
        <v>185.56</v>
      </c>
      <c r="E175" s="48">
        <v>185.2</v>
      </c>
    </row>
    <row r="176" spans="1:4" ht="23.25">
      <c r="A176" s="227">
        <v>40079</v>
      </c>
      <c r="B176" s="46">
        <v>37887</v>
      </c>
      <c r="C176"/>
      <c r="D176" s="47">
        <v>184.54</v>
      </c>
    </row>
    <row r="177" spans="1:4" ht="23.25">
      <c r="A177" s="227">
        <v>40080</v>
      </c>
      <c r="B177" s="46">
        <v>37888</v>
      </c>
      <c r="C177"/>
      <c r="D177" s="47">
        <v>184.34</v>
      </c>
    </row>
    <row r="178" spans="1:4" ht="23.25">
      <c r="A178" s="227">
        <v>40081</v>
      </c>
      <c r="B178" s="46">
        <v>37889</v>
      </c>
      <c r="C178"/>
      <c r="D178" s="47">
        <v>184.57</v>
      </c>
    </row>
    <row r="179" spans="1:4" ht="23.25">
      <c r="A179" s="227">
        <v>40082</v>
      </c>
      <c r="B179" s="46">
        <v>37890</v>
      </c>
      <c r="C179"/>
      <c r="D179" s="47">
        <v>184.5</v>
      </c>
    </row>
    <row r="180" spans="1:4" ht="23.25">
      <c r="A180" s="227">
        <v>40083</v>
      </c>
      <c r="B180" s="46">
        <v>37891</v>
      </c>
      <c r="C180"/>
      <c r="D180" s="47">
        <v>184.4</v>
      </c>
    </row>
    <row r="181" spans="1:4" ht="23.25">
      <c r="A181" s="227">
        <v>40084</v>
      </c>
      <c r="B181" s="46">
        <v>37892</v>
      </c>
      <c r="C181"/>
      <c r="D181" s="47">
        <v>183.86</v>
      </c>
    </row>
    <row r="182" spans="1:4" ht="23.25">
      <c r="A182" s="227">
        <v>40085</v>
      </c>
      <c r="B182" s="46">
        <v>37893</v>
      </c>
      <c r="C182"/>
      <c r="D182" s="47">
        <v>184.83</v>
      </c>
    </row>
    <row r="183" spans="1:4" ht="23.25">
      <c r="A183" s="227">
        <v>40086</v>
      </c>
      <c r="B183" s="46">
        <v>37894</v>
      </c>
      <c r="C183"/>
      <c r="D183" s="47">
        <v>184.8</v>
      </c>
    </row>
    <row r="184" spans="1:4" ht="23.25">
      <c r="A184" s="227">
        <v>40087</v>
      </c>
      <c r="B184" s="46">
        <v>37895</v>
      </c>
      <c r="C184"/>
      <c r="D184" s="47">
        <v>183.85</v>
      </c>
    </row>
    <row r="185" spans="1:4" ht="23.25">
      <c r="A185" s="227">
        <v>40088</v>
      </c>
      <c r="B185" s="46">
        <v>37896</v>
      </c>
      <c r="C185"/>
      <c r="D185" s="47">
        <v>183.6</v>
      </c>
    </row>
    <row r="186" spans="1:4" ht="23.25">
      <c r="A186" s="227">
        <v>40089</v>
      </c>
      <c r="B186" s="46">
        <v>37897</v>
      </c>
      <c r="C186"/>
      <c r="D186" s="47">
        <v>183.7</v>
      </c>
    </row>
    <row r="187" spans="1:4" ht="23.25">
      <c r="A187" s="227">
        <v>40090</v>
      </c>
      <c r="B187" s="46">
        <v>37898</v>
      </c>
      <c r="C187"/>
      <c r="D187" s="47">
        <v>183.62</v>
      </c>
    </row>
    <row r="188" spans="1:4" ht="23.25">
      <c r="A188" s="227">
        <v>40091</v>
      </c>
      <c r="B188" s="46">
        <v>37899</v>
      </c>
      <c r="C188"/>
      <c r="D188" s="47">
        <v>183.58</v>
      </c>
    </row>
    <row r="189" spans="1:4" ht="23.25">
      <c r="A189" s="227">
        <v>40092</v>
      </c>
      <c r="B189" s="46">
        <v>37900</v>
      </c>
      <c r="C189"/>
      <c r="D189" s="47">
        <v>185.3</v>
      </c>
    </row>
    <row r="190" spans="1:4" ht="23.25">
      <c r="A190" s="227">
        <v>40093</v>
      </c>
      <c r="B190" s="46">
        <v>37901</v>
      </c>
      <c r="C190"/>
      <c r="D190" s="47">
        <v>185.18</v>
      </c>
    </row>
    <row r="191" spans="1:5" ht="23.25">
      <c r="A191" s="227">
        <v>40094</v>
      </c>
      <c r="B191" s="46">
        <v>37902</v>
      </c>
      <c r="C191"/>
      <c r="D191" s="47">
        <v>184.36</v>
      </c>
      <c r="E191" s="48">
        <v>184.13</v>
      </c>
    </row>
    <row r="192" spans="1:4" ht="23.25">
      <c r="A192" s="227">
        <v>40095</v>
      </c>
      <c r="B192" s="46">
        <v>37903</v>
      </c>
      <c r="C192"/>
      <c r="D192" s="47">
        <v>184.1</v>
      </c>
    </row>
    <row r="193" spans="1:4" ht="23.25">
      <c r="A193" s="227">
        <v>40096</v>
      </c>
      <c r="B193" s="46">
        <v>37904</v>
      </c>
      <c r="C193"/>
      <c r="D193" s="47">
        <v>183.47</v>
      </c>
    </row>
    <row r="194" spans="1:5" ht="23.25">
      <c r="A194" s="227">
        <v>40097</v>
      </c>
      <c r="B194" s="46">
        <v>37905</v>
      </c>
      <c r="C194"/>
      <c r="D194" s="47">
        <v>183.41</v>
      </c>
      <c r="E194" s="48">
        <v>183.4</v>
      </c>
    </row>
    <row r="195" spans="1:4" ht="23.25">
      <c r="A195" s="227">
        <v>40098</v>
      </c>
      <c r="B195" s="46">
        <v>37906</v>
      </c>
      <c r="C195"/>
      <c r="D195" s="47">
        <v>184.53</v>
      </c>
    </row>
    <row r="196" spans="1:4" ht="23.25">
      <c r="A196" s="227">
        <v>40099</v>
      </c>
      <c r="B196" s="46">
        <v>37907</v>
      </c>
      <c r="C196"/>
      <c r="D196" s="47">
        <v>184.7</v>
      </c>
    </row>
    <row r="197" spans="1:4" ht="23.25">
      <c r="A197" s="227">
        <v>40100</v>
      </c>
      <c r="B197" s="46">
        <v>37908</v>
      </c>
      <c r="C197"/>
      <c r="D197" s="47">
        <v>184.4</v>
      </c>
    </row>
    <row r="198" spans="1:4" ht="23.25">
      <c r="A198" s="227">
        <v>40101</v>
      </c>
      <c r="B198" s="46">
        <v>37909</v>
      </c>
      <c r="C198"/>
      <c r="D198" s="47">
        <v>183.43</v>
      </c>
    </row>
    <row r="199" spans="1:4" ht="23.25">
      <c r="A199" s="227">
        <v>40102</v>
      </c>
      <c r="B199" s="46">
        <v>37910</v>
      </c>
      <c r="C199"/>
      <c r="D199" s="47">
        <v>183.16</v>
      </c>
    </row>
    <row r="200" spans="1:4" ht="23.25">
      <c r="A200" s="227">
        <v>40103</v>
      </c>
      <c r="B200" s="46">
        <v>37911</v>
      </c>
      <c r="C200"/>
      <c r="D200" s="47">
        <v>183.19</v>
      </c>
    </row>
    <row r="201" spans="1:4" ht="23.25">
      <c r="A201" s="227">
        <v>40104</v>
      </c>
      <c r="B201" s="46">
        <v>37912</v>
      </c>
      <c r="C201"/>
      <c r="D201" s="47">
        <v>183.04</v>
      </c>
    </row>
    <row r="202" spans="1:4" ht="23.25">
      <c r="A202" s="227">
        <v>40105</v>
      </c>
      <c r="B202" s="46">
        <v>37913</v>
      </c>
      <c r="C202"/>
      <c r="D202" s="47">
        <v>182.9</v>
      </c>
    </row>
    <row r="203" spans="1:4" ht="23.25">
      <c r="A203" s="227">
        <v>40106</v>
      </c>
      <c r="B203" s="46">
        <v>37914</v>
      </c>
      <c r="C203"/>
      <c r="D203" s="47">
        <v>182.83</v>
      </c>
    </row>
    <row r="204" spans="1:4" ht="23.25">
      <c r="A204" s="227">
        <v>40107</v>
      </c>
      <c r="B204" s="46">
        <v>37915</v>
      </c>
      <c r="C204"/>
      <c r="D204" s="47">
        <v>182.77</v>
      </c>
    </row>
    <row r="205" spans="1:5" ht="23.25">
      <c r="A205" s="227">
        <v>40108</v>
      </c>
      <c r="B205" s="46">
        <v>37916</v>
      </c>
      <c r="C205"/>
      <c r="D205" s="47">
        <v>182.74</v>
      </c>
      <c r="E205" s="54"/>
    </row>
    <row r="206" spans="1:4" ht="23.25">
      <c r="A206" s="227">
        <v>40109</v>
      </c>
      <c r="B206" s="46">
        <v>37917</v>
      </c>
      <c r="C206"/>
      <c r="D206" s="47">
        <v>182.72</v>
      </c>
    </row>
    <row r="207" spans="1:4" ht="23.25">
      <c r="A207" s="227">
        <v>40110</v>
      </c>
      <c r="B207" s="46">
        <v>37918</v>
      </c>
      <c r="C207"/>
      <c r="D207" s="47">
        <v>182.69</v>
      </c>
    </row>
    <row r="208" spans="1:4" ht="23.25">
      <c r="A208" s="227">
        <v>40111</v>
      </c>
      <c r="B208" s="46">
        <v>37919</v>
      </c>
      <c r="C208"/>
      <c r="D208" s="47">
        <v>183.3</v>
      </c>
    </row>
    <row r="209" spans="1:4" ht="23.25">
      <c r="A209" s="227">
        <v>40112</v>
      </c>
      <c r="B209" s="46">
        <v>37920</v>
      </c>
      <c r="C209"/>
      <c r="D209" s="47">
        <v>183.45</v>
      </c>
    </row>
    <row r="210" spans="1:4" ht="23.25">
      <c r="A210" s="227">
        <v>40113</v>
      </c>
      <c r="B210" s="46">
        <v>37921</v>
      </c>
      <c r="C210"/>
      <c r="D210" s="47">
        <v>183.13</v>
      </c>
    </row>
    <row r="211" spans="1:4" ht="23.25">
      <c r="A211" s="227">
        <v>40114</v>
      </c>
      <c r="B211" s="46">
        <v>37922</v>
      </c>
      <c r="C211"/>
      <c r="D211" s="47">
        <v>183.06</v>
      </c>
    </row>
    <row r="212" spans="1:5" ht="23.25">
      <c r="A212" s="227">
        <v>40115</v>
      </c>
      <c r="B212" s="46">
        <v>37923</v>
      </c>
      <c r="C212"/>
      <c r="D212" s="47">
        <v>182.88</v>
      </c>
      <c r="E212" s="48">
        <v>182.8</v>
      </c>
    </row>
    <row r="213" spans="1:5" ht="23.25">
      <c r="A213" s="227">
        <v>40116</v>
      </c>
      <c r="B213" s="46">
        <v>37924</v>
      </c>
      <c r="C213"/>
      <c r="D213" s="47">
        <v>183.13</v>
      </c>
      <c r="E213" s="54"/>
    </row>
    <row r="214" spans="1:4" ht="23.25">
      <c r="A214" s="227">
        <v>40117</v>
      </c>
      <c r="B214" s="46">
        <v>37925</v>
      </c>
      <c r="C214"/>
      <c r="D214" s="47">
        <v>183.21</v>
      </c>
    </row>
    <row r="215" spans="1:4" ht="23.25">
      <c r="A215" s="227">
        <v>40118</v>
      </c>
      <c r="B215" s="46">
        <v>37926</v>
      </c>
      <c r="C215"/>
      <c r="D215" s="47">
        <v>182.92</v>
      </c>
    </row>
    <row r="216" spans="1:5" ht="23.25">
      <c r="A216" s="227">
        <v>40119</v>
      </c>
      <c r="B216" s="46">
        <v>37927</v>
      </c>
      <c r="C216"/>
      <c r="D216" s="47">
        <v>182.97</v>
      </c>
      <c r="E216" s="48">
        <v>182.77</v>
      </c>
    </row>
    <row r="217" spans="1:4" ht="23.25">
      <c r="A217" s="227">
        <v>40120</v>
      </c>
      <c r="B217" s="46">
        <v>37928</v>
      </c>
      <c r="C217"/>
      <c r="D217" s="47">
        <v>183.18</v>
      </c>
    </row>
    <row r="218" spans="1:4" ht="23.25">
      <c r="A218" s="227">
        <v>40121</v>
      </c>
      <c r="B218" s="46">
        <v>37929</v>
      </c>
      <c r="C218"/>
      <c r="D218" s="47">
        <v>183.08</v>
      </c>
    </row>
    <row r="219" spans="1:4" ht="23.25">
      <c r="A219" s="227">
        <v>40122</v>
      </c>
      <c r="B219" s="46">
        <v>37930</v>
      </c>
      <c r="C219"/>
      <c r="D219" s="47">
        <v>182.78</v>
      </c>
    </row>
    <row r="220" spans="1:4" ht="23.25">
      <c r="A220" s="227">
        <v>40123</v>
      </c>
      <c r="B220" s="46">
        <v>37931</v>
      </c>
      <c r="C220"/>
      <c r="D220" s="47">
        <v>182.66</v>
      </c>
    </row>
    <row r="221" spans="1:4" ht="23.25">
      <c r="A221" s="227">
        <v>40124</v>
      </c>
      <c r="B221" s="46">
        <v>37932</v>
      </c>
      <c r="C221"/>
      <c r="D221" s="47">
        <v>182.59</v>
      </c>
    </row>
    <row r="222" spans="1:4" ht="23.25">
      <c r="A222" s="227">
        <v>40125</v>
      </c>
      <c r="B222" s="46">
        <v>37933</v>
      </c>
      <c r="C222"/>
      <c r="D222" s="47">
        <v>182.53</v>
      </c>
    </row>
    <row r="223" spans="1:4" ht="23.25">
      <c r="A223" s="227">
        <v>40126</v>
      </c>
      <c r="B223" s="46">
        <v>37934</v>
      </c>
      <c r="C223"/>
      <c r="D223" s="47">
        <v>182.58</v>
      </c>
    </row>
    <row r="224" spans="1:5" ht="23.25">
      <c r="A224" s="227">
        <v>40127</v>
      </c>
      <c r="B224" s="46">
        <v>37935</v>
      </c>
      <c r="C224"/>
      <c r="D224" s="47">
        <v>182.98</v>
      </c>
      <c r="E224" s="48">
        <v>182.79</v>
      </c>
    </row>
    <row r="225" spans="1:4" ht="23.25">
      <c r="A225" s="227">
        <v>40128</v>
      </c>
      <c r="B225" s="46">
        <v>37936</v>
      </c>
      <c r="C225"/>
      <c r="D225" s="47">
        <v>183.3</v>
      </c>
    </row>
    <row r="226" spans="1:4" ht="23.25">
      <c r="A226" s="227">
        <v>40129</v>
      </c>
      <c r="B226" s="46">
        <v>37937</v>
      </c>
      <c r="C226"/>
      <c r="D226" s="47">
        <v>183.16</v>
      </c>
    </row>
    <row r="227" spans="1:4" ht="23.25">
      <c r="A227" s="227">
        <v>40130</v>
      </c>
      <c r="B227" s="46">
        <v>37938</v>
      </c>
      <c r="C227"/>
      <c r="D227" s="47">
        <v>182.98</v>
      </c>
    </row>
    <row r="228" spans="1:4" ht="23.25">
      <c r="A228" s="227">
        <v>40131</v>
      </c>
      <c r="B228" s="46">
        <v>37939</v>
      </c>
      <c r="C228"/>
      <c r="D228" s="47">
        <v>182.76</v>
      </c>
    </row>
    <row r="229" spans="1:4" ht="23.25">
      <c r="A229" s="227">
        <v>40132</v>
      </c>
      <c r="B229" s="46">
        <v>37940</v>
      </c>
      <c r="C229"/>
      <c r="D229" s="47">
        <v>182.64</v>
      </c>
    </row>
    <row r="230" spans="1:4" ht="23.25">
      <c r="A230" s="227">
        <v>40133</v>
      </c>
      <c r="B230" s="46">
        <v>37941</v>
      </c>
      <c r="C230"/>
      <c r="D230" s="47">
        <v>182.57</v>
      </c>
    </row>
    <row r="231" spans="1:5" ht="23.25">
      <c r="A231" s="227">
        <v>40134</v>
      </c>
      <c r="B231" s="46">
        <v>37942</v>
      </c>
      <c r="C231"/>
      <c r="D231" s="47">
        <v>182.51</v>
      </c>
      <c r="E231" s="48">
        <v>182.5</v>
      </c>
    </row>
    <row r="232" spans="1:4" ht="23.25">
      <c r="A232" s="227">
        <v>40135</v>
      </c>
      <c r="B232" s="46">
        <v>37943</v>
      </c>
      <c r="C232"/>
      <c r="D232" s="47">
        <v>182.47</v>
      </c>
    </row>
    <row r="233" spans="1:4" ht="23.25">
      <c r="A233" s="227">
        <v>40136</v>
      </c>
      <c r="B233" s="46">
        <v>37944</v>
      </c>
      <c r="C233"/>
      <c r="D233" s="47">
        <v>182.44</v>
      </c>
    </row>
    <row r="234" spans="1:4" ht="23.25">
      <c r="A234" s="227">
        <v>40137</v>
      </c>
      <c r="B234" s="46">
        <v>37945</v>
      </c>
      <c r="C234"/>
      <c r="D234" s="47">
        <v>182.43</v>
      </c>
    </row>
    <row r="235" spans="1:4" ht="23.25">
      <c r="A235" s="227">
        <v>40138</v>
      </c>
      <c r="B235" s="46">
        <v>37946</v>
      </c>
      <c r="C235"/>
      <c r="D235" s="47">
        <v>182.4</v>
      </c>
    </row>
    <row r="236" spans="1:4" ht="23.25">
      <c r="A236" s="227">
        <v>40139</v>
      </c>
      <c r="B236" s="46">
        <v>37947</v>
      </c>
      <c r="C236"/>
      <c r="D236" s="47">
        <v>182.4</v>
      </c>
    </row>
    <row r="237" spans="1:4" ht="23.25">
      <c r="A237" s="227">
        <v>40140</v>
      </c>
      <c r="B237" s="46">
        <v>37948</v>
      </c>
      <c r="C237"/>
      <c r="D237" s="47">
        <v>182.36</v>
      </c>
    </row>
    <row r="238" spans="1:4" ht="23.25">
      <c r="A238" s="227">
        <v>40141</v>
      </c>
      <c r="B238" s="46">
        <v>37949</v>
      </c>
      <c r="C238"/>
      <c r="D238" s="47">
        <v>182.3</v>
      </c>
    </row>
    <row r="239" spans="1:4" ht="23.25">
      <c r="A239" s="227">
        <v>40142</v>
      </c>
      <c r="B239" s="46">
        <v>37950</v>
      </c>
      <c r="C239"/>
      <c r="D239" s="47">
        <v>182.28</v>
      </c>
    </row>
    <row r="240" spans="1:4" ht="23.25">
      <c r="A240" s="227">
        <v>40143</v>
      </c>
      <c r="B240" s="46">
        <v>37951</v>
      </c>
      <c r="C240"/>
      <c r="D240" s="47">
        <v>182.28</v>
      </c>
    </row>
    <row r="241" spans="1:4" ht="23.25">
      <c r="A241" s="227">
        <v>40144</v>
      </c>
      <c r="B241" s="46">
        <v>37952</v>
      </c>
      <c r="C241"/>
      <c r="D241" s="47">
        <v>182.27</v>
      </c>
    </row>
    <row r="242" spans="1:4" ht="23.25">
      <c r="A242" s="227">
        <v>40145</v>
      </c>
      <c r="B242" s="46">
        <v>37953</v>
      </c>
      <c r="C242"/>
      <c r="D242" s="47">
        <v>182.27</v>
      </c>
    </row>
    <row r="243" spans="1:5" ht="23.25">
      <c r="A243" s="227">
        <v>40146</v>
      </c>
      <c r="B243" s="46">
        <v>37954</v>
      </c>
      <c r="C243"/>
      <c r="D243" s="47">
        <v>182.27</v>
      </c>
      <c r="E243" s="54"/>
    </row>
    <row r="244" spans="1:4" ht="23.25">
      <c r="A244" s="227">
        <v>40147</v>
      </c>
      <c r="B244" s="46">
        <v>37955</v>
      </c>
      <c r="C244"/>
      <c r="D244" s="47">
        <v>182.21</v>
      </c>
    </row>
    <row r="245" spans="1:4" ht="23.25">
      <c r="A245" s="227">
        <v>40148</v>
      </c>
      <c r="B245" s="46">
        <v>37956</v>
      </c>
      <c r="C245"/>
      <c r="D245" s="47">
        <v>182.19</v>
      </c>
    </row>
    <row r="246" spans="1:4" ht="23.25">
      <c r="A246" s="227">
        <v>40149</v>
      </c>
      <c r="B246" s="46">
        <v>37957</v>
      </c>
      <c r="C246"/>
      <c r="D246" s="47">
        <v>182.18</v>
      </c>
    </row>
    <row r="247" spans="1:4" ht="23.25">
      <c r="A247" s="227">
        <v>40150</v>
      </c>
      <c r="B247" s="46">
        <v>37958</v>
      </c>
      <c r="C247"/>
      <c r="D247" s="47">
        <v>182.17</v>
      </c>
    </row>
    <row r="248" spans="1:4" ht="23.25">
      <c r="A248" s="227">
        <v>40151</v>
      </c>
      <c r="B248" s="46">
        <v>37959</v>
      </c>
      <c r="C248"/>
      <c r="D248" s="47">
        <v>182.16</v>
      </c>
    </row>
    <row r="249" spans="1:4" ht="23.25">
      <c r="A249" s="227">
        <v>40152</v>
      </c>
      <c r="B249" s="46">
        <v>37960</v>
      </c>
      <c r="C249"/>
      <c r="D249" s="47">
        <v>182.15</v>
      </c>
    </row>
    <row r="250" spans="1:4" ht="23.25">
      <c r="A250" s="227">
        <v>40153</v>
      </c>
      <c r="B250" s="46">
        <v>37961</v>
      </c>
      <c r="C250"/>
      <c r="D250" s="47">
        <v>182.14</v>
      </c>
    </row>
    <row r="251" spans="1:5" ht="23.25">
      <c r="A251" s="227">
        <v>40154</v>
      </c>
      <c r="B251" s="46">
        <v>37962</v>
      </c>
      <c r="C251"/>
      <c r="D251" s="47">
        <v>182.12</v>
      </c>
      <c r="E251" s="48">
        <v>182.09</v>
      </c>
    </row>
    <row r="252" spans="1:4" ht="23.25">
      <c r="A252" s="227">
        <v>40155</v>
      </c>
      <c r="B252" s="46">
        <v>37963</v>
      </c>
      <c r="C252"/>
      <c r="D252" s="47">
        <v>182.06</v>
      </c>
    </row>
    <row r="253" spans="1:4" ht="23.25">
      <c r="A253" s="227">
        <v>40156</v>
      </c>
      <c r="B253" s="46">
        <v>37964</v>
      </c>
      <c r="C253"/>
      <c r="D253" s="47">
        <v>182.07</v>
      </c>
    </row>
    <row r="254" spans="1:4" ht="23.25">
      <c r="A254" s="227">
        <v>40157</v>
      </c>
      <c r="B254" s="46">
        <v>37965</v>
      </c>
      <c r="C254"/>
      <c r="D254" s="47">
        <v>182.07</v>
      </c>
    </row>
    <row r="255" spans="1:4" ht="23.25">
      <c r="A255" s="227">
        <v>40158</v>
      </c>
      <c r="B255" s="46">
        <v>37966</v>
      </c>
      <c r="C255"/>
      <c r="D255" s="47">
        <v>182.06</v>
      </c>
    </row>
    <row r="256" spans="1:4" ht="23.25">
      <c r="A256" s="227">
        <v>40159</v>
      </c>
      <c r="B256" s="46">
        <v>37967</v>
      </c>
      <c r="C256"/>
      <c r="D256" s="47">
        <v>182.05</v>
      </c>
    </row>
    <row r="257" spans="1:4" ht="23.25">
      <c r="A257" s="227">
        <v>40160</v>
      </c>
      <c r="B257" s="46">
        <v>37968</v>
      </c>
      <c r="C257"/>
      <c r="D257" s="47">
        <v>182.06</v>
      </c>
    </row>
    <row r="258" spans="1:4" ht="23.25">
      <c r="A258" s="227">
        <v>40161</v>
      </c>
      <c r="B258" s="46">
        <v>37969</v>
      </c>
      <c r="C258"/>
      <c r="D258" s="47">
        <v>182.04</v>
      </c>
    </row>
    <row r="259" spans="1:4" ht="23.25">
      <c r="A259" s="227">
        <v>40162</v>
      </c>
      <c r="B259" s="46">
        <v>37970</v>
      </c>
      <c r="C259"/>
      <c r="D259" s="47">
        <v>182.04</v>
      </c>
    </row>
    <row r="260" spans="1:4" ht="23.25">
      <c r="A260" s="227">
        <v>40163</v>
      </c>
      <c r="B260" s="46">
        <v>37971</v>
      </c>
      <c r="C260"/>
      <c r="D260" s="47">
        <v>182.04</v>
      </c>
    </row>
    <row r="261" spans="1:4" ht="23.25">
      <c r="A261" s="227">
        <v>40164</v>
      </c>
      <c r="B261" s="46">
        <v>37972</v>
      </c>
      <c r="C261"/>
      <c r="D261" s="47">
        <v>182.05</v>
      </c>
    </row>
    <row r="262" spans="1:4" ht="23.25">
      <c r="A262" s="227">
        <v>40165</v>
      </c>
      <c r="B262" s="46">
        <v>37973</v>
      </c>
      <c r="C262"/>
      <c r="D262" s="47">
        <v>182.07</v>
      </c>
    </row>
    <row r="263" spans="1:4" ht="23.25">
      <c r="A263" s="227">
        <v>40166</v>
      </c>
      <c r="B263" s="46">
        <v>37974</v>
      </c>
      <c r="C263"/>
      <c r="D263" s="47">
        <v>182.08</v>
      </c>
    </row>
    <row r="264" spans="1:4" ht="23.25">
      <c r="A264" s="227">
        <v>40167</v>
      </c>
      <c r="B264" s="46">
        <v>37975</v>
      </c>
      <c r="C264"/>
      <c r="D264" s="47">
        <v>182.06</v>
      </c>
    </row>
    <row r="265" spans="1:4" ht="23.25">
      <c r="A265" s="227">
        <v>40168</v>
      </c>
      <c r="B265" s="46">
        <v>37976</v>
      </c>
      <c r="C265"/>
      <c r="D265" s="47">
        <v>182.05</v>
      </c>
    </row>
    <row r="266" spans="1:5" ht="23.25">
      <c r="A266" s="227">
        <v>40169</v>
      </c>
      <c r="B266" s="46">
        <v>37977</v>
      </c>
      <c r="C266"/>
      <c r="D266" s="47">
        <v>182.03</v>
      </c>
      <c r="E266" s="48">
        <v>182.06</v>
      </c>
    </row>
    <row r="267" spans="1:4" ht="23.25">
      <c r="A267" s="227">
        <v>40170</v>
      </c>
      <c r="B267" s="46">
        <v>37978</v>
      </c>
      <c r="C267"/>
      <c r="D267" s="47">
        <v>181.99</v>
      </c>
    </row>
    <row r="268" spans="1:4" ht="23.25">
      <c r="A268" s="227">
        <v>40171</v>
      </c>
      <c r="B268" s="46">
        <v>37979</v>
      </c>
      <c r="C268"/>
      <c r="D268" s="47">
        <v>181.96</v>
      </c>
    </row>
    <row r="269" spans="1:4" ht="23.25">
      <c r="A269" s="227">
        <v>40172</v>
      </c>
      <c r="B269" s="46">
        <v>37980</v>
      </c>
      <c r="C269"/>
      <c r="D269" s="47">
        <v>181.94</v>
      </c>
    </row>
    <row r="270" spans="1:4" ht="23.25">
      <c r="A270" s="227">
        <v>40173</v>
      </c>
      <c r="B270" s="46">
        <v>37981</v>
      </c>
      <c r="C270"/>
      <c r="D270" s="47">
        <v>181.92</v>
      </c>
    </row>
    <row r="271" spans="1:4" ht="23.25">
      <c r="A271" s="227">
        <v>40174</v>
      </c>
      <c r="B271" s="46">
        <v>37982</v>
      </c>
      <c r="C271"/>
      <c r="D271" s="47">
        <v>181.92</v>
      </c>
    </row>
    <row r="272" spans="1:5" ht="23.25">
      <c r="A272" s="227">
        <v>40175</v>
      </c>
      <c r="B272" s="46">
        <v>37983</v>
      </c>
      <c r="C272"/>
      <c r="D272" s="47">
        <v>181.89</v>
      </c>
      <c r="E272" s="48">
        <v>181.89</v>
      </c>
    </row>
    <row r="273" spans="1:4" ht="23.25">
      <c r="A273" s="227">
        <v>40176</v>
      </c>
      <c r="B273" s="46">
        <v>37984</v>
      </c>
      <c r="C273"/>
      <c r="D273" s="47">
        <v>181.88</v>
      </c>
    </row>
    <row r="274" spans="1:4" ht="23.25">
      <c r="A274" s="227">
        <v>40177</v>
      </c>
      <c r="B274" s="46">
        <v>37985</v>
      </c>
      <c r="C274"/>
      <c r="D274" s="47">
        <v>181.9</v>
      </c>
    </row>
    <row r="275" spans="1:4" ht="23.25">
      <c r="A275" s="227">
        <v>40178</v>
      </c>
      <c r="B275" s="46">
        <v>37986</v>
      </c>
      <c r="C275"/>
      <c r="D275" s="47">
        <v>181.93</v>
      </c>
    </row>
    <row r="276" spans="1:5" ht="23.25">
      <c r="A276" s="227">
        <v>40179</v>
      </c>
      <c r="B276" s="46">
        <v>37987</v>
      </c>
      <c r="C276"/>
      <c r="D276" s="47">
        <v>181.93</v>
      </c>
      <c r="E276" s="54"/>
    </row>
    <row r="277" spans="1:4" ht="23.25">
      <c r="A277" s="227">
        <v>40180</v>
      </c>
      <c r="B277" s="46">
        <v>37988</v>
      </c>
      <c r="C277"/>
      <c r="D277" s="47">
        <v>181.9</v>
      </c>
    </row>
    <row r="278" spans="1:4" ht="23.25">
      <c r="A278" s="227">
        <v>40181</v>
      </c>
      <c r="B278" s="46">
        <v>37989</v>
      </c>
      <c r="C278"/>
      <c r="D278" s="47">
        <v>181.91</v>
      </c>
    </row>
    <row r="279" spans="1:4" ht="23.25">
      <c r="A279" s="227">
        <v>40182</v>
      </c>
      <c r="B279" s="46">
        <v>37990</v>
      </c>
      <c r="C279"/>
      <c r="D279" s="47">
        <v>181.92</v>
      </c>
    </row>
    <row r="280" spans="1:4" ht="23.25">
      <c r="A280" s="227">
        <v>40183</v>
      </c>
      <c r="B280" s="46">
        <v>37991</v>
      </c>
      <c r="C280"/>
      <c r="D280" s="47">
        <v>181.92</v>
      </c>
    </row>
    <row r="281" spans="1:4" ht="23.25">
      <c r="A281" s="227">
        <v>40184</v>
      </c>
      <c r="B281" s="46">
        <v>37992</v>
      </c>
      <c r="C281"/>
      <c r="D281" s="47">
        <v>181.95</v>
      </c>
    </row>
    <row r="282" spans="1:4" ht="23.25">
      <c r="A282" s="227">
        <v>40185</v>
      </c>
      <c r="B282" s="46">
        <v>37993</v>
      </c>
      <c r="C282"/>
      <c r="D282" s="47">
        <v>181.99</v>
      </c>
    </row>
    <row r="283" spans="1:4" ht="23.25">
      <c r="A283" s="227">
        <v>40186</v>
      </c>
      <c r="B283" s="46">
        <v>37994</v>
      </c>
      <c r="C283"/>
      <c r="D283" s="47">
        <v>182.02</v>
      </c>
    </row>
    <row r="284" spans="1:4" ht="23.25">
      <c r="A284" s="227">
        <v>40187</v>
      </c>
      <c r="B284" s="46">
        <v>37995</v>
      </c>
      <c r="C284"/>
      <c r="D284" s="47">
        <v>182.03</v>
      </c>
    </row>
    <row r="285" spans="1:4" ht="23.25">
      <c r="A285" s="227">
        <v>40188</v>
      </c>
      <c r="B285" s="46">
        <v>37996</v>
      </c>
      <c r="C285"/>
      <c r="D285" s="47">
        <v>182.01</v>
      </c>
    </row>
    <row r="286" spans="1:4" ht="23.25">
      <c r="A286" s="227">
        <v>40189</v>
      </c>
      <c r="B286" s="46">
        <v>37997</v>
      </c>
      <c r="C286"/>
      <c r="D286" s="47">
        <v>182.18</v>
      </c>
    </row>
    <row r="287" spans="1:4" ht="23.25">
      <c r="A287" s="227">
        <v>40190</v>
      </c>
      <c r="B287" s="46">
        <v>37998</v>
      </c>
      <c r="C287"/>
      <c r="D287" s="47">
        <v>182.5</v>
      </c>
    </row>
    <row r="288" spans="1:4" ht="23.25">
      <c r="A288" s="227">
        <v>40191</v>
      </c>
      <c r="B288" s="46">
        <v>37999</v>
      </c>
      <c r="C288"/>
      <c r="D288" s="47">
        <v>182.6</v>
      </c>
    </row>
    <row r="289" spans="1:4" ht="23.25">
      <c r="A289" s="227">
        <v>40192</v>
      </c>
      <c r="B289" s="46">
        <v>38000</v>
      </c>
      <c r="C289"/>
      <c r="D289" s="47">
        <v>182.53</v>
      </c>
    </row>
    <row r="290" spans="1:4" ht="23.25">
      <c r="A290" s="227">
        <v>40193</v>
      </c>
      <c r="B290" s="46">
        <v>38001</v>
      </c>
      <c r="C290"/>
      <c r="D290" s="47">
        <v>182.3</v>
      </c>
    </row>
    <row r="291" spans="1:4" ht="23.25">
      <c r="A291" s="227">
        <v>40194</v>
      </c>
      <c r="B291" s="46">
        <v>38002</v>
      </c>
      <c r="C291"/>
      <c r="D291" s="47">
        <v>182.18</v>
      </c>
    </row>
    <row r="292" spans="1:4" ht="23.25">
      <c r="A292" s="227">
        <v>40195</v>
      </c>
      <c r="B292" s="46">
        <v>38003</v>
      </c>
      <c r="C292"/>
      <c r="D292" s="47">
        <v>182.12</v>
      </c>
    </row>
    <row r="293" spans="1:4" ht="23.25">
      <c r="A293" s="227">
        <v>40196</v>
      </c>
      <c r="B293" s="46">
        <v>38004</v>
      </c>
      <c r="C293"/>
      <c r="D293" s="47">
        <v>182.07</v>
      </c>
    </row>
    <row r="294" spans="1:4" ht="23.25">
      <c r="A294" s="227">
        <v>40197</v>
      </c>
      <c r="B294" s="46">
        <v>38005</v>
      </c>
      <c r="C294"/>
      <c r="D294" s="47">
        <v>182.03</v>
      </c>
    </row>
    <row r="295" spans="1:4" ht="23.25">
      <c r="A295" s="227">
        <v>40198</v>
      </c>
      <c r="B295" s="46">
        <v>38006</v>
      </c>
      <c r="C295"/>
      <c r="D295" s="47">
        <v>182.02</v>
      </c>
    </row>
    <row r="296" spans="1:4" ht="23.25">
      <c r="A296" s="227">
        <v>40199</v>
      </c>
      <c r="B296" s="46">
        <v>38007</v>
      </c>
      <c r="C296"/>
      <c r="D296" s="47">
        <v>181.98</v>
      </c>
    </row>
    <row r="297" spans="1:4" ht="23.25">
      <c r="A297" s="227">
        <v>40200</v>
      </c>
      <c r="B297" s="46">
        <v>38008</v>
      </c>
      <c r="C297"/>
      <c r="D297" s="47">
        <v>181.93</v>
      </c>
    </row>
    <row r="298" spans="1:4" ht="23.25">
      <c r="A298" s="227">
        <v>40201</v>
      </c>
      <c r="B298" s="46">
        <v>38009</v>
      </c>
      <c r="C298"/>
      <c r="D298" s="47">
        <v>181.92</v>
      </c>
    </row>
    <row r="299" spans="1:4" ht="23.25">
      <c r="A299" s="227">
        <v>40202</v>
      </c>
      <c r="B299" s="46">
        <v>38010</v>
      </c>
      <c r="C299"/>
      <c r="D299" s="47">
        <v>181.9</v>
      </c>
    </row>
    <row r="300" spans="1:4" ht="23.25">
      <c r="A300" s="227">
        <v>40203</v>
      </c>
      <c r="B300" s="46">
        <v>38011</v>
      </c>
      <c r="C300"/>
      <c r="D300" s="47">
        <v>181.88</v>
      </c>
    </row>
    <row r="301" spans="1:4" ht="23.25">
      <c r="A301" s="227">
        <v>40204</v>
      </c>
      <c r="B301" s="46">
        <v>38012</v>
      </c>
      <c r="C301"/>
      <c r="D301" s="47">
        <v>181.88</v>
      </c>
    </row>
    <row r="302" spans="1:4" ht="23.25">
      <c r="A302" s="227">
        <v>40205</v>
      </c>
      <c r="B302" s="46">
        <v>38013</v>
      </c>
      <c r="C302"/>
      <c r="D302" s="47">
        <v>181.86</v>
      </c>
    </row>
    <row r="303" spans="1:4" ht="23.25">
      <c r="A303" s="227">
        <v>40206</v>
      </c>
      <c r="B303" s="46">
        <v>38014</v>
      </c>
      <c r="C303"/>
      <c r="D303" s="47">
        <v>181.86</v>
      </c>
    </row>
    <row r="304" spans="1:4" ht="23.25">
      <c r="A304" s="227">
        <v>40207</v>
      </c>
      <c r="B304" s="46">
        <v>38015</v>
      </c>
      <c r="C304"/>
      <c r="D304" s="47">
        <v>181.84</v>
      </c>
    </row>
    <row r="305" spans="1:4" ht="23.25">
      <c r="A305" s="227">
        <v>40208</v>
      </c>
      <c r="B305" s="46">
        <v>38016</v>
      </c>
      <c r="C305"/>
      <c r="D305" s="47">
        <v>181.84</v>
      </c>
    </row>
    <row r="306" spans="1:5" ht="23.25">
      <c r="A306" s="227">
        <v>40209</v>
      </c>
      <c r="B306" s="46">
        <v>38017</v>
      </c>
      <c r="C306"/>
      <c r="D306" s="47">
        <v>181.82</v>
      </c>
      <c r="E306" s="48">
        <v>181.82</v>
      </c>
    </row>
    <row r="307" spans="1:4" ht="23.25">
      <c r="A307" s="227">
        <v>40210</v>
      </c>
      <c r="B307" s="46">
        <v>38018</v>
      </c>
      <c r="C307"/>
      <c r="D307" s="47">
        <v>181.82</v>
      </c>
    </row>
    <row r="308" spans="1:4" ht="23.25">
      <c r="A308" s="227">
        <v>40211</v>
      </c>
      <c r="B308" s="46">
        <v>38019</v>
      </c>
      <c r="C308"/>
      <c r="D308" s="47">
        <v>181.81</v>
      </c>
    </row>
    <row r="309" spans="1:4" ht="23.25">
      <c r="A309" s="227">
        <v>40212</v>
      </c>
      <c r="B309" s="46">
        <v>38020</v>
      </c>
      <c r="C309"/>
      <c r="D309" s="47">
        <v>181.81</v>
      </c>
    </row>
    <row r="310" spans="1:4" ht="23.25">
      <c r="A310" s="227">
        <v>40213</v>
      </c>
      <c r="B310" s="46">
        <v>38021</v>
      </c>
      <c r="C310"/>
      <c r="D310" s="47">
        <v>181.81</v>
      </c>
    </row>
    <row r="311" spans="1:4" ht="23.25">
      <c r="A311" s="227">
        <v>40214</v>
      </c>
      <c r="B311" s="46">
        <v>38022</v>
      </c>
      <c r="C311"/>
      <c r="D311" s="47">
        <v>181.8</v>
      </c>
    </row>
    <row r="312" spans="1:4" ht="23.25">
      <c r="A312" s="227">
        <v>40215</v>
      </c>
      <c r="B312" s="46">
        <v>38023</v>
      </c>
      <c r="C312"/>
      <c r="D312" s="47">
        <v>181.8</v>
      </c>
    </row>
    <row r="313" spans="1:4" ht="23.25">
      <c r="A313" s="227">
        <v>40216</v>
      </c>
      <c r="B313" s="46">
        <v>38024</v>
      </c>
      <c r="C313"/>
      <c r="D313" s="47">
        <v>181.79</v>
      </c>
    </row>
    <row r="314" spans="1:4" ht="23.25">
      <c r="A314" s="227">
        <v>40217</v>
      </c>
      <c r="B314" s="46">
        <v>38025</v>
      </c>
      <c r="C314"/>
      <c r="D314" s="47">
        <v>181.78</v>
      </c>
    </row>
    <row r="315" spans="1:4" ht="23.25">
      <c r="A315" s="227">
        <v>40218</v>
      </c>
      <c r="B315" s="46">
        <v>38026</v>
      </c>
      <c r="C315"/>
      <c r="D315" s="47">
        <v>181.78</v>
      </c>
    </row>
    <row r="316" spans="1:5" ht="23.25">
      <c r="A316" s="227">
        <v>40219</v>
      </c>
      <c r="B316" s="46">
        <v>38027</v>
      </c>
      <c r="C316"/>
      <c r="D316" s="47">
        <v>181.76</v>
      </c>
      <c r="E316" s="48">
        <v>181.76</v>
      </c>
    </row>
    <row r="317" spans="1:4" ht="23.25">
      <c r="A317" s="227">
        <v>40220</v>
      </c>
      <c r="B317" s="46">
        <v>38028</v>
      </c>
      <c r="C317"/>
      <c r="D317" s="47">
        <v>181.77</v>
      </c>
    </row>
    <row r="318" spans="1:4" ht="23.25">
      <c r="A318" s="227">
        <v>40221</v>
      </c>
      <c r="B318" s="46">
        <v>38029</v>
      </c>
      <c r="C318"/>
      <c r="D318" s="47">
        <v>181.76</v>
      </c>
    </row>
    <row r="319" spans="1:4" ht="23.25">
      <c r="A319" s="227">
        <v>40222</v>
      </c>
      <c r="B319" s="46">
        <v>38030</v>
      </c>
      <c r="C319"/>
      <c r="D319" s="47">
        <v>181.76</v>
      </c>
    </row>
    <row r="320" spans="1:4" ht="23.25">
      <c r="A320" s="227">
        <v>40223</v>
      </c>
      <c r="B320" s="46">
        <v>38031</v>
      </c>
      <c r="C320"/>
      <c r="D320" s="47">
        <v>181.76</v>
      </c>
    </row>
    <row r="321" spans="1:4" ht="23.25">
      <c r="A321" s="227">
        <v>40224</v>
      </c>
      <c r="B321" s="46">
        <v>38032</v>
      </c>
      <c r="C321"/>
      <c r="D321" s="47">
        <v>181.75</v>
      </c>
    </row>
    <row r="322" spans="1:4" ht="23.25">
      <c r="A322" s="227">
        <v>40225</v>
      </c>
      <c r="B322" s="46">
        <v>38033</v>
      </c>
      <c r="C322"/>
      <c r="D322" s="47">
        <v>181.75</v>
      </c>
    </row>
    <row r="323" spans="1:4" ht="23.25">
      <c r="A323" s="227">
        <v>40226</v>
      </c>
      <c r="B323" s="46">
        <v>38034</v>
      </c>
      <c r="C323"/>
      <c r="D323" s="47">
        <v>181.75</v>
      </c>
    </row>
    <row r="324" spans="1:4" ht="23.25">
      <c r="A324" s="227">
        <v>40227</v>
      </c>
      <c r="B324" s="46">
        <v>38035</v>
      </c>
      <c r="C324"/>
      <c r="D324" s="47">
        <v>181.73</v>
      </c>
    </row>
    <row r="325" spans="1:4" ht="23.25">
      <c r="A325" s="227">
        <v>40228</v>
      </c>
      <c r="B325" s="46">
        <v>38036</v>
      </c>
      <c r="C325"/>
      <c r="D325" s="47">
        <v>181.72</v>
      </c>
    </row>
    <row r="326" spans="1:4" ht="23.25">
      <c r="A326" s="227">
        <v>40229</v>
      </c>
      <c r="B326" s="46">
        <v>38037</v>
      </c>
      <c r="C326"/>
      <c r="D326" s="47">
        <v>181.72</v>
      </c>
    </row>
    <row r="327" spans="1:4" ht="23.25">
      <c r="A327" s="227">
        <v>40230</v>
      </c>
      <c r="B327" s="46">
        <v>38038</v>
      </c>
      <c r="C327"/>
      <c r="D327" s="47">
        <v>181.71</v>
      </c>
    </row>
    <row r="328" spans="1:5" ht="23.25">
      <c r="A328" s="227">
        <v>40231</v>
      </c>
      <c r="B328" s="46">
        <v>38039</v>
      </c>
      <c r="C328"/>
      <c r="D328" s="47">
        <v>181.72</v>
      </c>
      <c r="E328" s="48">
        <v>181.71</v>
      </c>
    </row>
    <row r="329" spans="1:4" ht="23.25">
      <c r="A329" s="227">
        <v>40232</v>
      </c>
      <c r="B329" s="46">
        <v>38040</v>
      </c>
      <c r="C329"/>
      <c r="D329" s="47">
        <v>181.71</v>
      </c>
    </row>
    <row r="330" spans="1:4" ht="23.25">
      <c r="A330" s="227">
        <v>40233</v>
      </c>
      <c r="B330" s="46">
        <v>38041</v>
      </c>
      <c r="C330"/>
      <c r="D330" s="47">
        <v>181.71</v>
      </c>
    </row>
    <row r="331" spans="1:4" ht="23.25">
      <c r="A331" s="227">
        <v>40234</v>
      </c>
      <c r="B331" s="46">
        <v>38042</v>
      </c>
      <c r="C331"/>
      <c r="D331" s="47">
        <v>181.7</v>
      </c>
    </row>
    <row r="332" spans="1:4" ht="23.25">
      <c r="A332" s="227">
        <v>40235</v>
      </c>
      <c r="B332" s="46">
        <v>38043</v>
      </c>
      <c r="C332"/>
      <c r="D332" s="47">
        <v>181.7</v>
      </c>
    </row>
    <row r="333" spans="1:5" ht="23.25">
      <c r="A333" s="227">
        <v>40236</v>
      </c>
      <c r="B333" s="46">
        <v>38044</v>
      </c>
      <c r="C333"/>
      <c r="D333" s="47">
        <v>181.68</v>
      </c>
      <c r="E333" s="54"/>
    </row>
    <row r="334" spans="1:4" ht="23.25">
      <c r="A334" s="227">
        <v>40237</v>
      </c>
      <c r="B334" s="46">
        <v>38045</v>
      </c>
      <c r="C334"/>
      <c r="D334" s="47">
        <v>181.67</v>
      </c>
    </row>
    <row r="335" spans="1:4" ht="23.25">
      <c r="A335" s="227">
        <v>40238</v>
      </c>
      <c r="B335" s="46">
        <v>38046</v>
      </c>
      <c r="C335"/>
      <c r="D335" s="47"/>
    </row>
    <row r="336" spans="1:4" ht="23.25">
      <c r="A336" s="227">
        <v>40239</v>
      </c>
      <c r="B336" s="46">
        <v>38047</v>
      </c>
      <c r="C336"/>
      <c r="D336" s="47">
        <v>181.66</v>
      </c>
    </row>
    <row r="337" spans="1:4" ht="23.25">
      <c r="A337" s="227">
        <v>40240</v>
      </c>
      <c r="B337" s="46">
        <v>38048</v>
      </c>
      <c r="C337"/>
      <c r="D337" s="47">
        <v>181.65</v>
      </c>
    </row>
    <row r="338" spans="1:4" ht="23.25">
      <c r="A338" s="227">
        <v>40241</v>
      </c>
      <c r="B338" s="46">
        <v>38049</v>
      </c>
      <c r="C338"/>
      <c r="D338" s="47">
        <v>181.65</v>
      </c>
    </row>
    <row r="339" spans="1:4" ht="23.25">
      <c r="A339" s="227">
        <v>40242</v>
      </c>
      <c r="B339" s="46">
        <v>38050</v>
      </c>
      <c r="C339"/>
      <c r="D339" s="47">
        <v>181.65</v>
      </c>
    </row>
    <row r="340" spans="1:4" ht="23.25">
      <c r="A340" s="227">
        <v>40243</v>
      </c>
      <c r="B340" s="46">
        <v>38051</v>
      </c>
      <c r="C340"/>
      <c r="D340" s="47">
        <v>181.65</v>
      </c>
    </row>
    <row r="341" spans="1:4" ht="23.25">
      <c r="A341" s="227">
        <v>40244</v>
      </c>
      <c r="B341" s="46">
        <v>38052</v>
      </c>
      <c r="C341"/>
      <c r="D341" s="47">
        <v>181.64</v>
      </c>
    </row>
    <row r="342" spans="1:4" ht="23.25">
      <c r="A342" s="227">
        <v>40245</v>
      </c>
      <c r="B342" s="46">
        <v>38053</v>
      </c>
      <c r="C342"/>
      <c r="D342" s="47">
        <v>181.64</v>
      </c>
    </row>
    <row r="343" spans="1:4" ht="23.25">
      <c r="A343" s="227">
        <v>40246</v>
      </c>
      <c r="B343" s="46">
        <v>38054</v>
      </c>
      <c r="C343"/>
      <c r="D343" s="47">
        <v>181.64</v>
      </c>
    </row>
    <row r="344" spans="1:4" ht="23.25">
      <c r="A344" s="227">
        <v>40247</v>
      </c>
      <c r="B344" s="46">
        <v>38055</v>
      </c>
      <c r="C344"/>
      <c r="D344" s="47">
        <v>181.64</v>
      </c>
    </row>
    <row r="345" spans="1:4" ht="23.25">
      <c r="A345" s="227">
        <v>40248</v>
      </c>
      <c r="B345" s="46">
        <v>38056</v>
      </c>
      <c r="C345"/>
      <c r="D345" s="47">
        <v>181.65</v>
      </c>
    </row>
    <row r="346" spans="1:4" ht="23.25">
      <c r="A346" s="227">
        <v>40249</v>
      </c>
      <c r="B346" s="46">
        <v>38057</v>
      </c>
      <c r="C346"/>
      <c r="D346" s="47">
        <v>181.63</v>
      </c>
    </row>
    <row r="347" spans="1:4" ht="23.25">
      <c r="A347" s="227">
        <v>40250</v>
      </c>
      <c r="B347" s="46">
        <v>38058</v>
      </c>
      <c r="C347"/>
      <c r="D347" s="47">
        <v>181.63</v>
      </c>
    </row>
    <row r="348" spans="1:4" ht="23.25">
      <c r="A348" s="227">
        <v>40251</v>
      </c>
      <c r="B348" s="46">
        <v>38059</v>
      </c>
      <c r="C348"/>
      <c r="D348" s="47">
        <v>181.63</v>
      </c>
    </row>
    <row r="349" spans="1:4" ht="23.25">
      <c r="A349" s="227">
        <v>40252</v>
      </c>
      <c r="B349" s="46">
        <v>38060</v>
      </c>
      <c r="C349"/>
      <c r="D349" s="47">
        <v>181.62</v>
      </c>
    </row>
    <row r="350" spans="1:4" ht="23.25">
      <c r="A350" s="227">
        <v>40253</v>
      </c>
      <c r="B350" s="46">
        <v>38061</v>
      </c>
      <c r="C350"/>
      <c r="D350" s="47">
        <v>181.62</v>
      </c>
    </row>
    <row r="351" spans="1:4" ht="23.25">
      <c r="A351" s="227">
        <v>40254</v>
      </c>
      <c r="B351" s="46">
        <v>38062</v>
      </c>
      <c r="C351"/>
      <c r="D351" s="47">
        <v>181.62</v>
      </c>
    </row>
    <row r="352" spans="1:4" ht="23.25">
      <c r="A352" s="227">
        <v>40255</v>
      </c>
      <c r="B352" s="46">
        <v>38063</v>
      </c>
      <c r="C352"/>
      <c r="D352" s="47">
        <v>181.61</v>
      </c>
    </row>
    <row r="353" spans="1:4" ht="23.25">
      <c r="A353" s="227">
        <v>40256</v>
      </c>
      <c r="B353" s="46">
        <v>38064</v>
      </c>
      <c r="C353"/>
      <c r="D353" s="47">
        <v>181.59</v>
      </c>
    </row>
    <row r="354" spans="1:4" ht="23.25">
      <c r="A354" s="227">
        <v>40257</v>
      </c>
      <c r="B354" s="46">
        <v>38065</v>
      </c>
      <c r="C354"/>
      <c r="D354" s="47">
        <v>181.59</v>
      </c>
    </row>
    <row r="355" spans="1:4" ht="23.25">
      <c r="A355" s="227">
        <v>40258</v>
      </c>
      <c r="B355" s="46">
        <v>38066</v>
      </c>
      <c r="C355"/>
      <c r="D355" s="47">
        <v>181.59</v>
      </c>
    </row>
    <row r="356" spans="1:4" ht="23.25">
      <c r="A356" s="227">
        <v>40259</v>
      </c>
      <c r="B356" s="46">
        <v>38067</v>
      </c>
      <c r="C356"/>
      <c r="D356" s="47">
        <v>181.58</v>
      </c>
    </row>
    <row r="357" spans="1:4" ht="23.25">
      <c r="A357" s="227">
        <v>40260</v>
      </c>
      <c r="B357" s="46">
        <v>38068</v>
      </c>
      <c r="C357"/>
      <c r="D357" s="47">
        <v>181.58</v>
      </c>
    </row>
    <row r="358" spans="1:4" ht="23.25">
      <c r="A358" s="227">
        <v>40261</v>
      </c>
      <c r="B358" s="46">
        <v>38069</v>
      </c>
      <c r="C358"/>
      <c r="D358" s="47">
        <v>181.58</v>
      </c>
    </row>
    <row r="359" spans="1:5" ht="23.25">
      <c r="A359" s="227">
        <v>40262</v>
      </c>
      <c r="B359" s="46">
        <v>38070</v>
      </c>
      <c r="C359"/>
      <c r="D359" s="47">
        <v>181.58</v>
      </c>
      <c r="E359" s="54"/>
    </row>
    <row r="360" spans="1:4" ht="23.25">
      <c r="A360" s="227">
        <v>40263</v>
      </c>
      <c r="B360" s="46">
        <v>38071</v>
      </c>
      <c r="C360"/>
      <c r="D360" s="47">
        <v>181.57</v>
      </c>
    </row>
    <row r="361" spans="1:4" ht="23.25">
      <c r="A361" s="227">
        <v>40264</v>
      </c>
      <c r="B361" s="46">
        <v>38072</v>
      </c>
      <c r="C361"/>
      <c r="D361" s="47">
        <v>181.59</v>
      </c>
    </row>
    <row r="362" spans="1:4" ht="23.25">
      <c r="A362" s="227">
        <v>40265</v>
      </c>
      <c r="B362" s="46">
        <v>38073</v>
      </c>
      <c r="C362"/>
      <c r="D362" s="47">
        <v>181.6</v>
      </c>
    </row>
    <row r="363" spans="1:4" ht="23.25">
      <c r="A363" s="227">
        <v>40266</v>
      </c>
      <c r="B363" s="46">
        <v>38074</v>
      </c>
      <c r="C363"/>
      <c r="D363" s="47">
        <v>181.6</v>
      </c>
    </row>
    <row r="364" spans="1:4" ht="23.25">
      <c r="A364" s="227">
        <v>40267</v>
      </c>
      <c r="B364" s="46">
        <v>38075</v>
      </c>
      <c r="C364"/>
      <c r="D364" s="47">
        <v>181.59</v>
      </c>
    </row>
    <row r="365" spans="1:4" ht="23.25">
      <c r="A365" s="227">
        <v>40268</v>
      </c>
      <c r="B365" s="46">
        <v>38076</v>
      </c>
      <c r="C365"/>
      <c r="D365" s="47">
        <v>181.6</v>
      </c>
    </row>
    <row r="366" spans="1:4" ht="23.25">
      <c r="A366" s="227">
        <v>40269</v>
      </c>
      <c r="B366" s="46">
        <v>38077</v>
      </c>
      <c r="C366"/>
      <c r="D366" s="47">
        <v>181.61</v>
      </c>
    </row>
    <row r="367" ht="21">
      <c r="E367" s="49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2005-11-02T03:41:34Z</cp:lastPrinted>
  <dcterms:created xsi:type="dcterms:W3CDTF">1998-07-27T01:16:02Z</dcterms:created>
  <dcterms:modified xsi:type="dcterms:W3CDTF">2017-06-01T04:53:33Z</dcterms:modified>
  <cp:category/>
  <cp:version/>
  <cp:contentType/>
  <cp:contentStatus/>
</cp:coreProperties>
</file>