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0" windowWidth="7590" windowHeight="8130" activeTab="0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3A" sheetId="5" r:id="rId5"/>
  </sheets>
  <definedNames>
    <definedName name="_xlnm.Print_Area" localSheetId="3">'TOTAL-2'!$A$1:$I$34</definedName>
    <definedName name="_xlnm.Print_Area" localSheetId="4">'W3A'!$G$1:$O$34</definedName>
  </definedNames>
  <calcPr fullCalcOnLoad="1"/>
</workbook>
</file>

<file path=xl/sharedStrings.xml><?xml version="1.0" encoding="utf-8"?>
<sst xmlns="http://schemas.openxmlformats.org/spreadsheetml/2006/main" count="415" uniqueCount="149">
  <si>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</si>
  <si>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</si>
  <si>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</si>
  <si>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</si>
  <si>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</si>
  <si>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</si>
  <si>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</si>
  <si>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</si>
  <si>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</si>
  <si>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</si>
  <si>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</si>
  <si>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</si>
  <si>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</si>
  <si>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</si>
  <si>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</si>
  <si>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</si>
  <si>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</si>
  <si>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</si>
  <si>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</si>
  <si>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</si>
  <si>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</si>
  <si>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</si>
  <si>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YEAR99</t>
  </si>
  <si>
    <t>Measurements</t>
  </si>
  <si>
    <t>Wang River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</si>
  <si>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</si>
  <si>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</si>
  <si>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</si>
  <si>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</si>
  <si>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</si>
  <si>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</si>
  <si>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</si>
  <si>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</si>
  <si>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</si>
  <si>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</si>
  <si>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</si>
  <si>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</si>
  <si>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</si>
  <si>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</si>
  <si>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</si>
  <si>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</si>
  <si>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</si>
  <si>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</si>
  <si>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</si>
  <si>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</si>
  <si>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</si>
  <si>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River..Mae wang...............................................................................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</si>
  <si>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</si>
  <si>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</si>
  <si>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</si>
  <si>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</si>
  <si>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</si>
  <si>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</si>
  <si>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</si>
  <si>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</si>
  <si>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</si>
  <si>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</si>
  <si>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</si>
  <si>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</si>
  <si>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</si>
  <si>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</si>
  <si>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</si>
  <si>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</si>
  <si>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</si>
  <si>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</si>
  <si>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</si>
  <si>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58-60</t>
  </si>
  <si>
    <t>61-63</t>
  </si>
  <si>
    <t>64 - 66</t>
  </si>
  <si>
    <t>67 - 69</t>
  </si>
  <si>
    <t>70-72</t>
  </si>
  <si>
    <t>73-75</t>
  </si>
  <si>
    <t>76-78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</si>
  <si>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</si>
  <si>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</si>
  <si>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</si>
  <si>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</si>
  <si>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</si>
  <si>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</si>
  <si>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</si>
  <si>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</si>
  <si>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</si>
  <si>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</si>
  <si>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</si>
  <si>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</si>
  <si>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</si>
  <si>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</si>
  <si>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</si>
  <si>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</si>
  <si>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</si>
  <si>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</si>
  <si>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</si>
  <si>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</si>
  <si>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</si>
  <si>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</si>
  <si>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64-66</t>
  </si>
  <si>
    <t>67-69</t>
  </si>
  <si>
    <t>88-90</t>
  </si>
  <si>
    <t>91-93</t>
  </si>
  <si>
    <t>94-96</t>
  </si>
  <si>
    <t xml:space="preserve"> 1-3</t>
  </si>
  <si>
    <t xml:space="preserve"> 4-6 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</si>
  <si>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</si>
  <si>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</si>
  <si>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</si>
  <si>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</si>
  <si>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</si>
  <si>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</si>
  <si>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</si>
  <si>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</si>
  <si>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 xml:space="preserve"> 4-6</t>
  </si>
  <si>
    <t xml:space="preserve"> 19-21</t>
  </si>
  <si>
    <t>52-24</t>
  </si>
  <si>
    <t>การคำนวณตะกอน สถานี   W.3A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</si>
  <si>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</si>
  <si>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</si>
  <si>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</si>
  <si>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</si>
  <si>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</si>
  <si>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</si>
  <si>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</si>
  <si>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</si>
  <si>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</si>
  <si>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</si>
  <si>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</si>
  <si>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</si>
  <si>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</si>
  <si>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</si>
  <si>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</si>
  <si>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</si>
  <si>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</si>
  <si>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</si>
  <si>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</si>
  <si>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</si>
  <si>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</si>
  <si>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</si>
  <si>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</si>
  <si>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มิ.ยไม่มีการสำรวจตะกอน</t>
  </si>
  <si>
    <t>ก.ค.ไม่มีการสำรวจตะกอน</t>
  </si>
  <si>
    <t>ม.คไม่มีการสำรวจตะกอน</t>
  </si>
  <si>
    <t xml:space="preserve">  </t>
  </si>
  <si>
    <t>เม.ยไม่มีการสำรวจตะกอน</t>
  </si>
  <si>
    <t>พ.ค.ไม่มีการสำรวจตะกอน</t>
  </si>
  <si>
    <t>A.Thoem</t>
  </si>
  <si>
    <t>Zero Gage 161.000 M. m.s.l.</t>
  </si>
  <si>
    <t xml:space="preserve">Station.....W.3A.................................. Water year…2007-2015.... </t>
  </si>
  <si>
    <r>
      <t>Drainage Area..............................8,985............................Km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</si>
  <si>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8,985 Km.</t>
    </r>
    <r>
      <rPr>
        <vertAlign val="superscript"/>
        <sz val="14"/>
        <rFont val="DilleniaUPC"/>
        <family val="1"/>
      </rPr>
      <t>2</t>
    </r>
  </si>
  <si>
    <t>Station  W.3A  Water year 2016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</si>
</sst>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mmm\-yyyy"/>
    <numFmt numFmtId="199" formatCode="[$-41E]d\ mmmm\ yyyy"/>
    <numFmt numFmtId="200" formatCode="[$-107041E]d\ mmm\ yy;@"/>
    <numFmt numFmtId="201" formatCode="[$-101041E]d\ mmm\ yy;@"/>
    <numFmt numFmtId="202" formatCode="0.0000"/>
  </numFmts>
  <fonts count="7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6"/>
      <name val="AngsanaUPC"/>
      <family val="1"/>
    </font>
    <font>
      <sz val="14"/>
      <name val="Angsan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8"/>
      <name val="JasmineUPC"/>
      <family val="1"/>
    </font>
    <font>
      <sz val="11"/>
      <name val="Arial"/>
      <family val="2"/>
    </font>
    <font>
      <sz val="14"/>
      <name val="CordiaUPC"/>
      <family val="1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JasmineUPC"/>
      <family val="1"/>
    </font>
    <font>
      <sz val="14"/>
      <name val="Agency FB"/>
      <family val="2"/>
    </font>
    <font>
      <b/>
      <sz val="16"/>
      <name val="AngsanaUPC"/>
      <family val="1"/>
    </font>
    <font>
      <sz val="14"/>
      <name val="BrowalliaUPC"/>
      <family val="2"/>
    </font>
    <font>
      <sz val="8"/>
      <name val="Arial"/>
      <family val="2"/>
    </font>
    <font>
      <sz val="12"/>
      <name val="CordiaUPC"/>
      <family val="1"/>
    </font>
    <font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2.85"/>
      <color indexed="8"/>
      <name val="DilleniaUPC"/>
      <family val="1"/>
    </font>
    <font>
      <sz val="6.45"/>
      <color indexed="8"/>
      <name val="DilleniaUPC"/>
      <family val="1"/>
    </font>
    <font>
      <sz val="7.1"/>
      <color indexed="8"/>
      <name val="DilleniaUPC"/>
      <family val="1"/>
    </font>
    <font>
      <sz val="9.9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192" fontId="4" fillId="0" borderId="0" xfId="50" applyNumberFormat="1" applyFont="1" applyBorder="1">
      <alignment/>
      <protection/>
    </xf>
    <xf numFmtId="191" fontId="4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0" fontId="11" fillId="0" borderId="0" xfId="48" applyFont="1">
      <alignment/>
      <protection/>
    </xf>
    <xf numFmtId="2" fontId="11" fillId="0" borderId="13" xfId="48" applyNumberFormat="1" applyFont="1" applyFill="1" applyBorder="1" applyAlignment="1" applyProtection="1">
      <alignment horizontal="center" vertical="center" shrinkToFit="1"/>
      <protection/>
    </xf>
    <xf numFmtId="196" fontId="11" fillId="0" borderId="13" xfId="48" applyNumberFormat="1" applyFont="1" applyFill="1" applyBorder="1" applyAlignment="1" applyProtection="1">
      <alignment horizontal="center" vertical="center" wrapText="1"/>
      <protection/>
    </xf>
    <xf numFmtId="192" fontId="11" fillId="0" borderId="13" xfId="48" applyNumberFormat="1" applyFont="1" applyFill="1" applyBorder="1" applyAlignment="1" applyProtection="1">
      <alignment horizontal="center" vertical="center" wrapText="1"/>
      <protection/>
    </xf>
    <xf numFmtId="2" fontId="11" fillId="0" borderId="14" xfId="48" applyNumberFormat="1" applyFont="1" applyFill="1" applyBorder="1" applyAlignment="1" applyProtection="1">
      <alignment horizontal="center" vertical="center"/>
      <protection/>
    </xf>
    <xf numFmtId="0" fontId="11" fillId="0" borderId="15" xfId="48" applyFont="1" applyFill="1" applyBorder="1" applyAlignment="1" applyProtection="1">
      <alignment horizontal="center" vertical="center"/>
      <protection/>
    </xf>
    <xf numFmtId="0" fontId="11" fillId="0" borderId="16" xfId="48" applyFont="1" applyFill="1" applyBorder="1" applyAlignment="1" applyProtection="1">
      <alignment horizontal="center" vertical="center"/>
      <protection/>
    </xf>
    <xf numFmtId="196" fontId="11" fillId="0" borderId="14" xfId="48" applyNumberFormat="1" applyFont="1" applyFill="1" applyBorder="1" applyAlignment="1" applyProtection="1">
      <alignment horizontal="center" vertical="center" wrapText="1"/>
      <protection/>
    </xf>
    <xf numFmtId="192" fontId="11" fillId="0" borderId="14" xfId="48" applyNumberFormat="1" applyFont="1" applyFill="1" applyBorder="1" applyAlignment="1" applyProtection="1">
      <alignment horizontal="center" vertical="center"/>
      <protection/>
    </xf>
    <xf numFmtId="4" fontId="11" fillId="0" borderId="17" xfId="48" applyNumberFormat="1" applyFont="1" applyFill="1" applyBorder="1" applyAlignment="1" applyProtection="1">
      <alignment horizontal="center" vertical="center"/>
      <protection/>
    </xf>
    <xf numFmtId="4" fontId="11" fillId="0" borderId="18" xfId="48" applyNumberFormat="1" applyFont="1" applyFill="1" applyBorder="1" applyAlignment="1" applyProtection="1">
      <alignment horizontal="center" vertical="center"/>
      <protection/>
    </xf>
    <xf numFmtId="4" fontId="11" fillId="0" borderId="19" xfId="48" applyNumberFormat="1" applyFont="1" applyFill="1" applyBorder="1" applyAlignment="1" applyProtection="1">
      <alignment horizontal="center" vertical="center"/>
      <protection/>
    </xf>
    <xf numFmtId="0" fontId="11" fillId="33" borderId="13" xfId="48" applyFont="1" applyFill="1" applyBorder="1" applyAlignment="1" applyProtection="1" quotePrefix="1">
      <alignment horizontal="center" vertical="center"/>
      <protection/>
    </xf>
    <xf numFmtId="2" fontId="11" fillId="33" borderId="13" xfId="48" applyNumberFormat="1" applyFont="1" applyFill="1" applyBorder="1" applyAlignment="1" applyProtection="1" quotePrefix="1">
      <alignment horizontal="center" vertical="center"/>
      <protection/>
    </xf>
    <xf numFmtId="0" fontId="11" fillId="33" borderId="20" xfId="48" applyFont="1" applyFill="1" applyBorder="1" applyAlignment="1" applyProtection="1" quotePrefix="1">
      <alignment horizontal="center" vertical="center"/>
      <protection/>
    </xf>
    <xf numFmtId="0" fontId="11" fillId="33" borderId="21" xfId="48" applyFont="1" applyFill="1" applyBorder="1" applyAlignment="1" applyProtection="1" quotePrefix="1">
      <alignment horizontal="center" vertical="center"/>
      <protection/>
    </xf>
    <xf numFmtId="196" fontId="11" fillId="33" borderId="13" xfId="48" applyNumberFormat="1" applyFont="1" applyFill="1" applyBorder="1" applyAlignment="1" applyProtection="1" quotePrefix="1">
      <alignment horizontal="center" vertical="center"/>
      <protection/>
    </xf>
    <xf numFmtId="192" fontId="11" fillId="33" borderId="13" xfId="48" applyNumberFormat="1" applyFont="1" applyFill="1" applyBorder="1" applyAlignment="1" applyProtection="1" quotePrefix="1">
      <alignment horizontal="center" vertical="center"/>
      <protection/>
    </xf>
    <xf numFmtId="193" fontId="11" fillId="33" borderId="13" xfId="48" applyNumberFormat="1" applyFont="1" applyFill="1" applyBorder="1" applyAlignment="1" applyProtection="1" quotePrefix="1">
      <alignment horizontal="center" vertical="center"/>
      <protection/>
    </xf>
    <xf numFmtId="4" fontId="11" fillId="33" borderId="20" xfId="48" applyNumberFormat="1" applyFont="1" applyFill="1" applyBorder="1" applyAlignment="1" applyProtection="1">
      <alignment horizontal="center" vertical="center"/>
      <protection/>
    </xf>
    <xf numFmtId="4" fontId="11" fillId="33" borderId="22" xfId="48" applyNumberFormat="1" applyFont="1" applyFill="1" applyBorder="1" applyAlignment="1" applyProtection="1">
      <alignment horizontal="center" vertical="center"/>
      <protection/>
    </xf>
    <xf numFmtId="4" fontId="11" fillId="33" borderId="21" xfId="48" applyNumberFormat="1" applyFont="1" applyFill="1" applyBorder="1" applyAlignment="1" applyProtection="1">
      <alignment horizontal="center" vertical="center"/>
      <protection/>
    </xf>
    <xf numFmtId="0" fontId="11" fillId="0" borderId="0" xfId="48" applyFont="1" applyAlignment="1">
      <alignment horizontal="right" vertical="center"/>
      <protection/>
    </xf>
    <xf numFmtId="191" fontId="11" fillId="0" borderId="0" xfId="48" applyNumberFormat="1" applyFont="1" applyAlignment="1">
      <alignment horizontal="right" vertical="center"/>
      <protection/>
    </xf>
    <xf numFmtId="0" fontId="13" fillId="0" borderId="0" xfId="48" applyFont="1">
      <alignment/>
      <protection/>
    </xf>
    <xf numFmtId="0" fontId="7" fillId="0" borderId="0" xfId="47">
      <alignment/>
      <protection/>
    </xf>
    <xf numFmtId="0" fontId="14" fillId="0" borderId="0" xfId="47" applyFont="1" applyAlignment="1">
      <alignment horizontal="right"/>
      <protection/>
    </xf>
    <xf numFmtId="0" fontId="14" fillId="0" borderId="0" xfId="47" applyFont="1" applyAlignment="1">
      <alignment horizontal="center"/>
      <protection/>
    </xf>
    <xf numFmtId="0" fontId="14" fillId="0" borderId="0" xfId="47" applyFont="1">
      <alignment/>
      <protection/>
    </xf>
    <xf numFmtId="194" fontId="8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7" fillId="0" borderId="0" xfId="35" applyFont="1" applyBorder="1" applyAlignment="1">
      <alignment horizontal="center"/>
      <protection/>
    </xf>
    <xf numFmtId="0" fontId="8" fillId="0" borderId="0" xfId="35" applyFont="1">
      <alignment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Alignment="1">
      <alignment horizontal="left" vertical="center"/>
      <protection/>
    </xf>
    <xf numFmtId="191" fontId="7" fillId="0" borderId="0" xfId="35" applyNumberFormat="1" applyFont="1" applyBorder="1" applyAlignment="1">
      <alignment horizontal="center"/>
      <protection/>
    </xf>
    <xf numFmtId="0" fontId="8" fillId="0" borderId="0" xfId="35" applyFont="1" applyAlignment="1">
      <alignment vertical="center"/>
      <protection/>
    </xf>
    <xf numFmtId="2" fontId="7" fillId="0" borderId="0" xfId="35" applyNumberFormat="1" applyFont="1" applyBorder="1" applyAlignment="1">
      <alignment horizontal="center"/>
      <protection/>
    </xf>
    <xf numFmtId="15" fontId="8" fillId="0" borderId="0" xfId="35" applyNumberFormat="1" applyFont="1">
      <alignment/>
      <protection/>
    </xf>
    <xf numFmtId="194" fontId="8" fillId="0" borderId="0" xfId="35" applyNumberFormat="1" applyFont="1">
      <alignment/>
      <protection/>
    </xf>
    <xf numFmtId="0" fontId="15" fillId="0" borderId="0" xfId="35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191" fontId="4" fillId="0" borderId="0" xfId="50" applyNumberFormat="1" applyFont="1" applyBorder="1" applyAlignment="1" quotePrefix="1">
      <alignment horizontal="right"/>
      <protection/>
    </xf>
    <xf numFmtId="191" fontId="4" fillId="0" borderId="0" xfId="50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25" xfId="50" applyFont="1" applyBorder="1" applyAlignment="1">
      <alignment horizontal="center"/>
      <protection/>
    </xf>
    <xf numFmtId="191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23" xfId="0" applyNumberFormat="1" applyFont="1" applyBorder="1" applyAlignment="1" quotePrefix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6" xfId="0" applyNumberFormat="1" applyFont="1" applyBorder="1" applyAlignment="1">
      <alignment horizontal="right"/>
    </xf>
    <xf numFmtId="191" fontId="8" fillId="0" borderId="0" xfId="35" applyNumberFormat="1" applyFont="1">
      <alignment/>
      <protection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11" fillId="0" borderId="0" xfId="47" applyNumberFormat="1" applyFont="1" applyBorder="1">
      <alignment/>
      <protection/>
    </xf>
    <xf numFmtId="0" fontId="7" fillId="0" borderId="0" xfId="35" applyFont="1" applyBorder="1" applyAlignment="1">
      <alignment horizontal="center" vertical="center"/>
      <protection/>
    </xf>
    <xf numFmtId="0" fontId="8" fillId="0" borderId="0" xfId="35" applyFont="1" applyBorder="1">
      <alignment/>
      <protection/>
    </xf>
    <xf numFmtId="0" fontId="4" fillId="0" borderId="27" xfId="0" applyFont="1" applyBorder="1" applyAlignment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2" fontId="8" fillId="0" borderId="0" xfId="35" applyNumberFormat="1" applyFont="1">
      <alignment/>
      <protection/>
    </xf>
    <xf numFmtId="201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"/>
    </xf>
    <xf numFmtId="201" fontId="4" fillId="0" borderId="25" xfId="0" applyNumberFormat="1" applyFont="1" applyBorder="1" applyAlignment="1">
      <alignment/>
    </xf>
    <xf numFmtId="197" fontId="4" fillId="0" borderId="0" xfId="50" applyNumberFormat="1" applyFont="1" applyBorder="1" applyAlignment="1" quotePrefix="1">
      <alignment horizontal="center"/>
      <protection/>
    </xf>
    <xf numFmtId="0" fontId="4" fillId="0" borderId="0" xfId="50" applyFont="1" applyBorder="1" applyAlignment="1" quotePrefix="1">
      <alignment horizontal="center"/>
      <protection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26" xfId="0" applyNumberFormat="1" applyFont="1" applyBorder="1" applyAlignment="1" quotePrefix="1">
      <alignment horizontal="center"/>
    </xf>
    <xf numFmtId="16" fontId="4" fillId="0" borderId="26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10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201" fontId="4" fillId="0" borderId="28" xfId="0" applyNumberFormat="1" applyFont="1" applyBorder="1" applyAlignment="1">
      <alignment horizontal="center"/>
    </xf>
    <xf numFmtId="201" fontId="4" fillId="0" borderId="29" xfId="0" applyNumberFormat="1" applyFont="1" applyBorder="1" applyAlignment="1">
      <alignment horizontal="center"/>
    </xf>
    <xf numFmtId="201" fontId="4" fillId="0" borderId="30" xfId="0" applyNumberFormat="1" applyFont="1" applyBorder="1" applyAlignment="1" quotePrefix="1">
      <alignment horizontal="center"/>
    </xf>
    <xf numFmtId="201" fontId="4" fillId="0" borderId="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201" fontId="18" fillId="0" borderId="0" xfId="0" applyNumberFormat="1" applyFont="1" applyAlignment="1">
      <alignment/>
    </xf>
    <xf numFmtId="0" fontId="4" fillId="0" borderId="32" xfId="0" applyFont="1" applyBorder="1" applyAlignment="1">
      <alignment horizontal="center"/>
    </xf>
    <xf numFmtId="20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2" fontId="4" fillId="0" borderId="32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centerContinuous" vertical="center"/>
    </xf>
    <xf numFmtId="191" fontId="4" fillId="34" borderId="0" xfId="0" applyNumberFormat="1" applyFont="1" applyFill="1" applyAlignment="1">
      <alignment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0" fontId="21" fillId="0" borderId="13" xfId="49" applyFont="1" applyBorder="1" applyAlignment="1">
      <alignment horizontal="center"/>
      <protection/>
    </xf>
    <xf numFmtId="0" fontId="21" fillId="0" borderId="35" xfId="49" applyFont="1" applyBorder="1" applyAlignment="1">
      <alignment horizontal="center"/>
      <protection/>
    </xf>
    <xf numFmtId="0" fontId="21" fillId="35" borderId="35" xfId="49" applyFont="1" applyFill="1" applyBorder="1" applyAlignment="1">
      <alignment horizontal="center"/>
      <protection/>
    </xf>
    <xf numFmtId="0" fontId="21" fillId="0" borderId="36" xfId="49" applyFont="1" applyBorder="1" applyAlignment="1">
      <alignment horizontal="center"/>
      <protection/>
    </xf>
    <xf numFmtId="0" fontId="21" fillId="0" borderId="0" xfId="49" applyFont="1" applyBorder="1" applyAlignment="1">
      <alignment horizontal="center"/>
      <protection/>
    </xf>
    <xf numFmtId="0" fontId="21" fillId="35" borderId="0" xfId="49" applyFont="1" applyFill="1" applyBorder="1" applyAlignment="1">
      <alignment horizontal="center"/>
      <protection/>
    </xf>
    <xf numFmtId="0" fontId="21" fillId="0" borderId="37" xfId="49" applyFont="1" applyBorder="1">
      <alignment/>
      <protection/>
    </xf>
    <xf numFmtId="0" fontId="21" fillId="0" borderId="14" xfId="49" applyFont="1" applyBorder="1" applyAlignment="1">
      <alignment horizontal="center"/>
      <protection/>
    </xf>
    <xf numFmtId="0" fontId="21" fillId="35" borderId="37" xfId="49" applyFont="1" applyFill="1" applyBorder="1">
      <alignment/>
      <protection/>
    </xf>
    <xf numFmtId="0" fontId="7" fillId="0" borderId="38" xfId="49" applyBorder="1" applyAlignment="1">
      <alignment horizontal="center"/>
      <protection/>
    </xf>
    <xf numFmtId="202" fontId="7" fillId="0" borderId="38" xfId="49" applyNumberFormat="1" applyBorder="1">
      <alignment/>
      <protection/>
    </xf>
    <xf numFmtId="192" fontId="7" fillId="35" borderId="38" xfId="49" applyNumberFormat="1" applyFill="1" applyBorder="1">
      <alignment/>
      <protection/>
    </xf>
    <xf numFmtId="2" fontId="7" fillId="0" borderId="38" xfId="49" applyNumberFormat="1" applyBorder="1">
      <alignment/>
      <protection/>
    </xf>
    <xf numFmtId="1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38" xfId="49" applyFont="1" applyBorder="1" applyAlignment="1">
      <alignment horizontal="center"/>
      <protection/>
    </xf>
    <xf numFmtId="0" fontId="7" fillId="0" borderId="38" xfId="0" applyFont="1" applyBorder="1" applyAlignment="1">
      <alignment horizontal="center"/>
    </xf>
    <xf numFmtId="0" fontId="25" fillId="0" borderId="35" xfId="49" applyFont="1" applyBorder="1" applyAlignment="1">
      <alignment horizontal="center"/>
      <protection/>
    </xf>
    <xf numFmtId="0" fontId="25" fillId="0" borderId="0" xfId="49" applyFont="1" applyBorder="1" applyAlignment="1">
      <alignment horizontal="center"/>
      <protection/>
    </xf>
    <xf numFmtId="0" fontId="25" fillId="0" borderId="37" xfId="49" applyFont="1" applyBorder="1">
      <alignment/>
      <protection/>
    </xf>
    <xf numFmtId="0" fontId="7" fillId="0" borderId="38" xfId="0" applyFont="1" applyBorder="1" applyAlignment="1">
      <alignment/>
    </xf>
    <xf numFmtId="0" fontId="7" fillId="0" borderId="0" xfId="0" applyFont="1" applyAlignment="1">
      <alignment/>
    </xf>
    <xf numFmtId="2" fontId="7" fillId="0" borderId="39" xfId="49" applyNumberFormat="1" applyFont="1" applyBorder="1">
      <alignment/>
      <protection/>
    </xf>
    <xf numFmtId="2" fontId="7" fillId="0" borderId="38" xfId="49" applyNumberFormat="1" applyFont="1" applyBorder="1">
      <alignment/>
      <protection/>
    </xf>
    <xf numFmtId="2" fontId="7" fillId="0" borderId="14" xfId="49" applyNumberFormat="1" applyFont="1" applyBorder="1">
      <alignment/>
      <protection/>
    </xf>
    <xf numFmtId="0" fontId="25" fillId="0" borderId="40" xfId="49" applyFont="1" applyBorder="1" applyAlignment="1">
      <alignment horizontal="center"/>
      <protection/>
    </xf>
    <xf numFmtId="0" fontId="25" fillId="0" borderId="13" xfId="49" applyFont="1" applyBorder="1" applyAlignment="1">
      <alignment horizontal="center"/>
      <protection/>
    </xf>
    <xf numFmtId="0" fontId="25" fillId="0" borderId="41" xfId="49" applyFont="1" applyBorder="1" applyAlignment="1">
      <alignment horizontal="center"/>
      <protection/>
    </xf>
    <xf numFmtId="0" fontId="25" fillId="0" borderId="36" xfId="49" applyFont="1" applyBorder="1" applyAlignment="1">
      <alignment horizontal="center"/>
      <protection/>
    </xf>
    <xf numFmtId="0" fontId="25" fillId="0" borderId="41" xfId="49" applyFont="1" applyBorder="1">
      <alignment/>
      <protection/>
    </xf>
    <xf numFmtId="0" fontId="25" fillId="0" borderId="36" xfId="49" applyFont="1" applyBorder="1">
      <alignment/>
      <protection/>
    </xf>
    <xf numFmtId="0" fontId="25" fillId="0" borderId="42" xfId="49" applyFont="1" applyBorder="1" applyAlignment="1">
      <alignment horizontal="center"/>
      <protection/>
    </xf>
    <xf numFmtId="202" fontId="7" fillId="0" borderId="38" xfId="49" applyNumberFormat="1" applyFont="1" applyBorder="1">
      <alignment/>
      <protection/>
    </xf>
    <xf numFmtId="202" fontId="25" fillId="0" borderId="13" xfId="49" applyNumberFormat="1" applyFont="1" applyBorder="1" applyAlignment="1">
      <alignment horizontal="center"/>
      <protection/>
    </xf>
    <xf numFmtId="202" fontId="25" fillId="0" borderId="35" xfId="49" applyNumberFormat="1" applyFont="1" applyBorder="1" applyAlignment="1">
      <alignment horizontal="center"/>
      <protection/>
    </xf>
    <xf numFmtId="202" fontId="25" fillId="0" borderId="36" xfId="49" applyNumberFormat="1" applyFont="1" applyBorder="1" applyAlignment="1">
      <alignment horizontal="center"/>
      <protection/>
    </xf>
    <xf numFmtId="202" fontId="25" fillId="0" borderId="0" xfId="49" applyNumberFormat="1" applyFont="1" applyBorder="1" applyAlignment="1">
      <alignment horizontal="center"/>
      <protection/>
    </xf>
    <xf numFmtId="202" fontId="25" fillId="0" borderId="14" xfId="49" applyNumberFormat="1" applyFont="1" applyBorder="1" applyAlignment="1">
      <alignment horizontal="center"/>
      <protection/>
    </xf>
    <xf numFmtId="202" fontId="25" fillId="0" borderId="37" xfId="49" applyNumberFormat="1" applyFont="1" applyBorder="1" applyAlignment="1">
      <alignment horizontal="center"/>
      <protection/>
    </xf>
    <xf numFmtId="202" fontId="7" fillId="0" borderId="38" xfId="0" applyNumberFormat="1" applyFont="1" applyBorder="1" applyAlignment="1">
      <alignment/>
    </xf>
    <xf numFmtId="202" fontId="7" fillId="0" borderId="0" xfId="0" applyNumberFormat="1" applyFont="1" applyAlignment="1">
      <alignment/>
    </xf>
    <xf numFmtId="201" fontId="26" fillId="0" borderId="13" xfId="49" applyNumberFormat="1" applyFont="1" applyBorder="1" applyAlignment="1">
      <alignment horizontal="center"/>
      <protection/>
    </xf>
    <xf numFmtId="201" fontId="26" fillId="0" borderId="36" xfId="49" applyNumberFormat="1" applyFont="1" applyBorder="1" applyAlignment="1">
      <alignment horizontal="center"/>
      <protection/>
    </xf>
    <xf numFmtId="201" fontId="26" fillId="0" borderId="36" xfId="49" applyNumberFormat="1" applyFont="1" applyBorder="1">
      <alignment/>
      <protection/>
    </xf>
    <xf numFmtId="201" fontId="26" fillId="0" borderId="14" xfId="49" applyNumberFormat="1" applyFont="1" applyBorder="1">
      <alignment/>
      <protection/>
    </xf>
    <xf numFmtId="201" fontId="26" fillId="0" borderId="38" xfId="49" applyNumberFormat="1" applyFont="1" applyBorder="1" applyAlignment="1">
      <alignment horizontal="center"/>
      <protection/>
    </xf>
    <xf numFmtId="201" fontId="26" fillId="0" borderId="38" xfId="0" applyNumberFormat="1" applyFont="1" applyBorder="1" applyAlignment="1">
      <alignment/>
    </xf>
    <xf numFmtId="201" fontId="26" fillId="0" borderId="0" xfId="0" applyNumberFormat="1" applyFont="1" applyAlignment="1">
      <alignment/>
    </xf>
    <xf numFmtId="191" fontId="17" fillId="0" borderId="0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center"/>
    </xf>
    <xf numFmtId="201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192" fontId="4" fillId="0" borderId="43" xfId="0" applyNumberFormat="1" applyFont="1" applyBorder="1" applyAlignment="1">
      <alignment/>
    </xf>
    <xf numFmtId="201" fontId="18" fillId="0" borderId="35" xfId="0" applyNumberFormat="1" applyFont="1" applyBorder="1" applyAlignment="1">
      <alignment/>
    </xf>
    <xf numFmtId="191" fontId="18" fillId="0" borderId="35" xfId="0" applyNumberFormat="1" applyFont="1" applyBorder="1" applyAlignment="1">
      <alignment/>
    </xf>
    <xf numFmtId="0" fontId="18" fillId="0" borderId="35" xfId="0" applyFont="1" applyBorder="1" applyAlignment="1">
      <alignment/>
    </xf>
    <xf numFmtId="191" fontId="11" fillId="0" borderId="35" xfId="48" applyNumberFormat="1" applyFont="1" applyFill="1" applyBorder="1" applyAlignment="1">
      <alignment horizontal="right" vertical="center"/>
      <protection/>
    </xf>
    <xf numFmtId="0" fontId="18" fillId="0" borderId="35" xfId="0" applyFont="1" applyBorder="1" applyAlignment="1">
      <alignment horizontal="right"/>
    </xf>
    <xf numFmtId="0" fontId="13" fillId="0" borderId="35" xfId="48" applyFont="1" applyBorder="1">
      <alignment/>
      <protection/>
    </xf>
    <xf numFmtId="0" fontId="13" fillId="0" borderId="0" xfId="48" applyFont="1" applyBorder="1">
      <alignment/>
      <protection/>
    </xf>
    <xf numFmtId="191" fontId="11" fillId="0" borderId="13" xfId="48" applyNumberFormat="1" applyFont="1" applyFill="1" applyBorder="1" applyAlignment="1">
      <alignment horizontal="right" vertical="center"/>
      <protection/>
    </xf>
    <xf numFmtId="0" fontId="11" fillId="33" borderId="13" xfId="48" applyFont="1" applyFill="1" applyBorder="1" applyAlignment="1">
      <alignment horizontal="center" vertical="center"/>
      <protection/>
    </xf>
    <xf numFmtId="201" fontId="18" fillId="0" borderId="36" xfId="0" applyNumberFormat="1" applyFont="1" applyBorder="1" applyAlignment="1">
      <alignment/>
    </xf>
    <xf numFmtId="191" fontId="18" fillId="0" borderId="36" xfId="0" applyNumberFormat="1" applyFont="1" applyBorder="1" applyAlignment="1">
      <alignment/>
    </xf>
    <xf numFmtId="191" fontId="11" fillId="0" borderId="36" xfId="48" applyNumberFormat="1" applyFont="1" applyFill="1" applyBorder="1" applyAlignment="1">
      <alignment horizontal="right" vertical="center"/>
      <protection/>
    </xf>
    <xf numFmtId="0" fontId="11" fillId="33" borderId="36" xfId="48" applyFont="1" applyFill="1" applyBorder="1" applyAlignment="1">
      <alignment horizontal="center" vertical="center"/>
      <protection/>
    </xf>
    <xf numFmtId="0" fontId="11" fillId="0" borderId="36" xfId="48" applyFont="1" applyBorder="1" applyAlignment="1">
      <alignment horizontal="right"/>
      <protection/>
    </xf>
    <xf numFmtId="0" fontId="13" fillId="0" borderId="36" xfId="48" applyFont="1" applyBorder="1">
      <alignment/>
      <protection/>
    </xf>
    <xf numFmtId="0" fontId="18" fillId="0" borderId="36" xfId="0" applyFont="1" applyBorder="1" applyAlignment="1">
      <alignment horizontal="right"/>
    </xf>
    <xf numFmtId="201" fontId="18" fillId="0" borderId="14" xfId="0" applyNumberFormat="1" applyFont="1" applyBorder="1" applyAlignment="1">
      <alignment/>
    </xf>
    <xf numFmtId="191" fontId="18" fillId="0" borderId="14" xfId="0" applyNumberFormat="1" applyFont="1" applyBorder="1" applyAlignment="1">
      <alignment/>
    </xf>
    <xf numFmtId="191" fontId="11" fillId="0" borderId="14" xfId="48" applyNumberFormat="1" applyFont="1" applyFill="1" applyBorder="1" applyAlignment="1">
      <alignment horizontal="right" vertical="center"/>
      <protection/>
    </xf>
    <xf numFmtId="0" fontId="18" fillId="0" borderId="14" xfId="0" applyFont="1" applyBorder="1" applyAlignment="1">
      <alignment horizontal="right"/>
    </xf>
    <xf numFmtId="0" fontId="13" fillId="0" borderId="14" xfId="48" applyFont="1" applyBorder="1">
      <alignment/>
      <protection/>
    </xf>
    <xf numFmtId="49" fontId="4" fillId="0" borderId="4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44" xfId="0" applyFont="1" applyBorder="1" applyAlignment="1">
      <alignment horizontal="center"/>
    </xf>
    <xf numFmtId="201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192" fontId="4" fillId="0" borderId="44" xfId="0" applyNumberFormat="1" applyFont="1" applyBorder="1" applyAlignment="1">
      <alignment/>
    </xf>
    <xf numFmtId="200" fontId="4" fillId="0" borderId="0" xfId="50" applyNumberFormat="1" applyFont="1" applyBorder="1">
      <alignment/>
      <protection/>
    </xf>
    <xf numFmtId="200" fontId="4" fillId="0" borderId="0" xfId="0" applyNumberFormat="1" applyFont="1" applyBorder="1" applyAlignment="1">
      <alignment/>
    </xf>
    <xf numFmtId="200" fontId="4" fillId="0" borderId="25" xfId="0" applyNumberFormat="1" applyFont="1" applyBorder="1" applyAlignment="1">
      <alignment/>
    </xf>
    <xf numFmtId="200" fontId="4" fillId="0" borderId="0" xfId="0" applyNumberFormat="1" applyFont="1" applyAlignment="1">
      <alignment/>
    </xf>
    <xf numFmtId="200" fontId="4" fillId="0" borderId="26" xfId="0" applyNumberFormat="1" applyFont="1" applyBorder="1" applyAlignment="1">
      <alignment/>
    </xf>
    <xf numFmtId="200" fontId="4" fillId="0" borderId="27" xfId="0" applyNumberFormat="1" applyFont="1" applyBorder="1" applyAlignment="1">
      <alignment/>
    </xf>
    <xf numFmtId="202" fontId="7" fillId="0" borderId="38" xfId="49" applyNumberFormat="1" applyFont="1" applyBorder="1">
      <alignment/>
      <protection/>
    </xf>
    <xf numFmtId="192" fontId="7" fillId="35" borderId="38" xfId="49" applyNumberFormat="1" applyFont="1" applyFill="1" applyBorder="1">
      <alignment/>
      <protection/>
    </xf>
    <xf numFmtId="2" fontId="7" fillId="0" borderId="38" xfId="49" applyNumberFormat="1" applyFont="1" applyBorder="1">
      <alignment/>
      <protection/>
    </xf>
    <xf numFmtId="0" fontId="7" fillId="0" borderId="38" xfId="49" applyFont="1" applyBorder="1" applyAlignment="1">
      <alignment horizontal="center"/>
      <protection/>
    </xf>
    <xf numFmtId="2" fontId="7" fillId="0" borderId="38" xfId="0" applyNumberFormat="1" applyFont="1" applyBorder="1" applyAlignment="1">
      <alignment/>
    </xf>
    <xf numFmtId="201" fontId="26" fillId="0" borderId="45" xfId="0" applyNumberFormat="1" applyFont="1" applyBorder="1" applyAlignment="1">
      <alignment/>
    </xf>
    <xf numFmtId="0" fontId="7" fillId="0" borderId="45" xfId="0" applyFont="1" applyBorder="1" applyAlignment="1">
      <alignment horizontal="center"/>
    </xf>
    <xf numFmtId="202" fontId="7" fillId="0" borderId="45" xfId="0" applyNumberFormat="1" applyFont="1" applyBorder="1" applyAlignment="1">
      <alignment/>
    </xf>
    <xf numFmtId="202" fontId="7" fillId="0" borderId="45" xfId="49" applyNumberFormat="1" applyFont="1" applyBorder="1">
      <alignment/>
      <protection/>
    </xf>
    <xf numFmtId="192" fontId="7" fillId="35" borderId="45" xfId="49" applyNumberFormat="1" applyFont="1" applyFill="1" applyBorder="1">
      <alignment/>
      <protection/>
    </xf>
    <xf numFmtId="2" fontId="7" fillId="0" borderId="45" xfId="49" applyNumberFormat="1" applyFont="1" applyBorder="1">
      <alignment/>
      <protection/>
    </xf>
    <xf numFmtId="0" fontId="7" fillId="0" borderId="45" xfId="49" applyFont="1" applyBorder="1" applyAlignment="1">
      <alignment horizontal="center"/>
      <protection/>
    </xf>
    <xf numFmtId="2" fontId="7" fillId="0" borderId="45" xfId="0" applyNumberFormat="1" applyFont="1" applyBorder="1" applyAlignment="1">
      <alignment/>
    </xf>
    <xf numFmtId="201" fontId="26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202" fontId="7" fillId="0" borderId="14" xfId="0" applyNumberFormat="1" applyFont="1" applyBorder="1" applyAlignment="1">
      <alignment/>
    </xf>
    <xf numFmtId="202" fontId="7" fillId="0" borderId="14" xfId="49" applyNumberFormat="1" applyFont="1" applyBorder="1">
      <alignment/>
      <protection/>
    </xf>
    <xf numFmtId="192" fontId="7" fillId="35" borderId="14" xfId="49" applyNumberFormat="1" applyFont="1" applyFill="1" applyBorder="1">
      <alignment/>
      <protection/>
    </xf>
    <xf numFmtId="2" fontId="7" fillId="0" borderId="14" xfId="49" applyNumberFormat="1" applyFont="1" applyBorder="1">
      <alignment/>
      <protection/>
    </xf>
    <xf numFmtId="0" fontId="7" fillId="0" borderId="14" xfId="49" applyFont="1" applyBorder="1" applyAlignment="1">
      <alignment horizontal="center"/>
      <protection/>
    </xf>
    <xf numFmtId="2" fontId="7" fillId="0" borderId="14" xfId="0" applyNumberFormat="1" applyFont="1" applyBorder="1" applyAlignment="1">
      <alignment/>
    </xf>
    <xf numFmtId="201" fontId="26" fillId="0" borderId="46" xfId="0" applyNumberFormat="1" applyFont="1" applyBorder="1" applyAlignment="1">
      <alignment/>
    </xf>
    <xf numFmtId="0" fontId="7" fillId="0" borderId="46" xfId="0" applyFont="1" applyBorder="1" applyAlignment="1">
      <alignment horizontal="center"/>
    </xf>
    <xf numFmtId="202" fontId="7" fillId="0" borderId="46" xfId="0" applyNumberFormat="1" applyFont="1" applyBorder="1" applyAlignment="1">
      <alignment/>
    </xf>
    <xf numFmtId="202" fontId="7" fillId="0" borderId="46" xfId="49" applyNumberFormat="1" applyFont="1" applyBorder="1">
      <alignment/>
      <protection/>
    </xf>
    <xf numFmtId="192" fontId="7" fillId="35" borderId="46" xfId="49" applyNumberFormat="1" applyFont="1" applyFill="1" applyBorder="1">
      <alignment/>
      <protection/>
    </xf>
    <xf numFmtId="2" fontId="7" fillId="0" borderId="46" xfId="49" applyNumberFormat="1" applyFont="1" applyBorder="1">
      <alignment/>
      <protection/>
    </xf>
    <xf numFmtId="0" fontId="7" fillId="0" borderId="46" xfId="49" applyFont="1" applyBorder="1" applyAlignment="1">
      <alignment horizontal="center"/>
      <protection/>
    </xf>
    <xf numFmtId="2" fontId="7" fillId="0" borderId="46" xfId="0" applyNumberFormat="1" applyFont="1" applyBorder="1" applyAlignment="1">
      <alignment/>
    </xf>
    <xf numFmtId="15" fontId="8" fillId="0" borderId="0" xfId="35" applyNumberFormat="1" applyFont="1" applyAlignment="1">
      <alignment horizontal="center"/>
      <protection/>
    </xf>
    <xf numFmtId="191" fontId="27" fillId="0" borderId="0" xfId="0" applyNumberFormat="1" applyFont="1" applyBorder="1" applyAlignment="1">
      <alignment horizontal="right" vertical="center"/>
    </xf>
    <xf numFmtId="201" fontId="28" fillId="0" borderId="13" xfId="0" applyNumberFormat="1" applyFont="1" applyBorder="1" applyAlignment="1">
      <alignment/>
    </xf>
    <xf numFmtId="191" fontId="28" fillId="0" borderId="13" xfId="0" applyNumberFormat="1" applyFont="1" applyBorder="1" applyAlignment="1">
      <alignment/>
    </xf>
    <xf numFmtId="201" fontId="28" fillId="0" borderId="36" xfId="0" applyNumberFormat="1" applyFont="1" applyBorder="1" applyAlignment="1">
      <alignment/>
    </xf>
    <xf numFmtId="191" fontId="28" fillId="0" borderId="36" xfId="0" applyNumberFormat="1" applyFont="1" applyBorder="1" applyAlignment="1">
      <alignment/>
    </xf>
    <xf numFmtId="0" fontId="4" fillId="0" borderId="47" xfId="0" applyFont="1" applyBorder="1" applyAlignment="1">
      <alignment horizontal="center"/>
    </xf>
    <xf numFmtId="20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49" fontId="4" fillId="0" borderId="47" xfId="0" applyNumberFormat="1" applyFont="1" applyBorder="1" applyAlignment="1">
      <alignment horizontal="center"/>
    </xf>
    <xf numFmtId="192" fontId="4" fillId="0" borderId="47" xfId="0" applyNumberFormat="1" applyFont="1" applyBorder="1" applyAlignment="1">
      <alignment/>
    </xf>
    <xf numFmtId="191" fontId="11" fillId="0" borderId="13" xfId="47" applyNumberFormat="1" applyFont="1" applyBorder="1" applyAlignment="1">
      <alignment horizontal="center" vertical="center"/>
      <protection/>
    </xf>
    <xf numFmtId="191" fontId="11" fillId="0" borderId="36" xfId="47" applyNumberFormat="1" applyFont="1" applyBorder="1" applyAlignment="1">
      <alignment horizontal="center" vertical="center"/>
      <protection/>
    </xf>
    <xf numFmtId="191" fontId="14" fillId="0" borderId="36" xfId="47" applyNumberFormat="1" applyFont="1" applyBorder="1" applyAlignment="1">
      <alignment horizontal="center" vertical="center"/>
      <protection/>
    </xf>
    <xf numFmtId="0" fontId="14" fillId="0" borderId="36" xfId="48" applyFont="1" applyBorder="1" applyAlignment="1">
      <alignment horizontal="center"/>
      <protection/>
    </xf>
    <xf numFmtId="0" fontId="21" fillId="36" borderId="39" xfId="49" applyFont="1" applyFill="1" applyBorder="1" applyAlignment="1">
      <alignment horizontal="center"/>
      <protection/>
    </xf>
    <xf numFmtId="0" fontId="21" fillId="36" borderId="48" xfId="49" applyFont="1" applyFill="1" applyBorder="1" applyAlignment="1">
      <alignment horizontal="center"/>
      <protection/>
    </xf>
    <xf numFmtId="0" fontId="21" fillId="36" borderId="49" xfId="49" applyFont="1" applyFill="1" applyBorder="1" applyAlignment="1">
      <alignment horizontal="center"/>
      <protection/>
    </xf>
    <xf numFmtId="0" fontId="4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2" fontId="10" fillId="0" borderId="39" xfId="48" applyNumberFormat="1" applyFont="1" applyFill="1" applyBorder="1" applyAlignment="1" applyProtection="1">
      <alignment horizontal="center"/>
      <protection/>
    </xf>
    <xf numFmtId="2" fontId="10" fillId="0" borderId="48" xfId="48" applyNumberFormat="1" applyFont="1" applyFill="1" applyBorder="1" applyAlignment="1" applyProtection="1">
      <alignment horizontal="center"/>
      <protection/>
    </xf>
    <xf numFmtId="2" fontId="10" fillId="0" borderId="49" xfId="48" applyNumberFormat="1" applyFont="1" applyFill="1" applyBorder="1" applyAlignment="1" applyProtection="1">
      <alignment horizontal="center"/>
      <protection/>
    </xf>
    <xf numFmtId="2" fontId="11" fillId="0" borderId="38" xfId="48" applyNumberFormat="1" applyFont="1" applyFill="1" applyBorder="1" applyAlignment="1" applyProtection="1">
      <alignment horizontal="center"/>
      <protection/>
    </xf>
    <xf numFmtId="192" fontId="11" fillId="0" borderId="38" xfId="48" applyNumberFormat="1" applyFont="1" applyFill="1" applyBorder="1" applyAlignment="1" applyProtection="1">
      <alignment horizontal="center"/>
      <protection/>
    </xf>
    <xf numFmtId="193" fontId="11" fillId="0" borderId="38" xfId="48" applyNumberFormat="1" applyFont="1" applyFill="1" applyBorder="1" applyAlignment="1" applyProtection="1">
      <alignment horizontal="center"/>
      <protection/>
    </xf>
    <xf numFmtId="0" fontId="11" fillId="0" borderId="38" xfId="48" applyFont="1" applyFill="1" applyBorder="1" applyAlignment="1" applyProtection="1">
      <alignment horizontal="center" vertical="center"/>
      <protection/>
    </xf>
    <xf numFmtId="0" fontId="11" fillId="0" borderId="13" xfId="48" applyFont="1" applyFill="1" applyBorder="1" applyAlignment="1" applyProtection="1">
      <alignment horizontal="center" vertical="center"/>
      <protection/>
    </xf>
    <xf numFmtId="0" fontId="11" fillId="0" borderId="38" xfId="48" applyFont="1" applyFill="1" applyBorder="1" applyAlignment="1" applyProtection="1">
      <alignment horizontal="center" vertical="center" textRotation="90"/>
      <protection/>
    </xf>
    <xf numFmtId="2" fontId="11" fillId="0" borderId="38" xfId="48" applyNumberFormat="1" applyFont="1" applyFill="1" applyBorder="1" applyAlignment="1" applyProtection="1">
      <alignment horizontal="left"/>
      <protection/>
    </xf>
    <xf numFmtId="192" fontId="11" fillId="0" borderId="38" xfId="48" applyNumberFormat="1" applyFont="1" applyFill="1" applyBorder="1" applyAlignment="1" applyProtection="1">
      <alignment/>
      <protection/>
    </xf>
    <xf numFmtId="192" fontId="11" fillId="0" borderId="38" xfId="48" applyNumberFormat="1" applyFont="1" applyFill="1" applyBorder="1" applyProtection="1">
      <alignment/>
      <protection/>
    </xf>
    <xf numFmtId="193" fontId="11" fillId="0" borderId="13" xfId="48" applyNumberFormat="1" applyFont="1" applyFill="1" applyBorder="1" applyAlignment="1" applyProtection="1">
      <alignment horizontal="center" vertical="center" textRotation="90"/>
      <protection/>
    </xf>
    <xf numFmtId="193" fontId="11" fillId="0" borderId="14" xfId="48" applyNumberFormat="1" applyFont="1" applyFill="1" applyBorder="1" applyAlignment="1" applyProtection="1">
      <alignment horizontal="center" vertical="center" textRotation="90"/>
      <protection/>
    </xf>
    <xf numFmtId="4" fontId="11" fillId="0" borderId="38" xfId="48" applyNumberFormat="1" applyFont="1" applyFill="1" applyBorder="1" applyAlignment="1" applyProtection="1">
      <alignment horizontal="center" vertical="center"/>
      <protection/>
    </xf>
    <xf numFmtId="4" fontId="11" fillId="0" borderId="38" xfId="48" applyNumberFormat="1" applyFont="1" applyFill="1" applyBorder="1" applyAlignment="1" applyProtection="1">
      <alignment horizontal="center"/>
      <protection/>
    </xf>
    <xf numFmtId="0" fontId="11" fillId="0" borderId="13" xfId="48" applyFont="1" applyFill="1" applyBorder="1" applyAlignment="1" applyProtection="1">
      <alignment horizontal="center" vertical="center" textRotation="90"/>
      <protection/>
    </xf>
    <xf numFmtId="0" fontId="11" fillId="0" borderId="14" xfId="48" applyFont="1" applyFill="1" applyBorder="1" applyAlignment="1" applyProtection="1">
      <alignment horizontal="center" vertical="center" textRotation="90"/>
      <protection/>
    </xf>
    <xf numFmtId="0" fontId="14" fillId="0" borderId="0" xfId="47" applyFont="1" applyAlignment="1">
      <alignment horizontal="center"/>
      <protection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1" xfId="47"/>
    <cellStyle name="ปกติ_sed" xfId="48"/>
    <cellStyle name="ปกติ_Sheet1" xfId="49"/>
    <cellStyle name="ปกติ_W21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 Wang River D.A.8,985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2"/>
          <c:w val="0.75625"/>
          <c:h val="0.838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DATA!$E$284:$E$306</c:f>
              <c:numCache>
                <c:ptCount val="23"/>
                <c:pt idx="0">
                  <c:v>14.039</c:v>
                </c:pt>
                <c:pt idx="1">
                  <c:v>2.951</c:v>
                </c:pt>
                <c:pt idx="2">
                  <c:v>12.499</c:v>
                </c:pt>
                <c:pt idx="3">
                  <c:v>12.208</c:v>
                </c:pt>
                <c:pt idx="4">
                  <c:v>12.843</c:v>
                </c:pt>
                <c:pt idx="5">
                  <c:v>14.601</c:v>
                </c:pt>
                <c:pt idx="6">
                  <c:v>80.806</c:v>
                </c:pt>
                <c:pt idx="7">
                  <c:v>28.436</c:v>
                </c:pt>
                <c:pt idx="8">
                  <c:v>405.715</c:v>
                </c:pt>
                <c:pt idx="9">
                  <c:v>123.168</c:v>
                </c:pt>
                <c:pt idx="10">
                  <c:v>130.234</c:v>
                </c:pt>
                <c:pt idx="11">
                  <c:v>73.018</c:v>
                </c:pt>
                <c:pt idx="12">
                  <c:v>42.652</c:v>
                </c:pt>
                <c:pt idx="13">
                  <c:v>49.741</c:v>
                </c:pt>
                <c:pt idx="14">
                  <c:v>66.545</c:v>
                </c:pt>
                <c:pt idx="15">
                  <c:v>20.163</c:v>
                </c:pt>
                <c:pt idx="16">
                  <c:v>8.398</c:v>
                </c:pt>
                <c:pt idx="17">
                  <c:v>44.288</c:v>
                </c:pt>
                <c:pt idx="18">
                  <c:v>17.717</c:v>
                </c:pt>
                <c:pt idx="19">
                  <c:v>2.419</c:v>
                </c:pt>
                <c:pt idx="20">
                  <c:v>3.632</c:v>
                </c:pt>
                <c:pt idx="21">
                  <c:v>6.082</c:v>
                </c:pt>
                <c:pt idx="22">
                  <c:v>4.862</c:v>
                </c:pt>
              </c:numCache>
            </c:numRef>
          </c:xVal>
          <c:yVal>
            <c:numRef>
              <c:f>DATA!$H$284:$H$306</c:f>
              <c:numCache>
                <c:ptCount val="23"/>
                <c:pt idx="0">
                  <c:v>43.13488904697601</c:v>
                </c:pt>
                <c:pt idx="1">
                  <c:v>14.896532604096002</c:v>
                </c:pt>
                <c:pt idx="2">
                  <c:v>18.103272022368</c:v>
                </c:pt>
                <c:pt idx="3">
                  <c:v>26.802091298304</c:v>
                </c:pt>
                <c:pt idx="4">
                  <c:v>55.110968000351995</c:v>
                </c:pt>
                <c:pt idx="5">
                  <c:v>78.423995516256</c:v>
                </c:pt>
                <c:pt idx="6">
                  <c:v>583.91037482976</c:v>
                </c:pt>
                <c:pt idx="7">
                  <c:v>153.40069818777602</c:v>
                </c:pt>
                <c:pt idx="8">
                  <c:v>5156.9313487113595</c:v>
                </c:pt>
                <c:pt idx="9">
                  <c:v>651.6566395453442</c:v>
                </c:pt>
                <c:pt idx="10">
                  <c:v>1826.5185473783044</c:v>
                </c:pt>
                <c:pt idx="11">
                  <c:v>556.8769127940479</c:v>
                </c:pt>
                <c:pt idx="12">
                  <c:v>161.665768666368</c:v>
                </c:pt>
                <c:pt idx="13">
                  <c:v>215.010177600672</c:v>
                </c:pt>
                <c:pt idx="14">
                  <c:v>293.42508175008004</c:v>
                </c:pt>
                <c:pt idx="15">
                  <c:v>41.622850608768</c:v>
                </c:pt>
                <c:pt idx="16">
                  <c:v>18.378594097344</c:v>
                </c:pt>
                <c:pt idx="17">
                  <c:v>236.650983579648</c:v>
                </c:pt>
                <c:pt idx="18">
                  <c:v>41.147925827904004</c:v>
                </c:pt>
                <c:pt idx="19">
                  <c:v>6.614224868160001</c:v>
                </c:pt>
                <c:pt idx="20">
                  <c:v>9.800202355200001</c:v>
                </c:pt>
                <c:pt idx="21">
                  <c:v>27.384251320511996</c:v>
                </c:pt>
                <c:pt idx="22">
                  <c:v>15.763505142528</c:v>
                </c:pt>
              </c:numCache>
            </c:numRef>
          </c:yVal>
          <c:smooth val="0"/>
        </c:ser>
        <c:axId val="62368823"/>
        <c:axId val="24448496"/>
      </c:scatterChart>
      <c:valAx>
        <c:axId val="62368823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448496"/>
        <c:crossesAt val="0.1"/>
        <c:crossBetween val="midCat"/>
        <c:dispUnits/>
      </c:valAx>
      <c:valAx>
        <c:axId val="2444849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36882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2755"/>
          <c:w val="0.131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W3A  Wang River D.A. 8,985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25"/>
          <c:w val="0.7565"/>
          <c:h val="0.837"/>
        </c:manualLayout>
      </c:layout>
      <c:scatterChart>
        <c:scatterStyle val="lineMarker"/>
        <c:varyColors val="0"/>
        <c:ser>
          <c:idx val="1"/>
          <c:order val="0"/>
          <c:tx>
            <c:v>2007-2016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DATA!$E$9:$E$306</c:f>
              <c:numCache>
                <c:ptCount val="298"/>
                <c:pt idx="0">
                  <c:v>3.181</c:v>
                </c:pt>
                <c:pt idx="1">
                  <c:v>3.707</c:v>
                </c:pt>
                <c:pt idx="2">
                  <c:v>387.094</c:v>
                </c:pt>
                <c:pt idx="3">
                  <c:v>42.518</c:v>
                </c:pt>
                <c:pt idx="4">
                  <c:v>22.389</c:v>
                </c:pt>
                <c:pt idx="5">
                  <c:v>22.474</c:v>
                </c:pt>
                <c:pt idx="6">
                  <c:v>20.751</c:v>
                </c:pt>
                <c:pt idx="7">
                  <c:v>26.557</c:v>
                </c:pt>
                <c:pt idx="8">
                  <c:v>17.217</c:v>
                </c:pt>
                <c:pt idx="9">
                  <c:v>82.856</c:v>
                </c:pt>
                <c:pt idx="10">
                  <c:v>48.556</c:v>
                </c:pt>
                <c:pt idx="11">
                  <c:v>31.632</c:v>
                </c:pt>
                <c:pt idx="12">
                  <c:v>36.698</c:v>
                </c:pt>
                <c:pt idx="13">
                  <c:v>146.498</c:v>
                </c:pt>
                <c:pt idx="14">
                  <c:v>73.784</c:v>
                </c:pt>
                <c:pt idx="15">
                  <c:v>74.725</c:v>
                </c:pt>
                <c:pt idx="16">
                  <c:v>55.433</c:v>
                </c:pt>
                <c:pt idx="17">
                  <c:v>65.203</c:v>
                </c:pt>
                <c:pt idx="18">
                  <c:v>44.496</c:v>
                </c:pt>
                <c:pt idx="19">
                  <c:v>1.938</c:v>
                </c:pt>
                <c:pt idx="20">
                  <c:v>4.102</c:v>
                </c:pt>
                <c:pt idx="21">
                  <c:v>4.984</c:v>
                </c:pt>
                <c:pt idx="22">
                  <c:v>25.644</c:v>
                </c:pt>
                <c:pt idx="23">
                  <c:v>36.854</c:v>
                </c:pt>
                <c:pt idx="24">
                  <c:v>6.695</c:v>
                </c:pt>
                <c:pt idx="25">
                  <c:v>2.208</c:v>
                </c:pt>
                <c:pt idx="26">
                  <c:v>1.514</c:v>
                </c:pt>
                <c:pt idx="27">
                  <c:v>2.341</c:v>
                </c:pt>
                <c:pt idx="28">
                  <c:v>6.541</c:v>
                </c:pt>
                <c:pt idx="29">
                  <c:v>10.548</c:v>
                </c:pt>
                <c:pt idx="30">
                  <c:v>32.948</c:v>
                </c:pt>
                <c:pt idx="31">
                  <c:v>10.284</c:v>
                </c:pt>
                <c:pt idx="32">
                  <c:v>26.542</c:v>
                </c:pt>
                <c:pt idx="33">
                  <c:v>127.316</c:v>
                </c:pt>
                <c:pt idx="34">
                  <c:v>177.921</c:v>
                </c:pt>
                <c:pt idx="35">
                  <c:v>228.016</c:v>
                </c:pt>
                <c:pt idx="36">
                  <c:v>49.208</c:v>
                </c:pt>
                <c:pt idx="37">
                  <c:v>160.828</c:v>
                </c:pt>
                <c:pt idx="38">
                  <c:v>312.537</c:v>
                </c:pt>
                <c:pt idx="39">
                  <c:v>35.084</c:v>
                </c:pt>
                <c:pt idx="40">
                  <c:v>8.319</c:v>
                </c:pt>
                <c:pt idx="41">
                  <c:v>8.689</c:v>
                </c:pt>
                <c:pt idx="42">
                  <c:v>17.671</c:v>
                </c:pt>
                <c:pt idx="43">
                  <c:v>8.772</c:v>
                </c:pt>
                <c:pt idx="44">
                  <c:v>11.555</c:v>
                </c:pt>
                <c:pt idx="45">
                  <c:v>12.74</c:v>
                </c:pt>
                <c:pt idx="46">
                  <c:v>6.859</c:v>
                </c:pt>
                <c:pt idx="47">
                  <c:v>10.5</c:v>
                </c:pt>
                <c:pt idx="48">
                  <c:v>9.339</c:v>
                </c:pt>
                <c:pt idx="49">
                  <c:v>6.171</c:v>
                </c:pt>
                <c:pt idx="50">
                  <c:v>9.497</c:v>
                </c:pt>
                <c:pt idx="51">
                  <c:v>14.851</c:v>
                </c:pt>
                <c:pt idx="52">
                  <c:v>6.156</c:v>
                </c:pt>
                <c:pt idx="53">
                  <c:v>15.959</c:v>
                </c:pt>
                <c:pt idx="54">
                  <c:v>17.918</c:v>
                </c:pt>
                <c:pt idx="55">
                  <c:v>42.882</c:v>
                </c:pt>
                <c:pt idx="56">
                  <c:v>45.065</c:v>
                </c:pt>
                <c:pt idx="57">
                  <c:v>43.168</c:v>
                </c:pt>
                <c:pt idx="58">
                  <c:v>17.688</c:v>
                </c:pt>
                <c:pt idx="59">
                  <c:v>32.56</c:v>
                </c:pt>
                <c:pt idx="60">
                  <c:v>43.707</c:v>
                </c:pt>
                <c:pt idx="61">
                  <c:v>42.491</c:v>
                </c:pt>
                <c:pt idx="62">
                  <c:v>35.188</c:v>
                </c:pt>
                <c:pt idx="63">
                  <c:v>204.968</c:v>
                </c:pt>
                <c:pt idx="64">
                  <c:v>208.936</c:v>
                </c:pt>
                <c:pt idx="65">
                  <c:v>91.11</c:v>
                </c:pt>
                <c:pt idx="66">
                  <c:v>75.341</c:v>
                </c:pt>
                <c:pt idx="67">
                  <c:v>53.35</c:v>
                </c:pt>
                <c:pt idx="68">
                  <c:v>37.964</c:v>
                </c:pt>
                <c:pt idx="69">
                  <c:v>22.793</c:v>
                </c:pt>
                <c:pt idx="70">
                  <c:v>10.561</c:v>
                </c:pt>
                <c:pt idx="71">
                  <c:v>4.076</c:v>
                </c:pt>
                <c:pt idx="72">
                  <c:v>3.844</c:v>
                </c:pt>
                <c:pt idx="73">
                  <c:v>6.112</c:v>
                </c:pt>
                <c:pt idx="74">
                  <c:v>2.514</c:v>
                </c:pt>
                <c:pt idx="75">
                  <c:v>13.504</c:v>
                </c:pt>
                <c:pt idx="76">
                  <c:v>4.866</c:v>
                </c:pt>
                <c:pt idx="77">
                  <c:v>2.173</c:v>
                </c:pt>
                <c:pt idx="78">
                  <c:v>2.427</c:v>
                </c:pt>
                <c:pt idx="79">
                  <c:v>4.898</c:v>
                </c:pt>
                <c:pt idx="80">
                  <c:v>10.03</c:v>
                </c:pt>
                <c:pt idx="81">
                  <c:v>4.924</c:v>
                </c:pt>
                <c:pt idx="82">
                  <c:v>1.624</c:v>
                </c:pt>
                <c:pt idx="83">
                  <c:v>4.868</c:v>
                </c:pt>
                <c:pt idx="84">
                  <c:v>1.159</c:v>
                </c:pt>
                <c:pt idx="85">
                  <c:v>0.226</c:v>
                </c:pt>
                <c:pt idx="86">
                  <c:v>0.058</c:v>
                </c:pt>
                <c:pt idx="87">
                  <c:v>0.415</c:v>
                </c:pt>
                <c:pt idx="88">
                  <c:v>0.467</c:v>
                </c:pt>
                <c:pt idx="89">
                  <c:v>6.407</c:v>
                </c:pt>
                <c:pt idx="90">
                  <c:v>7.515</c:v>
                </c:pt>
                <c:pt idx="91">
                  <c:v>9.009</c:v>
                </c:pt>
                <c:pt idx="92">
                  <c:v>346.697</c:v>
                </c:pt>
                <c:pt idx="93">
                  <c:v>1321.844</c:v>
                </c:pt>
                <c:pt idx="94">
                  <c:v>480.071</c:v>
                </c:pt>
                <c:pt idx="95">
                  <c:v>392.455</c:v>
                </c:pt>
                <c:pt idx="96">
                  <c:v>123.511</c:v>
                </c:pt>
                <c:pt idx="97">
                  <c:v>204.369</c:v>
                </c:pt>
                <c:pt idx="98">
                  <c:v>46.526</c:v>
                </c:pt>
                <c:pt idx="99">
                  <c:v>106.396</c:v>
                </c:pt>
                <c:pt idx="100">
                  <c:v>552.861</c:v>
                </c:pt>
                <c:pt idx="101">
                  <c:v>56.134</c:v>
                </c:pt>
                <c:pt idx="102">
                  <c:v>16.622</c:v>
                </c:pt>
                <c:pt idx="103">
                  <c:v>31.22</c:v>
                </c:pt>
                <c:pt idx="104">
                  <c:v>26.812</c:v>
                </c:pt>
                <c:pt idx="105">
                  <c:v>24.193</c:v>
                </c:pt>
                <c:pt idx="106">
                  <c:v>4.216</c:v>
                </c:pt>
                <c:pt idx="107">
                  <c:v>3.435</c:v>
                </c:pt>
                <c:pt idx="108">
                  <c:v>4.979</c:v>
                </c:pt>
                <c:pt idx="109">
                  <c:v>5.369</c:v>
                </c:pt>
                <c:pt idx="110">
                  <c:v>2.761</c:v>
                </c:pt>
                <c:pt idx="111">
                  <c:v>3.795</c:v>
                </c:pt>
                <c:pt idx="112">
                  <c:v>2.53</c:v>
                </c:pt>
                <c:pt idx="113">
                  <c:v>1.119</c:v>
                </c:pt>
                <c:pt idx="114">
                  <c:v>6.23</c:v>
                </c:pt>
                <c:pt idx="115">
                  <c:v>8.917</c:v>
                </c:pt>
                <c:pt idx="116">
                  <c:v>20.428</c:v>
                </c:pt>
                <c:pt idx="117">
                  <c:v>11.542</c:v>
                </c:pt>
                <c:pt idx="118">
                  <c:v>44.171</c:v>
                </c:pt>
                <c:pt idx="119">
                  <c:v>62.747</c:v>
                </c:pt>
                <c:pt idx="120">
                  <c:v>669.438</c:v>
                </c:pt>
                <c:pt idx="121">
                  <c:v>242.907</c:v>
                </c:pt>
                <c:pt idx="122">
                  <c:v>101.799</c:v>
                </c:pt>
                <c:pt idx="123">
                  <c:v>41.079</c:v>
                </c:pt>
                <c:pt idx="124">
                  <c:v>42.841</c:v>
                </c:pt>
                <c:pt idx="125">
                  <c:v>204.907</c:v>
                </c:pt>
                <c:pt idx="126">
                  <c:v>214.939</c:v>
                </c:pt>
                <c:pt idx="127">
                  <c:v>147.129</c:v>
                </c:pt>
                <c:pt idx="128">
                  <c:v>1088.409</c:v>
                </c:pt>
                <c:pt idx="129">
                  <c:v>371.909</c:v>
                </c:pt>
                <c:pt idx="130">
                  <c:v>361.499</c:v>
                </c:pt>
                <c:pt idx="131">
                  <c:v>340.226</c:v>
                </c:pt>
                <c:pt idx="132">
                  <c:v>456.891</c:v>
                </c:pt>
                <c:pt idx="133">
                  <c:v>384.187</c:v>
                </c:pt>
                <c:pt idx="134">
                  <c:v>1053.272</c:v>
                </c:pt>
                <c:pt idx="135">
                  <c:v>972.481</c:v>
                </c:pt>
                <c:pt idx="136">
                  <c:v>324.921</c:v>
                </c:pt>
                <c:pt idx="137">
                  <c:v>86.716</c:v>
                </c:pt>
                <c:pt idx="138">
                  <c:v>46.377</c:v>
                </c:pt>
                <c:pt idx="139">
                  <c:v>48.125</c:v>
                </c:pt>
                <c:pt idx="140">
                  <c:v>37.852</c:v>
                </c:pt>
                <c:pt idx="141">
                  <c:v>31.875</c:v>
                </c:pt>
                <c:pt idx="142">
                  <c:v>8.704</c:v>
                </c:pt>
                <c:pt idx="143">
                  <c:v>8.19</c:v>
                </c:pt>
                <c:pt idx="144">
                  <c:v>10.38</c:v>
                </c:pt>
                <c:pt idx="145">
                  <c:v>5.183</c:v>
                </c:pt>
                <c:pt idx="146">
                  <c:v>32.439</c:v>
                </c:pt>
                <c:pt idx="147">
                  <c:v>28.197</c:v>
                </c:pt>
                <c:pt idx="148">
                  <c:v>19.302</c:v>
                </c:pt>
                <c:pt idx="149">
                  <c:v>13.395</c:v>
                </c:pt>
                <c:pt idx="150">
                  <c:v>20.17</c:v>
                </c:pt>
                <c:pt idx="151">
                  <c:v>13.923</c:v>
                </c:pt>
                <c:pt idx="152">
                  <c:v>8.878</c:v>
                </c:pt>
                <c:pt idx="153">
                  <c:v>8.553</c:v>
                </c:pt>
                <c:pt idx="154">
                  <c:v>3.478</c:v>
                </c:pt>
                <c:pt idx="155">
                  <c:v>229.837</c:v>
                </c:pt>
                <c:pt idx="156">
                  <c:v>18.181</c:v>
                </c:pt>
                <c:pt idx="157">
                  <c:v>23.387</c:v>
                </c:pt>
                <c:pt idx="158">
                  <c:v>109.202</c:v>
                </c:pt>
                <c:pt idx="159">
                  <c:v>71.816</c:v>
                </c:pt>
                <c:pt idx="160">
                  <c:v>25.434</c:v>
                </c:pt>
                <c:pt idx="161">
                  <c:v>36.352</c:v>
                </c:pt>
                <c:pt idx="162">
                  <c:v>32.575</c:v>
                </c:pt>
                <c:pt idx="163">
                  <c:v>28.009</c:v>
                </c:pt>
                <c:pt idx="164">
                  <c:v>17.43</c:v>
                </c:pt>
                <c:pt idx="165">
                  <c:v>51.804</c:v>
                </c:pt>
                <c:pt idx="166">
                  <c:v>98.708</c:v>
                </c:pt>
                <c:pt idx="167">
                  <c:v>593.468</c:v>
                </c:pt>
                <c:pt idx="168">
                  <c:v>798.266</c:v>
                </c:pt>
                <c:pt idx="169">
                  <c:v>799.859</c:v>
                </c:pt>
                <c:pt idx="170">
                  <c:v>117.662</c:v>
                </c:pt>
                <c:pt idx="171">
                  <c:v>98.086</c:v>
                </c:pt>
                <c:pt idx="172">
                  <c:v>35.165</c:v>
                </c:pt>
                <c:pt idx="173">
                  <c:v>55.504</c:v>
                </c:pt>
                <c:pt idx="174">
                  <c:v>20.02</c:v>
                </c:pt>
                <c:pt idx="175">
                  <c:v>19.525</c:v>
                </c:pt>
                <c:pt idx="176">
                  <c:v>14.984</c:v>
                </c:pt>
                <c:pt idx="177">
                  <c:v>8.244</c:v>
                </c:pt>
                <c:pt idx="178">
                  <c:v>6.604</c:v>
                </c:pt>
                <c:pt idx="179">
                  <c:v>9.256</c:v>
                </c:pt>
                <c:pt idx="180">
                  <c:v>8.976</c:v>
                </c:pt>
                <c:pt idx="181">
                  <c:v>18.505</c:v>
                </c:pt>
                <c:pt idx="182">
                  <c:v>22.247</c:v>
                </c:pt>
                <c:pt idx="183">
                  <c:v>7.221</c:v>
                </c:pt>
                <c:pt idx="184">
                  <c:v>5.486</c:v>
                </c:pt>
                <c:pt idx="185">
                  <c:v>7.061</c:v>
                </c:pt>
                <c:pt idx="186">
                  <c:v>14.242</c:v>
                </c:pt>
                <c:pt idx="187">
                  <c:v>4.642</c:v>
                </c:pt>
                <c:pt idx="188">
                  <c:v>8.049</c:v>
                </c:pt>
                <c:pt idx="189">
                  <c:v>10.983</c:v>
                </c:pt>
                <c:pt idx="190">
                  <c:v>6.27</c:v>
                </c:pt>
                <c:pt idx="191">
                  <c:v>16.79</c:v>
                </c:pt>
                <c:pt idx="192">
                  <c:v>23.322</c:v>
                </c:pt>
                <c:pt idx="193">
                  <c:v>5.03</c:v>
                </c:pt>
                <c:pt idx="194">
                  <c:v>7.907</c:v>
                </c:pt>
                <c:pt idx="195">
                  <c:v>8.828</c:v>
                </c:pt>
                <c:pt idx="196">
                  <c:v>13.133</c:v>
                </c:pt>
                <c:pt idx="197">
                  <c:v>10.566</c:v>
                </c:pt>
                <c:pt idx="198">
                  <c:v>21.366</c:v>
                </c:pt>
                <c:pt idx="199">
                  <c:v>189.636</c:v>
                </c:pt>
                <c:pt idx="200">
                  <c:v>39.481</c:v>
                </c:pt>
                <c:pt idx="201">
                  <c:v>82.105</c:v>
                </c:pt>
                <c:pt idx="202">
                  <c:v>176.14</c:v>
                </c:pt>
                <c:pt idx="203">
                  <c:v>42.819</c:v>
                </c:pt>
                <c:pt idx="204">
                  <c:v>134.543</c:v>
                </c:pt>
                <c:pt idx="205">
                  <c:v>68.531</c:v>
                </c:pt>
                <c:pt idx="206">
                  <c:v>449.628</c:v>
                </c:pt>
                <c:pt idx="207">
                  <c:v>45.554</c:v>
                </c:pt>
                <c:pt idx="208">
                  <c:v>39.742</c:v>
                </c:pt>
                <c:pt idx="209">
                  <c:v>34.339</c:v>
                </c:pt>
                <c:pt idx="210">
                  <c:v>25.259</c:v>
                </c:pt>
                <c:pt idx="211">
                  <c:v>13.633</c:v>
                </c:pt>
                <c:pt idx="212">
                  <c:v>19.608</c:v>
                </c:pt>
                <c:pt idx="213">
                  <c:v>12.095</c:v>
                </c:pt>
                <c:pt idx="214">
                  <c:v>7.506</c:v>
                </c:pt>
                <c:pt idx="215">
                  <c:v>11</c:v>
                </c:pt>
                <c:pt idx="216">
                  <c:v>10.715</c:v>
                </c:pt>
                <c:pt idx="217">
                  <c:v>14.788</c:v>
                </c:pt>
                <c:pt idx="218">
                  <c:v>7.277</c:v>
                </c:pt>
                <c:pt idx="219">
                  <c:v>1.59</c:v>
                </c:pt>
                <c:pt idx="220">
                  <c:v>6.094</c:v>
                </c:pt>
                <c:pt idx="221">
                  <c:v>57.985</c:v>
                </c:pt>
                <c:pt idx="222">
                  <c:v>24.913</c:v>
                </c:pt>
                <c:pt idx="223">
                  <c:v>54.77</c:v>
                </c:pt>
                <c:pt idx="224">
                  <c:v>28.952</c:v>
                </c:pt>
                <c:pt idx="225">
                  <c:v>33.922</c:v>
                </c:pt>
                <c:pt idx="226">
                  <c:v>36.684</c:v>
                </c:pt>
                <c:pt idx="227">
                  <c:v>11.796</c:v>
                </c:pt>
                <c:pt idx="228">
                  <c:v>23.653</c:v>
                </c:pt>
                <c:pt idx="229">
                  <c:v>21.142</c:v>
                </c:pt>
                <c:pt idx="230">
                  <c:v>24.872</c:v>
                </c:pt>
                <c:pt idx="231">
                  <c:v>38.49</c:v>
                </c:pt>
                <c:pt idx="232">
                  <c:v>26.872</c:v>
                </c:pt>
                <c:pt idx="233">
                  <c:v>86.446</c:v>
                </c:pt>
                <c:pt idx="234">
                  <c:v>51.366</c:v>
                </c:pt>
                <c:pt idx="235">
                  <c:v>174.184</c:v>
                </c:pt>
                <c:pt idx="236">
                  <c:v>365.441</c:v>
                </c:pt>
                <c:pt idx="237">
                  <c:v>426.573</c:v>
                </c:pt>
                <c:pt idx="238">
                  <c:v>47.148</c:v>
                </c:pt>
                <c:pt idx="239">
                  <c:v>70.038</c:v>
                </c:pt>
                <c:pt idx="240">
                  <c:v>56.213</c:v>
                </c:pt>
                <c:pt idx="241">
                  <c:v>83.668</c:v>
                </c:pt>
                <c:pt idx="242">
                  <c:v>33.639</c:v>
                </c:pt>
                <c:pt idx="243">
                  <c:v>18.708</c:v>
                </c:pt>
                <c:pt idx="244">
                  <c:v>8.076</c:v>
                </c:pt>
                <c:pt idx="245">
                  <c:v>3.811</c:v>
                </c:pt>
                <c:pt idx="246">
                  <c:v>4.135</c:v>
                </c:pt>
                <c:pt idx="247">
                  <c:v>19.104</c:v>
                </c:pt>
                <c:pt idx="248">
                  <c:v>10.32</c:v>
                </c:pt>
                <c:pt idx="249">
                  <c:v>16.881</c:v>
                </c:pt>
                <c:pt idx="250">
                  <c:v>9.568</c:v>
                </c:pt>
                <c:pt idx="251">
                  <c:v>10.66</c:v>
                </c:pt>
                <c:pt idx="252">
                  <c:v>5.586</c:v>
                </c:pt>
                <c:pt idx="253">
                  <c:v>9.199</c:v>
                </c:pt>
                <c:pt idx="254">
                  <c:v>4.612</c:v>
                </c:pt>
                <c:pt idx="255">
                  <c:v>7.238</c:v>
                </c:pt>
                <c:pt idx="256">
                  <c:v>7.242</c:v>
                </c:pt>
                <c:pt idx="257">
                  <c:v>9.887</c:v>
                </c:pt>
                <c:pt idx="258">
                  <c:v>3.264</c:v>
                </c:pt>
                <c:pt idx="259">
                  <c:v>8.559</c:v>
                </c:pt>
                <c:pt idx="260">
                  <c:v>3.838</c:v>
                </c:pt>
                <c:pt idx="261">
                  <c:v>5.353</c:v>
                </c:pt>
                <c:pt idx="262">
                  <c:v>23.797</c:v>
                </c:pt>
                <c:pt idx="263">
                  <c:v>52.341</c:v>
                </c:pt>
                <c:pt idx="264">
                  <c:v>186.35</c:v>
                </c:pt>
                <c:pt idx="265">
                  <c:v>193.942</c:v>
                </c:pt>
                <c:pt idx="266">
                  <c:v>19.993</c:v>
                </c:pt>
                <c:pt idx="267">
                  <c:v>15.523</c:v>
                </c:pt>
                <c:pt idx="268">
                  <c:v>9.516</c:v>
                </c:pt>
                <c:pt idx="269">
                  <c:v>9.055</c:v>
                </c:pt>
                <c:pt idx="270">
                  <c:v>11.896</c:v>
                </c:pt>
                <c:pt idx="271">
                  <c:v>12.355</c:v>
                </c:pt>
                <c:pt idx="272">
                  <c:v>9.741</c:v>
                </c:pt>
                <c:pt idx="273">
                  <c:v>2.215</c:v>
                </c:pt>
                <c:pt idx="275">
                  <c:v>14.039</c:v>
                </c:pt>
                <c:pt idx="276">
                  <c:v>2.951</c:v>
                </c:pt>
                <c:pt idx="277">
                  <c:v>12.499</c:v>
                </c:pt>
                <c:pt idx="278">
                  <c:v>12.208</c:v>
                </c:pt>
                <c:pt idx="279">
                  <c:v>12.843</c:v>
                </c:pt>
                <c:pt idx="280">
                  <c:v>14.601</c:v>
                </c:pt>
                <c:pt idx="281">
                  <c:v>80.806</c:v>
                </c:pt>
                <c:pt idx="282">
                  <c:v>28.436</c:v>
                </c:pt>
                <c:pt idx="283">
                  <c:v>405.715</c:v>
                </c:pt>
                <c:pt idx="284">
                  <c:v>123.168</c:v>
                </c:pt>
                <c:pt idx="285">
                  <c:v>130.234</c:v>
                </c:pt>
                <c:pt idx="286">
                  <c:v>73.018</c:v>
                </c:pt>
                <c:pt idx="287">
                  <c:v>42.652</c:v>
                </c:pt>
                <c:pt idx="288">
                  <c:v>49.741</c:v>
                </c:pt>
                <c:pt idx="289">
                  <c:v>66.545</c:v>
                </c:pt>
                <c:pt idx="290">
                  <c:v>20.163</c:v>
                </c:pt>
                <c:pt idx="291">
                  <c:v>8.398</c:v>
                </c:pt>
                <c:pt idx="292">
                  <c:v>44.288</c:v>
                </c:pt>
                <c:pt idx="293">
                  <c:v>17.717</c:v>
                </c:pt>
                <c:pt idx="294">
                  <c:v>2.419</c:v>
                </c:pt>
                <c:pt idx="295">
                  <c:v>3.632</c:v>
                </c:pt>
                <c:pt idx="296">
                  <c:v>6.082</c:v>
                </c:pt>
                <c:pt idx="297">
                  <c:v>4.862</c:v>
                </c:pt>
              </c:numCache>
            </c:numRef>
          </c:xVal>
          <c:yVal>
            <c:numRef>
              <c:f>DATA!$H$9:$H$306</c:f>
              <c:numCache>
                <c:ptCount val="298"/>
                <c:pt idx="0">
                  <c:v>2.8787105370240007</c:v>
                </c:pt>
                <c:pt idx="1">
                  <c:v>7.0808563584</c:v>
                </c:pt>
                <c:pt idx="2">
                  <c:v>34002.0359557056</c:v>
                </c:pt>
                <c:pt idx="3">
                  <c:v>230.04292469760003</c:v>
                </c:pt>
                <c:pt idx="4">
                  <c:v>133.9559303904</c:v>
                </c:pt>
                <c:pt idx="5">
                  <c:v>178.84197907200002</c:v>
                </c:pt>
                <c:pt idx="6">
                  <c:v>462.1511320704001</c:v>
                </c:pt>
                <c:pt idx="7">
                  <c:v>154.19895013439998</c:v>
                </c:pt>
                <c:pt idx="8">
                  <c:v>138.3326172576</c:v>
                </c:pt>
                <c:pt idx="9">
                  <c:v>5183.9361490176</c:v>
                </c:pt>
                <c:pt idx="10">
                  <c:v>694.9314520704</c:v>
                </c:pt>
                <c:pt idx="11">
                  <c:v>230.7512392704</c:v>
                </c:pt>
                <c:pt idx="12">
                  <c:v>299.52825396480006</c:v>
                </c:pt>
                <c:pt idx="13">
                  <c:v>3292.0575830208</c:v>
                </c:pt>
                <c:pt idx="14">
                  <c:v>746.0865720576002</c:v>
                </c:pt>
                <c:pt idx="15">
                  <c:v>598.7409372000001</c:v>
                </c:pt>
                <c:pt idx="16">
                  <c:v>546.0136309152001</c:v>
                </c:pt>
                <c:pt idx="17">
                  <c:v>466.0082404704</c:v>
                </c:pt>
                <c:pt idx="18">
                  <c:v>255.16925337600003</c:v>
                </c:pt>
                <c:pt idx="19">
                  <c:v>5.012579635200001</c:v>
                </c:pt>
                <c:pt idx="20">
                  <c:v>14.5547885952</c:v>
                </c:pt>
                <c:pt idx="21">
                  <c:v>25.827725952</c:v>
                </c:pt>
                <c:pt idx="22">
                  <c:v>452.4258907008</c:v>
                </c:pt>
                <c:pt idx="23">
                  <c:v>896.2251245568001</c:v>
                </c:pt>
                <c:pt idx="24">
                  <c:v>18.057025584</c:v>
                </c:pt>
                <c:pt idx="25">
                  <c:v>2.502218649600001</c:v>
                </c:pt>
                <c:pt idx="26">
                  <c:v>3.597264</c:v>
                </c:pt>
                <c:pt idx="27">
                  <c:v>8.276105462400002</c:v>
                </c:pt>
                <c:pt idx="28">
                  <c:v>17.374172803199997</c:v>
                </c:pt>
                <c:pt idx="29">
                  <c:v>81.4136832</c:v>
                </c:pt>
                <c:pt idx="30">
                  <c:v>401.14754069759994</c:v>
                </c:pt>
                <c:pt idx="31">
                  <c:v>51.463801612800005</c:v>
                </c:pt>
                <c:pt idx="32">
                  <c:v>406.81955352960006</c:v>
                </c:pt>
                <c:pt idx="33">
                  <c:v>3243.2921918208003</c:v>
                </c:pt>
                <c:pt idx="34">
                  <c:v>6079.6664685792</c:v>
                </c:pt>
                <c:pt idx="35">
                  <c:v>12526.120965758975</c:v>
                </c:pt>
                <c:pt idx="36">
                  <c:v>242.01774280396802</c:v>
                </c:pt>
                <c:pt idx="37">
                  <c:v>4255.802168514049</c:v>
                </c:pt>
                <c:pt idx="38">
                  <c:v>13830.1980515928</c:v>
                </c:pt>
                <c:pt idx="39">
                  <c:v>138.466907478144</c:v>
                </c:pt>
                <c:pt idx="40">
                  <c:v>3.363758766432001</c:v>
                </c:pt>
                <c:pt idx="41">
                  <c:v>2.32352062416</c:v>
                </c:pt>
                <c:pt idx="42">
                  <c:v>29.566897231391998</c:v>
                </c:pt>
                <c:pt idx="43">
                  <c:v>6.80016387456</c:v>
                </c:pt>
                <c:pt idx="44">
                  <c:v>8.014556874239998</c:v>
                </c:pt>
                <c:pt idx="45">
                  <c:v>8.233541971200001</c:v>
                </c:pt>
                <c:pt idx="46">
                  <c:v>12.389646771648</c:v>
                </c:pt>
                <c:pt idx="47">
                  <c:v>40.635994896</c:v>
                </c:pt>
                <c:pt idx="48">
                  <c:v>8.942483094336</c:v>
                </c:pt>
                <c:pt idx="49">
                  <c:v>3.0758386824</c:v>
                </c:pt>
                <c:pt idx="50">
                  <c:v>41.679843114528005</c:v>
                </c:pt>
                <c:pt idx="51">
                  <c:v>213.50201927385604</c:v>
                </c:pt>
                <c:pt idx="52">
                  <c:v>4.739802448896</c:v>
                </c:pt>
                <c:pt idx="53">
                  <c:v>598.773017199456</c:v>
                </c:pt>
                <c:pt idx="54">
                  <c:v>1301.0616199054082</c:v>
                </c:pt>
                <c:pt idx="55">
                  <c:v>390.41190444614404</c:v>
                </c:pt>
                <c:pt idx="56">
                  <c:v>540.3206744467201</c:v>
                </c:pt>
                <c:pt idx="57">
                  <c:v>481.56604451942405</c:v>
                </c:pt>
                <c:pt idx="58">
                  <c:v>86.32041271603201</c:v>
                </c:pt>
                <c:pt idx="59">
                  <c:v>97.72880249088</c:v>
                </c:pt>
                <c:pt idx="60">
                  <c:v>238.77510469718405</c:v>
                </c:pt>
                <c:pt idx="61">
                  <c:v>214.424315760096</c:v>
                </c:pt>
                <c:pt idx="62">
                  <c:v>34.09140229401601</c:v>
                </c:pt>
                <c:pt idx="63">
                  <c:v>9401.465619111168</c:v>
                </c:pt>
                <c:pt idx="64">
                  <c:v>4191.068371666176</c:v>
                </c:pt>
                <c:pt idx="65">
                  <c:v>352.52414439264</c:v>
                </c:pt>
                <c:pt idx="66">
                  <c:v>431.043646297824</c:v>
                </c:pt>
                <c:pt idx="67">
                  <c:v>409.68767252159995</c:v>
                </c:pt>
                <c:pt idx="68">
                  <c:v>103.41734364864001</c:v>
                </c:pt>
                <c:pt idx="69">
                  <c:v>5.0289286317120006</c:v>
                </c:pt>
                <c:pt idx="70">
                  <c:v>15.241923811008</c:v>
                </c:pt>
                <c:pt idx="71">
                  <c:v>4.961646584064</c:v>
                </c:pt>
                <c:pt idx="72">
                  <c:v>4.709182057344</c:v>
                </c:pt>
                <c:pt idx="73">
                  <c:v>5.03144534016</c:v>
                </c:pt>
                <c:pt idx="74">
                  <c:v>0.8370432587519999</c:v>
                </c:pt>
                <c:pt idx="75">
                  <c:v>14.142516221952</c:v>
                </c:pt>
                <c:pt idx="76">
                  <c:v>5.16644474688</c:v>
                </c:pt>
                <c:pt idx="77">
                  <c:v>2.7269874014399997</c:v>
                </c:pt>
                <c:pt idx="78">
                  <c:v>4.08957926544</c:v>
                </c:pt>
                <c:pt idx="79">
                  <c:v>15.709239258624</c:v>
                </c:pt>
                <c:pt idx="80">
                  <c:v>23.915983590720003</c:v>
                </c:pt>
                <c:pt idx="81">
                  <c:v>7.474079881728001</c:v>
                </c:pt>
                <c:pt idx="82">
                  <c:v>1.999149820416</c:v>
                </c:pt>
                <c:pt idx="83">
                  <c:v>12.210489921024001</c:v>
                </c:pt>
                <c:pt idx="84">
                  <c:v>0.905186157984</c:v>
                </c:pt>
                <c:pt idx="85">
                  <c:v>0.313202219328</c:v>
                </c:pt>
                <c:pt idx="86">
                  <c:v>0.12117487507199999</c:v>
                </c:pt>
                <c:pt idx="87">
                  <c:v>0.5254181668800001</c:v>
                </c:pt>
                <c:pt idx="88">
                  <c:v>9.275850055584002</c:v>
                </c:pt>
                <c:pt idx="89">
                  <c:v>5.000808451968</c:v>
                </c:pt>
                <c:pt idx="90">
                  <c:v>20.227970630879998</c:v>
                </c:pt>
                <c:pt idx="91">
                  <c:v>23.584228956288</c:v>
                </c:pt>
                <c:pt idx="92">
                  <c:v>14802.602969797344</c:v>
                </c:pt>
                <c:pt idx="93">
                  <c:v>28285.06075060493</c:v>
                </c:pt>
                <c:pt idx="94">
                  <c:v>31956.241179836445</c:v>
                </c:pt>
                <c:pt idx="95">
                  <c:v>11930.52444849216</c:v>
                </c:pt>
                <c:pt idx="96">
                  <c:v>1487.706156167328</c:v>
                </c:pt>
                <c:pt idx="97">
                  <c:v>2836.7671796766717</c:v>
                </c:pt>
                <c:pt idx="98">
                  <c:v>154.250269633152</c:v>
                </c:pt>
                <c:pt idx="99">
                  <c:v>3281.091238119168</c:v>
                </c:pt>
                <c:pt idx="100">
                  <c:v>17335.023882897603</c:v>
                </c:pt>
                <c:pt idx="101">
                  <c:v>115.30129813862399</c:v>
                </c:pt>
                <c:pt idx="102">
                  <c:v>33.746541835392</c:v>
                </c:pt>
                <c:pt idx="103">
                  <c:v>117.37622554560002</c:v>
                </c:pt>
                <c:pt idx="104">
                  <c:v>159.25687858137601</c:v>
                </c:pt>
                <c:pt idx="105">
                  <c:v>164.493886355136</c:v>
                </c:pt>
                <c:pt idx="106">
                  <c:v>5.752443962879999</c:v>
                </c:pt>
                <c:pt idx="107">
                  <c:v>7.651397207520001</c:v>
                </c:pt>
                <c:pt idx="108">
                  <c:v>12.612174251040003</c:v>
                </c:pt>
                <c:pt idx="109">
                  <c:v>9.430977340512</c:v>
                </c:pt>
                <c:pt idx="110">
                  <c:v>0.952816417344</c:v>
                </c:pt>
                <c:pt idx="111">
                  <c:v>1.89020218464</c:v>
                </c:pt>
                <c:pt idx="113">
                  <c:v>0.22530357792</c:v>
                </c:pt>
                <c:pt idx="114">
                  <c:v>0.6272627155199999</c:v>
                </c:pt>
                <c:pt idx="115">
                  <c:v>2.0698905121920004</c:v>
                </c:pt>
                <c:pt idx="116">
                  <c:v>7.182388706688</c:v>
                </c:pt>
                <c:pt idx="118">
                  <c:v>107.5034504736</c:v>
                </c:pt>
                <c:pt idx="119">
                  <c:v>1778.3162147292478</c:v>
                </c:pt>
                <c:pt idx="120">
                  <c:v>25141.938945786434</c:v>
                </c:pt>
                <c:pt idx="121">
                  <c:v>3398.136368848704</c:v>
                </c:pt>
                <c:pt idx="122">
                  <c:v>483.1300012919041</c:v>
                </c:pt>
                <c:pt idx="123">
                  <c:v>135.52270751174402</c:v>
                </c:pt>
                <c:pt idx="124">
                  <c:v>153.955591866432</c:v>
                </c:pt>
                <c:pt idx="125">
                  <c:v>3096.8226089130244</c:v>
                </c:pt>
                <c:pt idx="126">
                  <c:v>4519.049067639073</c:v>
                </c:pt>
                <c:pt idx="127">
                  <c:v>1659.3301323040318</c:v>
                </c:pt>
                <c:pt idx="128">
                  <c:v>142873.54009939585</c:v>
                </c:pt>
                <c:pt idx="129">
                  <c:v>13257.579413333953</c:v>
                </c:pt>
                <c:pt idx="130">
                  <c:v>11486.260492184161</c:v>
                </c:pt>
                <c:pt idx="131">
                  <c:v>5987.159217657793</c:v>
                </c:pt>
                <c:pt idx="132">
                  <c:v>9079.205446299744</c:v>
                </c:pt>
                <c:pt idx="133">
                  <c:v>12011.077692396291</c:v>
                </c:pt>
                <c:pt idx="134">
                  <c:v>35558.07164431949</c:v>
                </c:pt>
                <c:pt idx="135">
                  <c:v>22478.536271993475</c:v>
                </c:pt>
                <c:pt idx="136">
                  <c:v>9379.959502742784</c:v>
                </c:pt>
                <c:pt idx="137">
                  <c:v>306.83336923008</c:v>
                </c:pt>
                <c:pt idx="138">
                  <c:v>136.276637378112</c:v>
                </c:pt>
                <c:pt idx="139">
                  <c:v>102.34308546</c:v>
                </c:pt>
                <c:pt idx="140">
                  <c:v>93.79666005811201</c:v>
                </c:pt>
                <c:pt idx="141">
                  <c:v>34.48926</c:v>
                </c:pt>
                <c:pt idx="142">
                  <c:v>14.096276176896</c:v>
                </c:pt>
                <c:pt idx="143">
                  <c:v>5.221352223360001</c:v>
                </c:pt>
                <c:pt idx="144">
                  <c:v>7.5681111456000005</c:v>
                </c:pt>
                <c:pt idx="145">
                  <c:v>3.8949707626560004</c:v>
                </c:pt>
                <c:pt idx="146">
                  <c:v>125.187962857056</c:v>
                </c:pt>
                <c:pt idx="147">
                  <c:v>56.20385747808</c:v>
                </c:pt>
                <c:pt idx="148">
                  <c:v>40.07057213664</c:v>
                </c:pt>
                <c:pt idx="149">
                  <c:v>35.85711922128</c:v>
                </c:pt>
                <c:pt idx="150">
                  <c:v>68.50813241088001</c:v>
                </c:pt>
                <c:pt idx="151">
                  <c:v>37.04935428230401</c:v>
                </c:pt>
                <c:pt idx="152">
                  <c:v>8.667403328448</c:v>
                </c:pt>
                <c:pt idx="153">
                  <c:v>3.2785920676800004</c:v>
                </c:pt>
                <c:pt idx="154">
                  <c:v>3.0317324221440005</c:v>
                </c:pt>
                <c:pt idx="155">
                  <c:v>7637.162973803714</c:v>
                </c:pt>
                <c:pt idx="156">
                  <c:v>44.93644525987201</c:v>
                </c:pt>
                <c:pt idx="157">
                  <c:v>21.991418755488</c:v>
                </c:pt>
                <c:pt idx="158">
                  <c:v>140.81756548665604</c:v>
                </c:pt>
                <c:pt idx="159">
                  <c:v>402.15097610035207</c:v>
                </c:pt>
                <c:pt idx="160">
                  <c:v>26.706071132928</c:v>
                </c:pt>
                <c:pt idx="161">
                  <c:v>262.61780594687997</c:v>
                </c:pt>
                <c:pt idx="162">
                  <c:v>239.02096175280002</c:v>
                </c:pt>
                <c:pt idx="163">
                  <c:v>63.362265434208005</c:v>
                </c:pt>
                <c:pt idx="164">
                  <c:v>86.09291149536</c:v>
                </c:pt>
                <c:pt idx="165">
                  <c:v>586.4281197857281</c:v>
                </c:pt>
                <c:pt idx="166">
                  <c:v>1978.2615937824</c:v>
                </c:pt>
                <c:pt idx="167">
                  <c:v>42421.24399807872</c:v>
                </c:pt>
                <c:pt idx="168">
                  <c:v>59880.697240355716</c:v>
                </c:pt>
                <c:pt idx="169">
                  <c:v>48142.43983761524</c:v>
                </c:pt>
                <c:pt idx="170">
                  <c:v>1637.2658075299198</c:v>
                </c:pt>
                <c:pt idx="171">
                  <c:v>321.030129566592</c:v>
                </c:pt>
                <c:pt idx="172">
                  <c:v>24.98973662016</c:v>
                </c:pt>
                <c:pt idx="173">
                  <c:v>416.1881066895359</c:v>
                </c:pt>
                <c:pt idx="174">
                  <c:v>27.088762821120003</c:v>
                </c:pt>
                <c:pt idx="175">
                  <c:v>18.7206955848</c:v>
                </c:pt>
                <c:pt idx="176">
                  <c:v>25.92001366272</c:v>
                </c:pt>
                <c:pt idx="177">
                  <c:v>4.603798881792001</c:v>
                </c:pt>
                <c:pt idx="178">
                  <c:v>1.0788841739520003</c:v>
                </c:pt>
                <c:pt idx="179">
                  <c:v>20.057347994112</c:v>
                </c:pt>
                <c:pt idx="180">
                  <c:v>23.102445459456007</c:v>
                </c:pt>
                <c:pt idx="181">
                  <c:v>57.41485120656</c:v>
                </c:pt>
                <c:pt idx="182">
                  <c:v>27.847251904031996</c:v>
                </c:pt>
                <c:pt idx="183">
                  <c:v>7.168419797472</c:v>
                </c:pt>
                <c:pt idx="184">
                  <c:v>5.038516372032</c:v>
                </c:pt>
                <c:pt idx="185">
                  <c:v>9.669355543296</c:v>
                </c:pt>
                <c:pt idx="186">
                  <c:v>7.030155181248001</c:v>
                </c:pt>
                <c:pt idx="187">
                  <c:v>3.7323502634880006</c:v>
                </c:pt>
                <c:pt idx="188">
                  <c:v>12.159649541663999</c:v>
                </c:pt>
                <c:pt idx="189">
                  <c:v>9.947180793312</c:v>
                </c:pt>
                <c:pt idx="190">
                  <c:v>5.2636098239999995</c:v>
                </c:pt>
                <c:pt idx="191">
                  <c:v>31.20615887904</c:v>
                </c:pt>
                <c:pt idx="192">
                  <c:v>884.9440865790721</c:v>
                </c:pt>
                <c:pt idx="193">
                  <c:v>13.797235595520002</c:v>
                </c:pt>
                <c:pt idx="194">
                  <c:v>15.596782185312</c:v>
                </c:pt>
                <c:pt idx="195">
                  <c:v>7.528129120512</c:v>
                </c:pt>
                <c:pt idx="196">
                  <c:v>17.484377272416</c:v>
                </c:pt>
                <c:pt idx="197">
                  <c:v>7.447783381056002</c:v>
                </c:pt>
                <c:pt idx="198">
                  <c:v>78.479187268608</c:v>
                </c:pt>
                <c:pt idx="199">
                  <c:v>12145.855851565057</c:v>
                </c:pt>
                <c:pt idx="200">
                  <c:v>160.02517250303998</c:v>
                </c:pt>
                <c:pt idx="201">
                  <c:v>575.2349866080001</c:v>
                </c:pt>
                <c:pt idx="202">
                  <c:v>3777.1964148556794</c:v>
                </c:pt>
                <c:pt idx="203">
                  <c:v>496.02613297507213</c:v>
                </c:pt>
                <c:pt idx="204">
                  <c:v>1801.8706492975682</c:v>
                </c:pt>
                <c:pt idx="205">
                  <c:v>664.1301402817921</c:v>
                </c:pt>
                <c:pt idx="206">
                  <c:v>21200.42212982208</c:v>
                </c:pt>
                <c:pt idx="207">
                  <c:v>205.66367149824003</c:v>
                </c:pt>
                <c:pt idx="208">
                  <c:v>24.191497162943996</c:v>
                </c:pt>
                <c:pt idx="209">
                  <c:v>70.158592190592</c:v>
                </c:pt>
                <c:pt idx="210">
                  <c:v>173.67265643644802</c:v>
                </c:pt>
                <c:pt idx="211">
                  <c:v>42.25384710374399</c:v>
                </c:pt>
                <c:pt idx="212">
                  <c:v>88.33201206220802</c:v>
                </c:pt>
                <c:pt idx="213">
                  <c:v>29.743425249120005</c:v>
                </c:pt>
                <c:pt idx="214">
                  <c:v>15.282444182400003</c:v>
                </c:pt>
                <c:pt idx="215">
                  <c:v>28.449330624</c:v>
                </c:pt>
                <c:pt idx="217">
                  <c:v>3.55157599104</c:v>
                </c:pt>
                <c:pt idx="220">
                  <c:v>8.526334588992002</c:v>
                </c:pt>
                <c:pt idx="221">
                  <c:v>270.649575282384</c:v>
                </c:pt>
                <c:pt idx="223">
                  <c:v>390.15723466195533</c:v>
                </c:pt>
                <c:pt idx="224">
                  <c:v>2455.2463187687185</c:v>
                </c:pt>
                <c:pt idx="225">
                  <c:v>109.3367125805168</c:v>
                </c:pt>
                <c:pt idx="226">
                  <c:v>770.0247704577785</c:v>
                </c:pt>
                <c:pt idx="227">
                  <c:v>38.0009258415533</c:v>
                </c:pt>
                <c:pt idx="228">
                  <c:v>200.46450540095228</c:v>
                </c:pt>
                <c:pt idx="229">
                  <c:v>103.91278382099891</c:v>
                </c:pt>
                <c:pt idx="230">
                  <c:v>184.85350427086482</c:v>
                </c:pt>
                <c:pt idx="231">
                  <c:v>434.94291403572873</c:v>
                </c:pt>
                <c:pt idx="232">
                  <c:v>25.312434445474917</c:v>
                </c:pt>
                <c:pt idx="233">
                  <c:v>1124.9855071422776</c:v>
                </c:pt>
                <c:pt idx="234">
                  <c:v>323.54922972813324</c:v>
                </c:pt>
                <c:pt idx="235">
                  <c:v>4506.141384500015</c:v>
                </c:pt>
                <c:pt idx="236">
                  <c:v>26622.552460160343</c:v>
                </c:pt>
                <c:pt idx="237">
                  <c:v>32590.97805110563</c:v>
                </c:pt>
                <c:pt idx="239">
                  <c:v>202.6097267856212</c:v>
                </c:pt>
                <c:pt idx="240">
                  <c:v>1777.808966863983</c:v>
                </c:pt>
                <c:pt idx="241">
                  <c:v>998.3824917934405</c:v>
                </c:pt>
                <c:pt idx="242">
                  <c:v>54.122213998023874</c:v>
                </c:pt>
                <c:pt idx="243">
                  <c:v>5.825021882731148</c:v>
                </c:pt>
                <c:pt idx="244">
                  <c:v>21.451199846400005</c:v>
                </c:pt>
                <c:pt idx="245">
                  <c:v>9.524740104287998</c:v>
                </c:pt>
                <c:pt idx="246">
                  <c:v>10.521909488160002</c:v>
                </c:pt>
                <c:pt idx="247">
                  <c:v>11.050670592000001</c:v>
                </c:pt>
                <c:pt idx="248">
                  <c:v>4.7713005849600005</c:v>
                </c:pt>
                <c:pt idx="249">
                  <c:v>3.7210888235519994</c:v>
                </c:pt>
                <c:pt idx="250">
                  <c:v>20.494330841088004</c:v>
                </c:pt>
                <c:pt idx="251">
                  <c:v>11.284800508800002</c:v>
                </c:pt>
                <c:pt idx="252">
                  <c:v>1.004057849088</c:v>
                </c:pt>
                <c:pt idx="253">
                  <c:v>0.28238486745599994</c:v>
                </c:pt>
                <c:pt idx="254">
                  <c:v>6.208340269823999</c:v>
                </c:pt>
                <c:pt idx="255">
                  <c:v>0.07688006726400003</c:v>
                </c:pt>
                <c:pt idx="256">
                  <c:v>16.093334620800004</c:v>
                </c:pt>
                <c:pt idx="257">
                  <c:v>17.587209475584</c:v>
                </c:pt>
                <c:pt idx="258">
                  <c:v>2.80349973504</c:v>
                </c:pt>
                <c:pt idx="259">
                  <c:v>9.938694914496</c:v>
                </c:pt>
                <c:pt idx="260">
                  <c:v>9.893579328576001</c:v>
                </c:pt>
                <c:pt idx="261">
                  <c:v>0.107404647552</c:v>
                </c:pt>
                <c:pt idx="262">
                  <c:v>3.960596772576</c:v>
                </c:pt>
                <c:pt idx="263">
                  <c:v>102.817720774368</c:v>
                </c:pt>
                <c:pt idx="264">
                  <c:v>2841.4330578864005</c:v>
                </c:pt>
                <c:pt idx="265">
                  <c:v>4476.964066468992</c:v>
                </c:pt>
                <c:pt idx="266">
                  <c:v>30.235957069824</c:v>
                </c:pt>
                <c:pt idx="267">
                  <c:v>10.645646576256</c:v>
                </c:pt>
                <c:pt idx="268">
                  <c:v>8.150518861056</c:v>
                </c:pt>
                <c:pt idx="269">
                  <c:v>3.10209348384</c:v>
                </c:pt>
                <c:pt idx="270">
                  <c:v>10.086278459904</c:v>
                </c:pt>
                <c:pt idx="271">
                  <c:v>263.9243925864</c:v>
                </c:pt>
                <c:pt idx="272">
                  <c:v>20.686511899584</c:v>
                </c:pt>
                <c:pt idx="273">
                  <c:v>5.03505854352</c:v>
                </c:pt>
                <c:pt idx="275">
                  <c:v>43.13488904697601</c:v>
                </c:pt>
                <c:pt idx="276">
                  <c:v>14.896532604096002</c:v>
                </c:pt>
                <c:pt idx="277">
                  <c:v>18.103272022368</c:v>
                </c:pt>
                <c:pt idx="278">
                  <c:v>26.802091298304</c:v>
                </c:pt>
                <c:pt idx="279">
                  <c:v>55.110968000351995</c:v>
                </c:pt>
                <c:pt idx="280">
                  <c:v>78.423995516256</c:v>
                </c:pt>
                <c:pt idx="281">
                  <c:v>583.91037482976</c:v>
                </c:pt>
                <c:pt idx="282">
                  <c:v>153.40069818777602</c:v>
                </c:pt>
                <c:pt idx="283">
                  <c:v>5156.9313487113595</c:v>
                </c:pt>
                <c:pt idx="284">
                  <c:v>651.6566395453442</c:v>
                </c:pt>
                <c:pt idx="285">
                  <c:v>1826.5185473783044</c:v>
                </c:pt>
                <c:pt idx="286">
                  <c:v>556.8769127940479</c:v>
                </c:pt>
                <c:pt idx="287">
                  <c:v>161.665768666368</c:v>
                </c:pt>
                <c:pt idx="288">
                  <c:v>215.010177600672</c:v>
                </c:pt>
                <c:pt idx="289">
                  <c:v>293.42508175008004</c:v>
                </c:pt>
                <c:pt idx="290">
                  <c:v>41.622850608768</c:v>
                </c:pt>
                <c:pt idx="291">
                  <c:v>18.378594097344</c:v>
                </c:pt>
                <c:pt idx="292">
                  <c:v>236.650983579648</c:v>
                </c:pt>
                <c:pt idx="293">
                  <c:v>41.147925827904004</c:v>
                </c:pt>
                <c:pt idx="294">
                  <c:v>6.614224868160001</c:v>
                </c:pt>
                <c:pt idx="295">
                  <c:v>9.800202355200001</c:v>
                </c:pt>
                <c:pt idx="296">
                  <c:v>27.384251320511996</c:v>
                </c:pt>
                <c:pt idx="297">
                  <c:v>15.763505142528</c:v>
                </c:pt>
              </c:numCache>
            </c:numRef>
          </c:yVal>
          <c:smooth val="0"/>
        </c:ser>
        <c:axId val="18709873"/>
        <c:axId val="34171130"/>
      </c:scatterChart>
      <c:valAx>
        <c:axId val="18709873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171130"/>
        <c:crossesAt val="0.1"/>
        <c:crossBetween val="midCat"/>
        <c:dispUnits/>
      </c:valAx>
      <c:valAx>
        <c:axId val="3417113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70987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95"/>
          <c:y val="0.25975"/>
          <c:w val="0.1605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W.3A  Wang River  A.Thoen  Lampang   Year 2016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35"/>
          <c:w val="0.933"/>
          <c:h val="0.798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'W3A'!$B$1:$B$365</c:f>
              <c:strCache/>
            </c:strRef>
          </c:cat>
          <c:val>
            <c:numRef>
              <c:f>'W3A'!$D$1:$D$365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'W3A'!$B$1:$B$365</c:f>
              <c:strCache/>
            </c:strRef>
          </c:cat>
          <c:val>
            <c:numRef>
              <c:f>'W3A'!$E$1:$E$365</c:f>
              <c:numCache/>
            </c:numRef>
          </c:val>
          <c:smooth val="0"/>
        </c:ser>
        <c:marker val="1"/>
        <c:axId val="39104715"/>
        <c:axId val="16398116"/>
      </c:lineChart>
      <c:dateAx>
        <c:axId val="391047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At val="16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398116"/>
        <c:scaling>
          <c:orientation val="minMax"/>
          <c:max val="167.5"/>
          <c:min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At val="1"/>
        <c:crossBetween val="between"/>
        <c:dispUnits/>
        <c:majorUnit val="0.5"/>
        <c:minorUnit val="0.2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"/>
          <c:y val="0.9317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 Wang River D.A.8,985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5"/>
          <c:y val="0.07825"/>
          <c:w val="0.76775"/>
          <c:h val="0.809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DATA!$E$284:$E$316</c:f>
              <c:numCache>
                <c:ptCount val="33"/>
                <c:pt idx="0">
                  <c:v>14.039</c:v>
                </c:pt>
                <c:pt idx="1">
                  <c:v>2.951</c:v>
                </c:pt>
                <c:pt idx="2">
                  <c:v>12.499</c:v>
                </c:pt>
                <c:pt idx="3">
                  <c:v>12.208</c:v>
                </c:pt>
                <c:pt idx="4">
                  <c:v>12.843</c:v>
                </c:pt>
                <c:pt idx="5">
                  <c:v>14.601</c:v>
                </c:pt>
                <c:pt idx="6">
                  <c:v>80.806</c:v>
                </c:pt>
                <c:pt idx="7">
                  <c:v>28.436</c:v>
                </c:pt>
                <c:pt idx="8">
                  <c:v>405.715</c:v>
                </c:pt>
                <c:pt idx="9">
                  <c:v>123.168</c:v>
                </c:pt>
                <c:pt idx="10">
                  <c:v>130.234</c:v>
                </c:pt>
                <c:pt idx="11">
                  <c:v>73.018</c:v>
                </c:pt>
                <c:pt idx="12">
                  <c:v>42.652</c:v>
                </c:pt>
                <c:pt idx="13">
                  <c:v>49.741</c:v>
                </c:pt>
                <c:pt idx="14">
                  <c:v>66.545</c:v>
                </c:pt>
                <c:pt idx="15">
                  <c:v>20.163</c:v>
                </c:pt>
                <c:pt idx="16">
                  <c:v>8.398</c:v>
                </c:pt>
                <c:pt idx="17">
                  <c:v>44.288</c:v>
                </c:pt>
                <c:pt idx="18">
                  <c:v>17.717</c:v>
                </c:pt>
                <c:pt idx="19">
                  <c:v>2.419</c:v>
                </c:pt>
                <c:pt idx="20">
                  <c:v>3.632</c:v>
                </c:pt>
                <c:pt idx="21">
                  <c:v>6.082</c:v>
                </c:pt>
                <c:pt idx="22">
                  <c:v>4.862</c:v>
                </c:pt>
              </c:numCache>
            </c:numRef>
          </c:xVal>
          <c:yVal>
            <c:numRef>
              <c:f>DATA!$H$284:$H$316</c:f>
              <c:numCache>
                <c:ptCount val="33"/>
                <c:pt idx="0">
                  <c:v>43.13488904697601</c:v>
                </c:pt>
                <c:pt idx="1">
                  <c:v>14.896532604096002</c:v>
                </c:pt>
                <c:pt idx="2">
                  <c:v>18.103272022368</c:v>
                </c:pt>
                <c:pt idx="3">
                  <c:v>26.802091298304</c:v>
                </c:pt>
                <c:pt idx="4">
                  <c:v>55.110968000351995</c:v>
                </c:pt>
                <c:pt idx="5">
                  <c:v>78.423995516256</c:v>
                </c:pt>
                <c:pt idx="6">
                  <c:v>583.91037482976</c:v>
                </c:pt>
                <c:pt idx="7">
                  <c:v>153.40069818777602</c:v>
                </c:pt>
                <c:pt idx="8">
                  <c:v>5156.9313487113595</c:v>
                </c:pt>
                <c:pt idx="9">
                  <c:v>651.6566395453442</c:v>
                </c:pt>
                <c:pt idx="10">
                  <c:v>1826.5185473783044</c:v>
                </c:pt>
                <c:pt idx="11">
                  <c:v>556.8769127940479</c:v>
                </c:pt>
                <c:pt idx="12">
                  <c:v>161.665768666368</c:v>
                </c:pt>
                <c:pt idx="13">
                  <c:v>215.010177600672</c:v>
                </c:pt>
                <c:pt idx="14">
                  <c:v>293.42508175008004</c:v>
                </c:pt>
                <c:pt idx="15">
                  <c:v>41.622850608768</c:v>
                </c:pt>
                <c:pt idx="16">
                  <c:v>18.378594097344</c:v>
                </c:pt>
                <c:pt idx="17">
                  <c:v>236.650983579648</c:v>
                </c:pt>
                <c:pt idx="18">
                  <c:v>41.147925827904004</c:v>
                </c:pt>
                <c:pt idx="19">
                  <c:v>6.614224868160001</c:v>
                </c:pt>
                <c:pt idx="20">
                  <c:v>9.800202355200001</c:v>
                </c:pt>
                <c:pt idx="21">
                  <c:v>27.384251320511996</c:v>
                </c:pt>
                <c:pt idx="22">
                  <c:v>15.763505142528</c:v>
                </c:pt>
              </c:numCache>
            </c:numRef>
          </c:yVal>
          <c:smooth val="0"/>
        </c:ser>
        <c:axId val="13365317"/>
        <c:axId val="53178990"/>
      </c:scatterChart>
      <c:valAx>
        <c:axId val="13365317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178990"/>
        <c:crossesAt val="0.1"/>
        <c:crossBetween val="midCat"/>
        <c:dispUnits/>
      </c:valAx>
      <c:valAx>
        <c:axId val="53178990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36531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27475"/>
          <c:w val="0.131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8388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2990850" y="28575"/>
        <a:ext cx="5800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17</xdr:row>
      <xdr:rowOff>142875</xdr:rowOff>
    </xdr:from>
    <xdr:to>
      <xdr:col>15</xdr:col>
      <xdr:colOff>209550</xdr:colOff>
      <xdr:row>32</xdr:row>
      <xdr:rowOff>209550</xdr:rowOff>
    </xdr:to>
    <xdr:graphicFrame>
      <xdr:nvGraphicFramePr>
        <xdr:cNvPr id="2" name="Chart 1"/>
        <xdr:cNvGraphicFramePr/>
      </xdr:nvGraphicFramePr>
      <xdr:xfrm>
        <a:off x="3181350" y="6134100"/>
        <a:ext cx="58293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M239"/>
  <sheetViews>
    <sheetView tabSelected="1" zoomScalePageLayoutView="0" workbookViewId="0" topLeftCell="A208">
      <selection activeCell="J222" sqref="J222"/>
    </sheetView>
  </sheetViews>
  <sheetFormatPr defaultColWidth="8.88671875" defaultRowHeight="19.5"/>
  <cols>
    <col min="1" max="1" width="8.3359375" style="167" customWidth="1"/>
    <col min="2" max="2" width="4.77734375" style="141" customWidth="1"/>
    <col min="3" max="4" width="7.6640625" style="160" customWidth="1"/>
    <col min="5" max="7" width="8.3359375" style="0" customWidth="1"/>
    <col min="8" max="8" width="4.77734375" style="0" customWidth="1"/>
    <col min="9" max="10" width="7.77734375" style="141" customWidth="1"/>
  </cols>
  <sheetData>
    <row r="1" spans="1:10" s="118" customFormat="1" ht="21">
      <c r="A1" s="254" t="s">
        <v>113</v>
      </c>
      <c r="B1" s="255"/>
      <c r="C1" s="255"/>
      <c r="D1" s="255"/>
      <c r="E1" s="255"/>
      <c r="F1" s="255"/>
      <c r="G1" s="255"/>
      <c r="H1" s="255"/>
      <c r="I1" s="255"/>
      <c r="J1" s="256"/>
    </row>
    <row r="2" spans="1:10" s="118" customFormat="1" ht="18.75" customHeight="1">
      <c r="A2" s="161" t="s">
        <v>114</v>
      </c>
      <c r="B2" s="137" t="s">
        <v>115</v>
      </c>
      <c r="C2" s="153" t="s">
        <v>116</v>
      </c>
      <c r="D2" s="154" t="s">
        <v>116</v>
      </c>
      <c r="E2" s="119" t="s">
        <v>117</v>
      </c>
      <c r="F2" s="121" t="s">
        <v>117</v>
      </c>
      <c r="G2" s="119" t="s">
        <v>117</v>
      </c>
      <c r="H2" s="120" t="s">
        <v>118</v>
      </c>
      <c r="I2" s="145" t="s">
        <v>117</v>
      </c>
      <c r="J2" s="146" t="s">
        <v>117</v>
      </c>
    </row>
    <row r="3" spans="1:10" s="118" customFormat="1" ht="18.75" customHeight="1">
      <c r="A3" s="162" t="s">
        <v>119</v>
      </c>
      <c r="B3" s="138" t="s">
        <v>120</v>
      </c>
      <c r="C3" s="155" t="s">
        <v>121</v>
      </c>
      <c r="D3" s="156" t="s">
        <v>121</v>
      </c>
      <c r="E3" s="122" t="s">
        <v>122</v>
      </c>
      <c r="F3" s="124" t="s">
        <v>122</v>
      </c>
      <c r="G3" s="122" t="s">
        <v>123</v>
      </c>
      <c r="H3" s="123" t="s">
        <v>124</v>
      </c>
      <c r="I3" s="147" t="s">
        <v>125</v>
      </c>
      <c r="J3" s="148" t="s">
        <v>126</v>
      </c>
    </row>
    <row r="4" spans="1:10" s="118" customFormat="1" ht="18.75" customHeight="1">
      <c r="A4" s="163"/>
      <c r="B4" s="138" t="s">
        <v>127</v>
      </c>
      <c r="C4" s="155" t="s">
        <v>128</v>
      </c>
      <c r="D4" s="156" t="s">
        <v>129</v>
      </c>
      <c r="E4" s="122" t="s">
        <v>130</v>
      </c>
      <c r="F4" s="124" t="s">
        <v>131</v>
      </c>
      <c r="G4" s="122" t="s">
        <v>132</v>
      </c>
      <c r="H4" s="123" t="s">
        <v>133</v>
      </c>
      <c r="I4" s="149"/>
      <c r="J4" s="150"/>
    </row>
    <row r="5" spans="1:10" s="118" customFormat="1" ht="18.75" customHeight="1">
      <c r="A5" s="164"/>
      <c r="B5" s="139"/>
      <c r="C5" s="157" t="s">
        <v>39</v>
      </c>
      <c r="D5" s="158" t="s">
        <v>38</v>
      </c>
      <c r="E5" s="126" t="s">
        <v>40</v>
      </c>
      <c r="F5" s="127"/>
      <c r="G5" s="126" t="s">
        <v>134</v>
      </c>
      <c r="H5" s="125"/>
      <c r="I5" s="151" t="s">
        <v>135</v>
      </c>
      <c r="J5" s="148" t="s">
        <v>136</v>
      </c>
    </row>
    <row r="6" spans="1:10" s="118" customFormat="1" ht="18.75" customHeight="1">
      <c r="A6" s="165">
        <v>20911</v>
      </c>
      <c r="B6" s="135">
        <v>7</v>
      </c>
      <c r="C6" s="152">
        <v>86.4415</v>
      </c>
      <c r="D6" s="152">
        <v>86.458</v>
      </c>
      <c r="E6" s="129">
        <f aca="true" t="shared" si="0" ref="E6:E47">D6-C6</f>
        <v>0.01649999999999352</v>
      </c>
      <c r="F6" s="130">
        <f aca="true" t="shared" si="1" ref="F6:F47">((10^6)*E6/G6)</f>
        <v>62.14455199425077</v>
      </c>
      <c r="G6" s="131">
        <f aca="true" t="shared" si="2" ref="G6:G47">I6-J6</f>
        <v>265.51</v>
      </c>
      <c r="H6" s="128">
        <v>1</v>
      </c>
      <c r="I6" s="142">
        <v>813.48</v>
      </c>
      <c r="J6" s="143">
        <v>547.97</v>
      </c>
    </row>
    <row r="7" spans="1:10" s="118" customFormat="1" ht="18.75" customHeight="1">
      <c r="A7" s="165"/>
      <c r="B7" s="135">
        <v>8</v>
      </c>
      <c r="C7" s="152">
        <v>84.8008</v>
      </c>
      <c r="D7" s="152">
        <v>84.8198</v>
      </c>
      <c r="E7" s="129">
        <f t="shared" si="0"/>
        <v>0.019000000000005457</v>
      </c>
      <c r="F7" s="130">
        <f t="shared" si="1"/>
        <v>56.04554437923795</v>
      </c>
      <c r="G7" s="131">
        <f t="shared" si="2"/>
        <v>339.01</v>
      </c>
      <c r="H7" s="128">
        <v>2</v>
      </c>
      <c r="I7" s="142">
        <v>704.01</v>
      </c>
      <c r="J7" s="143">
        <v>365</v>
      </c>
    </row>
    <row r="8" spans="1:10" s="118" customFormat="1" ht="18.75" customHeight="1">
      <c r="A8" s="165"/>
      <c r="B8" s="135">
        <v>9</v>
      </c>
      <c r="C8" s="152">
        <v>87.6405</v>
      </c>
      <c r="D8" s="152">
        <v>87.6547</v>
      </c>
      <c r="E8" s="129">
        <f t="shared" si="0"/>
        <v>0.014200000000002433</v>
      </c>
      <c r="F8" s="130">
        <f t="shared" si="1"/>
        <v>43.878623076455206</v>
      </c>
      <c r="G8" s="131">
        <f t="shared" si="2"/>
        <v>323.62</v>
      </c>
      <c r="H8" s="128">
        <v>3</v>
      </c>
      <c r="I8" s="142">
        <v>681.72</v>
      </c>
      <c r="J8" s="144">
        <v>358.1</v>
      </c>
    </row>
    <row r="9" spans="1:10" s="118" customFormat="1" ht="18.75" customHeight="1">
      <c r="A9" s="165">
        <v>20934</v>
      </c>
      <c r="B9" s="135">
        <v>10</v>
      </c>
      <c r="C9" s="152">
        <v>85.0959</v>
      </c>
      <c r="D9" s="152">
        <v>85.0959</v>
      </c>
      <c r="E9" s="129">
        <f t="shared" si="0"/>
        <v>0</v>
      </c>
      <c r="F9" s="130">
        <f t="shared" si="1"/>
        <v>0</v>
      </c>
      <c r="G9" s="131">
        <f t="shared" si="2"/>
        <v>245.80000000000007</v>
      </c>
      <c r="H9" s="128">
        <v>4</v>
      </c>
      <c r="I9" s="142">
        <v>890.34</v>
      </c>
      <c r="J9" s="143">
        <v>644.54</v>
      </c>
    </row>
    <row r="10" spans="1:10" s="118" customFormat="1" ht="18.75" customHeight="1">
      <c r="A10" s="165"/>
      <c r="B10" s="135">
        <v>11</v>
      </c>
      <c r="C10" s="152">
        <v>86.1031</v>
      </c>
      <c r="D10" s="152">
        <v>86.1031</v>
      </c>
      <c r="E10" s="129">
        <f t="shared" si="0"/>
        <v>0</v>
      </c>
      <c r="F10" s="130">
        <f t="shared" si="1"/>
        <v>0</v>
      </c>
      <c r="G10" s="131">
        <f t="shared" si="2"/>
        <v>307.22</v>
      </c>
      <c r="H10" s="128">
        <v>5</v>
      </c>
      <c r="I10" s="142">
        <v>653.74</v>
      </c>
      <c r="J10" s="143">
        <v>346.52</v>
      </c>
    </row>
    <row r="11" spans="1:10" s="118" customFormat="1" ht="18.75" customHeight="1">
      <c r="A11" s="165"/>
      <c r="B11" s="135">
        <v>12</v>
      </c>
      <c r="C11" s="152">
        <v>84.8369</v>
      </c>
      <c r="D11" s="152">
        <v>84.8369</v>
      </c>
      <c r="E11" s="129">
        <f t="shared" si="0"/>
        <v>0</v>
      </c>
      <c r="F11" s="130">
        <f t="shared" si="1"/>
        <v>0</v>
      </c>
      <c r="G11" s="131">
        <f t="shared" si="2"/>
        <v>283.55999999999995</v>
      </c>
      <c r="H11" s="128">
        <v>6</v>
      </c>
      <c r="I11" s="142">
        <v>813.43</v>
      </c>
      <c r="J11" s="144">
        <v>529.87</v>
      </c>
    </row>
    <row r="12" spans="1:10" s="118" customFormat="1" ht="18.75" customHeight="1">
      <c r="A12" s="165">
        <v>20947</v>
      </c>
      <c r="B12" s="135">
        <v>10</v>
      </c>
      <c r="C12" s="152">
        <v>85.0808</v>
      </c>
      <c r="D12" s="152">
        <v>85.104</v>
      </c>
      <c r="E12" s="129">
        <f t="shared" si="0"/>
        <v>0.023200000000002774</v>
      </c>
      <c r="F12" s="130">
        <f t="shared" si="1"/>
        <v>75.35403403924506</v>
      </c>
      <c r="G12" s="131">
        <f t="shared" si="2"/>
        <v>307.88</v>
      </c>
      <c r="H12" s="128">
        <v>7</v>
      </c>
      <c r="I12" s="142">
        <v>848.97</v>
      </c>
      <c r="J12" s="143">
        <v>541.09</v>
      </c>
    </row>
    <row r="13" spans="1:10" s="118" customFormat="1" ht="18.75" customHeight="1">
      <c r="A13" s="165"/>
      <c r="B13" s="135">
        <v>11</v>
      </c>
      <c r="C13" s="152">
        <v>86.1007</v>
      </c>
      <c r="D13" s="152">
        <v>86.1241</v>
      </c>
      <c r="E13" s="129">
        <f t="shared" si="0"/>
        <v>0.023399999999995202</v>
      </c>
      <c r="F13" s="130">
        <f t="shared" si="1"/>
        <v>81.0614196140756</v>
      </c>
      <c r="G13" s="131">
        <f t="shared" si="2"/>
        <v>288.66999999999996</v>
      </c>
      <c r="H13" s="128">
        <v>8</v>
      </c>
      <c r="I13" s="142">
        <v>767.68</v>
      </c>
      <c r="J13" s="143">
        <v>479.01</v>
      </c>
    </row>
    <row r="14" spans="1:10" s="118" customFormat="1" ht="18.75" customHeight="1">
      <c r="A14" s="165"/>
      <c r="B14" s="135">
        <v>12</v>
      </c>
      <c r="C14" s="152">
        <v>84.8417</v>
      </c>
      <c r="D14" s="152">
        <v>84.8729</v>
      </c>
      <c r="E14" s="129">
        <f t="shared" si="0"/>
        <v>0.03119999999999834</v>
      </c>
      <c r="F14" s="130">
        <f t="shared" si="1"/>
        <v>90.93028678013039</v>
      </c>
      <c r="G14" s="131">
        <f t="shared" si="2"/>
        <v>343.12</v>
      </c>
      <c r="H14" s="128">
        <v>9</v>
      </c>
      <c r="I14" s="142">
        <v>712</v>
      </c>
      <c r="J14" s="144">
        <v>368.88</v>
      </c>
    </row>
    <row r="15" spans="1:10" s="118" customFormat="1" ht="18.75" customHeight="1">
      <c r="A15" s="165">
        <v>20955</v>
      </c>
      <c r="B15" s="135">
        <v>13</v>
      </c>
      <c r="C15" s="152">
        <v>86.7407</v>
      </c>
      <c r="D15" s="152">
        <v>87.0286</v>
      </c>
      <c r="E15" s="129">
        <f t="shared" si="0"/>
        <v>0.2878999999999934</v>
      </c>
      <c r="F15" s="130">
        <f t="shared" si="1"/>
        <v>815.9968255767626</v>
      </c>
      <c r="G15" s="131">
        <f t="shared" si="2"/>
        <v>352.82</v>
      </c>
      <c r="H15" s="128">
        <v>10</v>
      </c>
      <c r="I15" s="142">
        <v>720.03</v>
      </c>
      <c r="J15" s="143">
        <v>367.21</v>
      </c>
    </row>
    <row r="16" spans="1:10" s="118" customFormat="1" ht="18.75" customHeight="1">
      <c r="A16" s="165"/>
      <c r="B16" s="135">
        <v>14</v>
      </c>
      <c r="C16" s="152">
        <v>85.9615</v>
      </c>
      <c r="D16" s="152">
        <v>86.2765</v>
      </c>
      <c r="E16" s="129">
        <f t="shared" si="0"/>
        <v>0.3149999999999977</v>
      </c>
      <c r="F16" s="130">
        <f t="shared" si="1"/>
        <v>1012.0481927710772</v>
      </c>
      <c r="G16" s="131">
        <f t="shared" si="2"/>
        <v>311.24999999999994</v>
      </c>
      <c r="H16" s="128">
        <v>11</v>
      </c>
      <c r="I16" s="142">
        <v>766.54</v>
      </c>
      <c r="J16" s="143">
        <v>455.29</v>
      </c>
    </row>
    <row r="17" spans="1:10" s="118" customFormat="1" ht="18.75" customHeight="1">
      <c r="A17" s="165"/>
      <c r="B17" s="135">
        <v>15</v>
      </c>
      <c r="C17" s="152">
        <v>87.0192</v>
      </c>
      <c r="D17" s="152">
        <v>87.3643</v>
      </c>
      <c r="E17" s="129">
        <f t="shared" si="0"/>
        <v>0.3451000000000022</v>
      </c>
      <c r="F17" s="130">
        <f t="shared" si="1"/>
        <v>1116.5394072732051</v>
      </c>
      <c r="G17" s="131">
        <f t="shared" si="2"/>
        <v>309.08</v>
      </c>
      <c r="H17" s="128">
        <v>12</v>
      </c>
      <c r="I17" s="142">
        <v>668.74</v>
      </c>
      <c r="J17" s="144">
        <v>359.66</v>
      </c>
    </row>
    <row r="18" spans="1:11" s="118" customFormat="1" ht="18.75" customHeight="1">
      <c r="A18" s="165">
        <v>20961</v>
      </c>
      <c r="B18" s="135">
        <v>16</v>
      </c>
      <c r="C18" s="152">
        <v>86.1584</v>
      </c>
      <c r="D18" s="152">
        <v>86.1704</v>
      </c>
      <c r="E18" s="129">
        <f t="shared" si="0"/>
        <v>0.012000000000000455</v>
      </c>
      <c r="F18" s="130">
        <f t="shared" si="1"/>
        <v>38.44798308288889</v>
      </c>
      <c r="G18" s="131">
        <f t="shared" si="2"/>
        <v>312.11000000000007</v>
      </c>
      <c r="H18" s="128">
        <v>13</v>
      </c>
      <c r="I18" s="142">
        <v>810.07</v>
      </c>
      <c r="J18" s="143">
        <v>497.96</v>
      </c>
      <c r="K18" s="132"/>
    </row>
    <row r="19" spans="1:10" s="118" customFormat="1" ht="18.75" customHeight="1">
      <c r="A19" s="165"/>
      <c r="B19" s="135">
        <v>17</v>
      </c>
      <c r="C19" s="152">
        <v>87.2501</v>
      </c>
      <c r="D19" s="152">
        <v>87.2619</v>
      </c>
      <c r="E19" s="129">
        <f t="shared" si="0"/>
        <v>0.011799999999993815</v>
      </c>
      <c r="F19" s="130">
        <f t="shared" si="1"/>
        <v>39.325468239664794</v>
      </c>
      <c r="G19" s="131">
        <f t="shared" si="2"/>
        <v>300.05999999999995</v>
      </c>
      <c r="H19" s="128">
        <v>14</v>
      </c>
      <c r="I19" s="142">
        <v>849.8</v>
      </c>
      <c r="J19" s="143">
        <v>549.74</v>
      </c>
    </row>
    <row r="20" spans="1:10" s="118" customFormat="1" ht="18.75" customHeight="1">
      <c r="A20" s="165"/>
      <c r="B20" s="135">
        <v>18</v>
      </c>
      <c r="C20" s="152">
        <v>85.1405</v>
      </c>
      <c r="D20" s="152">
        <v>85.1514</v>
      </c>
      <c r="E20" s="129">
        <f t="shared" si="0"/>
        <v>0.01089999999999236</v>
      </c>
      <c r="F20" s="130">
        <f t="shared" si="1"/>
        <v>34.14252153482337</v>
      </c>
      <c r="G20" s="131">
        <f t="shared" si="2"/>
        <v>319.24999999999994</v>
      </c>
      <c r="H20" s="128">
        <v>15</v>
      </c>
      <c r="I20" s="142">
        <v>819.31</v>
      </c>
      <c r="J20" s="144">
        <v>500.06</v>
      </c>
    </row>
    <row r="21" spans="1:10" s="118" customFormat="1" ht="18.75" customHeight="1">
      <c r="A21" s="165">
        <v>20975</v>
      </c>
      <c r="B21" s="135">
        <v>1</v>
      </c>
      <c r="C21" s="152">
        <v>85.3995</v>
      </c>
      <c r="D21" s="152">
        <v>85.475</v>
      </c>
      <c r="E21" s="129">
        <f t="shared" si="0"/>
        <v>0.07549999999999102</v>
      </c>
      <c r="F21" s="130">
        <f t="shared" si="1"/>
        <v>252.7112063194237</v>
      </c>
      <c r="G21" s="131">
        <f t="shared" si="2"/>
        <v>298.76</v>
      </c>
      <c r="H21" s="128">
        <v>16</v>
      </c>
      <c r="I21" s="142">
        <v>826.79</v>
      </c>
      <c r="J21" s="143">
        <v>528.03</v>
      </c>
    </row>
    <row r="22" spans="1:10" s="118" customFormat="1" ht="18.75" customHeight="1">
      <c r="A22" s="165"/>
      <c r="B22" s="135">
        <v>2</v>
      </c>
      <c r="C22" s="152">
        <v>87.4723</v>
      </c>
      <c r="D22" s="152">
        <v>87.5479</v>
      </c>
      <c r="E22" s="129">
        <f t="shared" si="0"/>
        <v>0.07559999999999434</v>
      </c>
      <c r="F22" s="130">
        <f t="shared" si="1"/>
        <v>250.03307315780637</v>
      </c>
      <c r="G22" s="131">
        <f t="shared" si="2"/>
        <v>302.36</v>
      </c>
      <c r="H22" s="128">
        <v>17</v>
      </c>
      <c r="I22" s="142">
        <v>818.92</v>
      </c>
      <c r="J22" s="143">
        <v>516.56</v>
      </c>
    </row>
    <row r="23" spans="1:10" s="118" customFormat="1" ht="18.75" customHeight="1">
      <c r="A23" s="165"/>
      <c r="B23" s="135">
        <v>3</v>
      </c>
      <c r="C23" s="152">
        <v>85.85</v>
      </c>
      <c r="D23" s="152">
        <v>85.9158</v>
      </c>
      <c r="E23" s="129">
        <f t="shared" si="0"/>
        <v>0.06580000000001007</v>
      </c>
      <c r="F23" s="130">
        <f t="shared" si="1"/>
        <v>226.1012988798367</v>
      </c>
      <c r="G23" s="131">
        <f t="shared" si="2"/>
        <v>291.02</v>
      </c>
      <c r="H23" s="128">
        <v>18</v>
      </c>
      <c r="I23" s="142">
        <v>849.01</v>
      </c>
      <c r="J23" s="144">
        <v>557.99</v>
      </c>
    </row>
    <row r="24" spans="1:10" s="118" customFormat="1" ht="18.75" customHeight="1">
      <c r="A24" s="165">
        <v>20982</v>
      </c>
      <c r="B24" s="135">
        <v>4</v>
      </c>
      <c r="C24" s="152">
        <v>85.0227</v>
      </c>
      <c r="D24" s="152">
        <v>85.0332</v>
      </c>
      <c r="E24" s="129">
        <f t="shared" si="0"/>
        <v>0.010499999999993292</v>
      </c>
      <c r="F24" s="130">
        <f t="shared" si="1"/>
        <v>42.00672107534522</v>
      </c>
      <c r="G24" s="131">
        <f t="shared" si="2"/>
        <v>249.96000000000004</v>
      </c>
      <c r="H24" s="128">
        <v>19</v>
      </c>
      <c r="I24" s="142">
        <v>681.11</v>
      </c>
      <c r="J24" s="143">
        <v>431.15</v>
      </c>
    </row>
    <row r="25" spans="1:10" s="118" customFormat="1" ht="18.75" customHeight="1">
      <c r="A25" s="165"/>
      <c r="B25" s="135">
        <v>5</v>
      </c>
      <c r="C25" s="152">
        <v>85.0284</v>
      </c>
      <c r="D25" s="152">
        <v>85.0389</v>
      </c>
      <c r="E25" s="129">
        <f t="shared" si="0"/>
        <v>0.010499999999993292</v>
      </c>
      <c r="F25" s="130">
        <f t="shared" si="1"/>
        <v>36.214389183945954</v>
      </c>
      <c r="G25" s="131">
        <f t="shared" si="2"/>
        <v>289.94000000000005</v>
      </c>
      <c r="H25" s="128">
        <v>20</v>
      </c>
      <c r="I25" s="142">
        <v>668.45</v>
      </c>
      <c r="J25" s="143">
        <v>378.51</v>
      </c>
    </row>
    <row r="26" spans="1:10" s="118" customFormat="1" ht="18.75" customHeight="1">
      <c r="A26" s="165"/>
      <c r="B26" s="135">
        <v>6</v>
      </c>
      <c r="C26" s="152">
        <v>87.3669</v>
      </c>
      <c r="D26" s="152">
        <v>87.3768</v>
      </c>
      <c r="E26" s="129">
        <f t="shared" si="0"/>
        <v>0.009900000000001796</v>
      </c>
      <c r="F26" s="130">
        <f t="shared" si="1"/>
        <v>33.636857841810944</v>
      </c>
      <c r="G26" s="131">
        <f t="shared" si="2"/>
        <v>294.32</v>
      </c>
      <c r="H26" s="128">
        <v>21</v>
      </c>
      <c r="I26" s="142">
        <v>801.76</v>
      </c>
      <c r="J26" s="144">
        <v>507.44</v>
      </c>
    </row>
    <row r="27" spans="1:11" s="118" customFormat="1" ht="18.75" customHeight="1">
      <c r="A27" s="165">
        <v>20989</v>
      </c>
      <c r="B27" s="135">
        <v>7</v>
      </c>
      <c r="C27" s="152">
        <v>86.4246</v>
      </c>
      <c r="D27" s="152">
        <v>86.4495</v>
      </c>
      <c r="E27" s="129">
        <f t="shared" si="0"/>
        <v>0.024900000000002365</v>
      </c>
      <c r="F27" s="130">
        <f t="shared" si="1"/>
        <v>89.01122470866649</v>
      </c>
      <c r="G27" s="131">
        <f t="shared" si="2"/>
        <v>279.74</v>
      </c>
      <c r="H27" s="128">
        <v>22</v>
      </c>
      <c r="I27" s="142">
        <v>910.92</v>
      </c>
      <c r="J27" s="143">
        <v>631.18</v>
      </c>
      <c r="K27" s="132"/>
    </row>
    <row r="28" spans="1:10" s="118" customFormat="1" ht="18.75" customHeight="1">
      <c r="A28" s="165"/>
      <c r="B28" s="135">
        <v>8</v>
      </c>
      <c r="C28" s="152">
        <v>84.7922</v>
      </c>
      <c r="D28" s="152">
        <v>84.8242</v>
      </c>
      <c r="E28" s="129">
        <f t="shared" si="0"/>
        <v>0.03200000000001069</v>
      </c>
      <c r="F28" s="130">
        <f t="shared" si="1"/>
        <v>103.17588263746799</v>
      </c>
      <c r="G28" s="131">
        <f t="shared" si="2"/>
        <v>310.1499999999999</v>
      </c>
      <c r="H28" s="128">
        <v>23</v>
      </c>
      <c r="I28" s="142">
        <v>819.06</v>
      </c>
      <c r="J28" s="143">
        <v>508.91</v>
      </c>
    </row>
    <row r="29" spans="1:10" s="118" customFormat="1" ht="18.75" customHeight="1">
      <c r="A29" s="165"/>
      <c r="B29" s="135">
        <v>9</v>
      </c>
      <c r="C29" s="152">
        <v>87.6242</v>
      </c>
      <c r="D29" s="152">
        <v>87.655</v>
      </c>
      <c r="E29" s="129">
        <f t="shared" si="0"/>
        <v>0.030799999999999272</v>
      </c>
      <c r="F29" s="130">
        <f t="shared" si="1"/>
        <v>102.09155092975993</v>
      </c>
      <c r="G29" s="131">
        <f t="shared" si="2"/>
        <v>301.69</v>
      </c>
      <c r="H29" s="128">
        <v>24</v>
      </c>
      <c r="I29" s="142">
        <v>807.28</v>
      </c>
      <c r="J29" s="144">
        <v>505.59</v>
      </c>
    </row>
    <row r="30" spans="1:10" s="118" customFormat="1" ht="18.75" customHeight="1">
      <c r="A30" s="165">
        <v>21004</v>
      </c>
      <c r="B30" s="135">
        <v>10</v>
      </c>
      <c r="C30" s="152">
        <v>85.107</v>
      </c>
      <c r="D30" s="152">
        <v>85.1268</v>
      </c>
      <c r="E30" s="129">
        <f t="shared" si="0"/>
        <v>0.019800000000003593</v>
      </c>
      <c r="F30" s="130">
        <f t="shared" si="1"/>
        <v>65.45670931271644</v>
      </c>
      <c r="G30" s="131">
        <f t="shared" si="2"/>
        <v>302.48999999999995</v>
      </c>
      <c r="H30" s="128">
        <v>25</v>
      </c>
      <c r="I30" s="142">
        <v>691.65</v>
      </c>
      <c r="J30" s="143">
        <v>389.16</v>
      </c>
    </row>
    <row r="31" spans="1:10" s="118" customFormat="1" ht="18.75" customHeight="1">
      <c r="A31" s="165"/>
      <c r="B31" s="135">
        <v>11</v>
      </c>
      <c r="C31" s="152">
        <v>86.1064</v>
      </c>
      <c r="D31" s="152">
        <v>86.1214</v>
      </c>
      <c r="E31" s="129">
        <f t="shared" si="0"/>
        <v>0.015000000000000568</v>
      </c>
      <c r="F31" s="130">
        <f t="shared" si="1"/>
        <v>45.996749563032616</v>
      </c>
      <c r="G31" s="131">
        <f t="shared" si="2"/>
        <v>326.11</v>
      </c>
      <c r="H31" s="128">
        <v>26</v>
      </c>
      <c r="I31" s="142">
        <v>852.63</v>
      </c>
      <c r="J31" s="143">
        <v>526.52</v>
      </c>
    </row>
    <row r="32" spans="1:10" s="118" customFormat="1" ht="18.75" customHeight="1">
      <c r="A32" s="165"/>
      <c r="B32" s="135">
        <v>12</v>
      </c>
      <c r="C32" s="152">
        <v>84.856</v>
      </c>
      <c r="D32" s="152">
        <v>84.8733</v>
      </c>
      <c r="E32" s="129">
        <f t="shared" si="0"/>
        <v>0.017300000000005866</v>
      </c>
      <c r="F32" s="130">
        <f t="shared" si="1"/>
        <v>59.206023271751775</v>
      </c>
      <c r="G32" s="131">
        <f t="shared" si="2"/>
        <v>292.19999999999993</v>
      </c>
      <c r="H32" s="128">
        <v>27</v>
      </c>
      <c r="I32" s="142">
        <v>822.42</v>
      </c>
      <c r="J32" s="144">
        <v>530.22</v>
      </c>
    </row>
    <row r="33" spans="1:10" s="118" customFormat="1" ht="18.75" customHeight="1">
      <c r="A33" s="165">
        <v>21018</v>
      </c>
      <c r="B33" s="135">
        <v>13</v>
      </c>
      <c r="C33" s="152">
        <v>86.7314</v>
      </c>
      <c r="D33" s="152">
        <v>86.755</v>
      </c>
      <c r="E33" s="129">
        <f t="shared" si="0"/>
        <v>0.02360000000000184</v>
      </c>
      <c r="F33" s="130">
        <f t="shared" si="1"/>
        <v>88.8453864397916</v>
      </c>
      <c r="G33" s="131">
        <f t="shared" si="2"/>
        <v>265.63</v>
      </c>
      <c r="H33" s="128">
        <v>28</v>
      </c>
      <c r="I33" s="142">
        <v>813.67</v>
      </c>
      <c r="J33" s="143">
        <v>548.04</v>
      </c>
    </row>
    <row r="34" spans="1:10" s="118" customFormat="1" ht="18.75" customHeight="1">
      <c r="A34" s="165"/>
      <c r="B34" s="135">
        <v>14</v>
      </c>
      <c r="C34" s="152">
        <v>85.93</v>
      </c>
      <c r="D34" s="152">
        <v>85.9551</v>
      </c>
      <c r="E34" s="129">
        <f t="shared" si="0"/>
        <v>0.025099999999994793</v>
      </c>
      <c r="F34" s="130">
        <f t="shared" si="1"/>
        <v>70.92198581558812</v>
      </c>
      <c r="G34" s="131">
        <f t="shared" si="2"/>
        <v>353.91</v>
      </c>
      <c r="H34" s="128">
        <v>29</v>
      </c>
      <c r="I34" s="142">
        <v>719.09</v>
      </c>
      <c r="J34" s="143">
        <v>365.18</v>
      </c>
    </row>
    <row r="35" spans="1:10" s="118" customFormat="1" ht="18.75" customHeight="1">
      <c r="A35" s="165"/>
      <c r="B35" s="135">
        <v>15</v>
      </c>
      <c r="C35" s="152">
        <v>87.0058</v>
      </c>
      <c r="D35" s="152">
        <v>87.0303</v>
      </c>
      <c r="E35" s="129">
        <f t="shared" si="0"/>
        <v>0.024500000000003297</v>
      </c>
      <c r="F35" s="130">
        <f t="shared" si="1"/>
        <v>98.2948846539751</v>
      </c>
      <c r="G35" s="131">
        <f t="shared" si="2"/>
        <v>249.25</v>
      </c>
      <c r="H35" s="128">
        <v>30</v>
      </c>
      <c r="I35" s="142">
        <v>824.43</v>
      </c>
      <c r="J35" s="144">
        <v>575.18</v>
      </c>
    </row>
    <row r="36" spans="1:11" s="118" customFormat="1" ht="18.75" customHeight="1">
      <c r="A36" s="165">
        <v>21024</v>
      </c>
      <c r="B36" s="135">
        <v>16</v>
      </c>
      <c r="C36" s="152">
        <v>86.1698</v>
      </c>
      <c r="D36" s="152">
        <v>86.2185</v>
      </c>
      <c r="E36" s="129">
        <f t="shared" si="0"/>
        <v>0.048700000000010846</v>
      </c>
      <c r="F36" s="130">
        <f t="shared" si="1"/>
        <v>150.97498217444536</v>
      </c>
      <c r="G36" s="131">
        <f t="shared" si="2"/>
        <v>322.57000000000005</v>
      </c>
      <c r="H36" s="128">
        <v>31</v>
      </c>
      <c r="I36" s="142">
        <v>651.21</v>
      </c>
      <c r="J36" s="143">
        <v>328.64</v>
      </c>
      <c r="K36" s="132"/>
    </row>
    <row r="37" spans="1:10" s="118" customFormat="1" ht="18.75" customHeight="1">
      <c r="A37" s="165"/>
      <c r="B37" s="135">
        <v>17</v>
      </c>
      <c r="C37" s="152">
        <v>87.2437</v>
      </c>
      <c r="D37" s="152">
        <v>87.281</v>
      </c>
      <c r="E37" s="129">
        <f t="shared" si="0"/>
        <v>0.03730000000000189</v>
      </c>
      <c r="F37" s="130">
        <f t="shared" si="1"/>
        <v>118.92236569425117</v>
      </c>
      <c r="G37" s="131">
        <f t="shared" si="2"/>
        <v>313.65000000000003</v>
      </c>
      <c r="H37" s="128">
        <v>32</v>
      </c>
      <c r="I37" s="142">
        <v>686.94</v>
      </c>
      <c r="J37" s="143">
        <v>373.29</v>
      </c>
    </row>
    <row r="38" spans="1:10" s="118" customFormat="1" ht="18.75" customHeight="1">
      <c r="A38" s="165"/>
      <c r="B38" s="135">
        <v>18</v>
      </c>
      <c r="C38" s="152">
        <v>85.1669</v>
      </c>
      <c r="D38" s="152">
        <v>85.1992</v>
      </c>
      <c r="E38" s="129">
        <f t="shared" si="0"/>
        <v>0.032300000000006435</v>
      </c>
      <c r="F38" s="130">
        <f t="shared" si="1"/>
        <v>122.46909835446444</v>
      </c>
      <c r="G38" s="131">
        <f t="shared" si="2"/>
        <v>263.7399999999999</v>
      </c>
      <c r="H38" s="128">
        <v>33</v>
      </c>
      <c r="I38" s="142">
        <v>778.93</v>
      </c>
      <c r="J38" s="144">
        <v>515.19</v>
      </c>
    </row>
    <row r="39" spans="1:10" s="118" customFormat="1" ht="18.75" customHeight="1">
      <c r="A39" s="165">
        <v>21038</v>
      </c>
      <c r="B39" s="135">
        <v>10</v>
      </c>
      <c r="C39" s="152">
        <v>85.0618</v>
      </c>
      <c r="D39" s="152">
        <v>85.0648</v>
      </c>
      <c r="E39" s="129">
        <f t="shared" si="0"/>
        <v>0.0030000000000001137</v>
      </c>
      <c r="F39" s="130">
        <f t="shared" si="1"/>
        <v>10.838933448949035</v>
      </c>
      <c r="G39" s="131">
        <f t="shared" si="2"/>
        <v>276.78</v>
      </c>
      <c r="H39" s="128">
        <v>34</v>
      </c>
      <c r="I39" s="142">
        <v>832.11</v>
      </c>
      <c r="J39" s="143">
        <v>555.33</v>
      </c>
    </row>
    <row r="40" spans="1:10" s="118" customFormat="1" ht="18.75" customHeight="1">
      <c r="A40" s="165"/>
      <c r="B40" s="135">
        <v>11</v>
      </c>
      <c r="C40" s="152">
        <v>86.0648</v>
      </c>
      <c r="D40" s="152">
        <v>86.067</v>
      </c>
      <c r="E40" s="129">
        <f t="shared" si="0"/>
        <v>0.0021999999999877673</v>
      </c>
      <c r="F40" s="130">
        <f t="shared" si="1"/>
        <v>8.052708638315401</v>
      </c>
      <c r="G40" s="131">
        <f t="shared" si="2"/>
        <v>273.19999999999993</v>
      </c>
      <c r="H40" s="128">
        <v>35</v>
      </c>
      <c r="I40" s="142">
        <v>825.68</v>
      </c>
      <c r="J40" s="143">
        <v>552.48</v>
      </c>
    </row>
    <row r="41" spans="1:10" s="118" customFormat="1" ht="18.75" customHeight="1">
      <c r="A41" s="165"/>
      <c r="B41" s="135">
        <v>12</v>
      </c>
      <c r="C41" s="152">
        <v>84.8089</v>
      </c>
      <c r="D41" s="152">
        <v>84.813</v>
      </c>
      <c r="E41" s="129">
        <f t="shared" si="0"/>
        <v>0.004100000000008208</v>
      </c>
      <c r="F41" s="130">
        <f t="shared" si="1"/>
        <v>13.815412609118875</v>
      </c>
      <c r="G41" s="131">
        <f t="shared" si="2"/>
        <v>296.77</v>
      </c>
      <c r="H41" s="128">
        <v>36</v>
      </c>
      <c r="I41" s="142">
        <v>722.26</v>
      </c>
      <c r="J41" s="144">
        <v>425.49</v>
      </c>
    </row>
    <row r="42" spans="1:10" s="118" customFormat="1" ht="18.75" customHeight="1">
      <c r="A42" s="165">
        <v>21054</v>
      </c>
      <c r="B42" s="135">
        <v>13</v>
      </c>
      <c r="C42" s="152">
        <v>86.7325</v>
      </c>
      <c r="D42" s="152">
        <v>86.7748</v>
      </c>
      <c r="E42" s="129">
        <f t="shared" si="0"/>
        <v>0.04229999999999734</v>
      </c>
      <c r="F42" s="130">
        <f t="shared" si="1"/>
        <v>149.72391335125775</v>
      </c>
      <c r="G42" s="131">
        <f t="shared" si="2"/>
        <v>282.52</v>
      </c>
      <c r="H42" s="128">
        <v>37</v>
      </c>
      <c r="I42" s="142">
        <v>820.17</v>
      </c>
      <c r="J42" s="143">
        <v>537.65</v>
      </c>
    </row>
    <row r="43" spans="1:10" s="118" customFormat="1" ht="18.75" customHeight="1">
      <c r="A43" s="165"/>
      <c r="B43" s="135">
        <v>14</v>
      </c>
      <c r="C43" s="152">
        <v>85.9457</v>
      </c>
      <c r="D43" s="152">
        <v>85.9937</v>
      </c>
      <c r="E43" s="129">
        <f t="shared" si="0"/>
        <v>0.04800000000000182</v>
      </c>
      <c r="F43" s="130">
        <f t="shared" si="1"/>
        <v>161.14412327526043</v>
      </c>
      <c r="G43" s="131">
        <f t="shared" si="2"/>
        <v>297.86999999999995</v>
      </c>
      <c r="H43" s="128">
        <v>38</v>
      </c>
      <c r="I43" s="142">
        <v>707.16</v>
      </c>
      <c r="J43" s="143">
        <v>409.29</v>
      </c>
    </row>
    <row r="44" spans="1:10" s="118" customFormat="1" ht="18.75" customHeight="1">
      <c r="A44" s="165"/>
      <c r="B44" s="135">
        <v>15</v>
      </c>
      <c r="C44" s="152">
        <v>87.0049</v>
      </c>
      <c r="D44" s="152">
        <v>87.0426</v>
      </c>
      <c r="E44" s="129">
        <f t="shared" si="0"/>
        <v>0.037699999999986744</v>
      </c>
      <c r="F44" s="130">
        <f t="shared" si="1"/>
        <v>140.99783080255347</v>
      </c>
      <c r="G44" s="131">
        <f t="shared" si="2"/>
        <v>267.38</v>
      </c>
      <c r="H44" s="128">
        <v>39</v>
      </c>
      <c r="I44" s="142">
        <v>855.54</v>
      </c>
      <c r="J44" s="144">
        <v>588.16</v>
      </c>
    </row>
    <row r="45" spans="1:11" s="118" customFormat="1" ht="18.75" customHeight="1">
      <c r="A45" s="165">
        <v>21059</v>
      </c>
      <c r="B45" s="135">
        <v>16</v>
      </c>
      <c r="C45" s="152">
        <v>86.1475</v>
      </c>
      <c r="D45" s="152">
        <v>86.1703</v>
      </c>
      <c r="E45" s="129">
        <f t="shared" si="0"/>
        <v>0.022800000000003706</v>
      </c>
      <c r="F45" s="130">
        <f t="shared" si="1"/>
        <v>74.36399217222345</v>
      </c>
      <c r="G45" s="131">
        <f t="shared" si="2"/>
        <v>306.59999999999997</v>
      </c>
      <c r="H45" s="128">
        <v>40</v>
      </c>
      <c r="I45" s="142">
        <v>707.28</v>
      </c>
      <c r="J45" s="143">
        <v>400.68</v>
      </c>
      <c r="K45" s="132"/>
    </row>
    <row r="46" spans="1:10" s="118" customFormat="1" ht="18.75" customHeight="1">
      <c r="A46" s="165"/>
      <c r="B46" s="135">
        <v>17</v>
      </c>
      <c r="C46" s="152">
        <v>87.2299</v>
      </c>
      <c r="D46" s="152">
        <v>87.2504</v>
      </c>
      <c r="E46" s="129">
        <f t="shared" si="0"/>
        <v>0.02049999999999841</v>
      </c>
      <c r="F46" s="130">
        <f t="shared" si="1"/>
        <v>66.09704981460071</v>
      </c>
      <c r="G46" s="131">
        <f t="shared" si="2"/>
        <v>310.15</v>
      </c>
      <c r="H46" s="128">
        <v>41</v>
      </c>
      <c r="I46" s="142">
        <v>841.6</v>
      </c>
      <c r="J46" s="143">
        <v>531.45</v>
      </c>
    </row>
    <row r="47" spans="1:10" s="118" customFormat="1" ht="18.75" customHeight="1">
      <c r="A47" s="165"/>
      <c r="B47" s="135">
        <v>18</v>
      </c>
      <c r="C47" s="152">
        <v>85.1106</v>
      </c>
      <c r="D47" s="152">
        <v>85.1354</v>
      </c>
      <c r="E47" s="129">
        <f t="shared" si="0"/>
        <v>0.024799999999999045</v>
      </c>
      <c r="F47" s="130">
        <f t="shared" si="1"/>
        <v>78.25071782412218</v>
      </c>
      <c r="G47" s="131">
        <f t="shared" si="2"/>
        <v>316.93000000000006</v>
      </c>
      <c r="H47" s="128">
        <v>42</v>
      </c>
      <c r="I47" s="142">
        <v>722.44</v>
      </c>
      <c r="J47" s="144">
        <v>405.51</v>
      </c>
    </row>
    <row r="48" spans="1:10" ht="18.75" customHeight="1">
      <c r="A48" s="165">
        <v>21064</v>
      </c>
      <c r="B48" s="136">
        <v>10</v>
      </c>
      <c r="C48" s="159">
        <v>85.0615</v>
      </c>
      <c r="D48" s="159">
        <v>85.1564</v>
      </c>
      <c r="E48" s="129">
        <f aca="true" t="shared" si="3" ref="E48:E63">D48-C48</f>
        <v>0.09490000000000975</v>
      </c>
      <c r="F48" s="130">
        <f aca="true" t="shared" si="4" ref="F48:F63">((10^6)*E48/G48)</f>
        <v>295.86905689792593</v>
      </c>
      <c r="G48" s="131">
        <f aca="true" t="shared" si="5" ref="G48:G63">I48-J48</f>
        <v>320.75</v>
      </c>
      <c r="H48" s="128">
        <v>43</v>
      </c>
      <c r="I48" s="140">
        <v>886.33</v>
      </c>
      <c r="J48" s="140">
        <v>565.58</v>
      </c>
    </row>
    <row r="49" spans="1:10" ht="18.75" customHeight="1">
      <c r="A49" s="166"/>
      <c r="B49" s="136">
        <v>11</v>
      </c>
      <c r="C49" s="159">
        <v>86.069</v>
      </c>
      <c r="D49" s="159">
        <v>86.1819</v>
      </c>
      <c r="E49" s="129">
        <f t="shared" si="3"/>
        <v>0.11289999999999623</v>
      </c>
      <c r="F49" s="130">
        <f t="shared" si="4"/>
        <v>314.1958645256345</v>
      </c>
      <c r="G49" s="131">
        <f t="shared" si="5"/>
        <v>359.33</v>
      </c>
      <c r="H49" s="128">
        <v>44</v>
      </c>
      <c r="I49" s="140">
        <v>703.77</v>
      </c>
      <c r="J49" s="140">
        <v>344.44</v>
      </c>
    </row>
    <row r="50" spans="1:10" ht="18.75" customHeight="1">
      <c r="A50" s="166"/>
      <c r="B50" s="136">
        <v>12</v>
      </c>
      <c r="C50" s="159">
        <v>84.8205</v>
      </c>
      <c r="D50" s="159">
        <v>84.9272</v>
      </c>
      <c r="E50" s="129">
        <f t="shared" si="3"/>
        <v>0.10670000000000357</v>
      </c>
      <c r="F50" s="130">
        <f t="shared" si="4"/>
        <v>288.19922750723487</v>
      </c>
      <c r="G50" s="131">
        <f t="shared" si="5"/>
        <v>370.23</v>
      </c>
      <c r="H50" s="128">
        <v>45</v>
      </c>
      <c r="I50" s="140">
        <v>681.49</v>
      </c>
      <c r="J50" s="140">
        <v>311.26</v>
      </c>
    </row>
    <row r="51" spans="1:13" ht="18.75" customHeight="1">
      <c r="A51" s="165">
        <v>21066</v>
      </c>
      <c r="B51" s="136">
        <v>13</v>
      </c>
      <c r="C51" s="159">
        <v>86.699</v>
      </c>
      <c r="D51" s="159">
        <v>86.967</v>
      </c>
      <c r="E51" s="129">
        <f t="shared" si="3"/>
        <v>0.2680000000000007</v>
      </c>
      <c r="F51" s="130">
        <f t="shared" si="4"/>
        <v>817.0482607237606</v>
      </c>
      <c r="G51" s="131">
        <f t="shared" si="5"/>
        <v>328.01</v>
      </c>
      <c r="H51" s="128">
        <v>46</v>
      </c>
      <c r="I51" s="140">
        <v>859.35</v>
      </c>
      <c r="J51" s="140">
        <v>531.34</v>
      </c>
      <c r="L51" s="133"/>
      <c r="M51" s="134"/>
    </row>
    <row r="52" spans="1:10" ht="18.75" customHeight="1">
      <c r="A52" s="166"/>
      <c r="B52" s="136">
        <v>14</v>
      </c>
      <c r="C52" s="159">
        <v>85.9176</v>
      </c>
      <c r="D52" s="159">
        <v>86.2642</v>
      </c>
      <c r="E52" s="129">
        <f t="shared" si="3"/>
        <v>0.34660000000000935</v>
      </c>
      <c r="F52" s="130">
        <f t="shared" si="4"/>
        <v>844.4184573405677</v>
      </c>
      <c r="G52" s="131">
        <f t="shared" si="5"/>
        <v>410.46</v>
      </c>
      <c r="H52" s="128">
        <v>47</v>
      </c>
      <c r="I52" s="140">
        <v>724.79</v>
      </c>
      <c r="J52" s="140">
        <v>314.33</v>
      </c>
    </row>
    <row r="53" spans="1:10" ht="18.75" customHeight="1">
      <c r="A53" s="166"/>
      <c r="B53" s="136">
        <v>15</v>
      </c>
      <c r="C53" s="159">
        <v>86.9838</v>
      </c>
      <c r="D53" s="159">
        <v>87.3106</v>
      </c>
      <c r="E53" s="129">
        <f t="shared" si="3"/>
        <v>0.32679999999999154</v>
      </c>
      <c r="F53" s="130">
        <f t="shared" si="4"/>
        <v>868.0638563497532</v>
      </c>
      <c r="G53" s="131">
        <f t="shared" si="5"/>
        <v>376.46999999999997</v>
      </c>
      <c r="H53" s="128">
        <v>48</v>
      </c>
      <c r="I53" s="140">
        <v>794.51</v>
      </c>
      <c r="J53" s="140">
        <v>418.04</v>
      </c>
    </row>
    <row r="54" spans="1:10" ht="18.75" customHeight="1">
      <c r="A54" s="165">
        <v>21066</v>
      </c>
      <c r="B54" s="136">
        <v>16</v>
      </c>
      <c r="C54" s="159">
        <v>86.1185</v>
      </c>
      <c r="D54" s="159">
        <v>86.4199</v>
      </c>
      <c r="E54" s="129">
        <f t="shared" si="3"/>
        <v>0.301400000000001</v>
      </c>
      <c r="F54" s="130">
        <f t="shared" si="4"/>
        <v>902.8277018931253</v>
      </c>
      <c r="G54" s="131">
        <f t="shared" si="5"/>
        <v>333.84000000000003</v>
      </c>
      <c r="H54" s="128">
        <v>49</v>
      </c>
      <c r="I54" s="140">
        <v>743.86</v>
      </c>
      <c r="J54" s="140">
        <v>410.02</v>
      </c>
    </row>
    <row r="55" spans="1:10" ht="18.75" customHeight="1">
      <c r="A55" s="166"/>
      <c r="B55" s="136">
        <v>17</v>
      </c>
      <c r="C55" s="159">
        <v>87.2758</v>
      </c>
      <c r="D55" s="159">
        <v>87.5529</v>
      </c>
      <c r="E55" s="129">
        <f t="shared" si="3"/>
        <v>0.27709999999999013</v>
      </c>
      <c r="F55" s="130">
        <f t="shared" si="4"/>
        <v>892.7765964301507</v>
      </c>
      <c r="G55" s="131">
        <f t="shared" si="5"/>
        <v>310.37999999999994</v>
      </c>
      <c r="H55" s="128">
        <v>50</v>
      </c>
      <c r="I55" s="140">
        <v>659.93</v>
      </c>
      <c r="J55" s="140">
        <v>349.55</v>
      </c>
    </row>
    <row r="56" spans="1:10" ht="18.75" customHeight="1">
      <c r="A56" s="166"/>
      <c r="B56" s="136">
        <v>18</v>
      </c>
      <c r="C56" s="159">
        <v>85.1252</v>
      </c>
      <c r="D56" s="159">
        <v>85.4064</v>
      </c>
      <c r="E56" s="129">
        <f t="shared" si="3"/>
        <v>0.28119999999999834</v>
      </c>
      <c r="F56" s="130">
        <f t="shared" si="4"/>
        <v>857.2386671950684</v>
      </c>
      <c r="G56" s="131">
        <f t="shared" si="5"/>
        <v>328.03000000000003</v>
      </c>
      <c r="H56" s="128">
        <v>51</v>
      </c>
      <c r="I56" s="140">
        <v>771.59</v>
      </c>
      <c r="J56" s="140">
        <v>443.56</v>
      </c>
    </row>
    <row r="57" spans="1:10" ht="18.75" customHeight="1">
      <c r="A57" s="166">
        <v>21096</v>
      </c>
      <c r="B57" s="136">
        <v>28</v>
      </c>
      <c r="C57" s="159">
        <v>87.2503</v>
      </c>
      <c r="D57" s="159">
        <v>87.2503</v>
      </c>
      <c r="E57" s="129">
        <f t="shared" si="3"/>
        <v>0</v>
      </c>
      <c r="F57" s="130">
        <f t="shared" si="4"/>
        <v>0</v>
      </c>
      <c r="G57" s="131">
        <f t="shared" si="5"/>
        <v>206.40999999999997</v>
      </c>
      <c r="H57" s="128">
        <v>52</v>
      </c>
      <c r="I57" s="140">
        <v>758.05</v>
      </c>
      <c r="J57" s="140">
        <v>551.64</v>
      </c>
    </row>
    <row r="58" spans="1:10" ht="18.75" customHeight="1">
      <c r="A58" s="166"/>
      <c r="B58" s="136">
        <v>29</v>
      </c>
      <c r="C58" s="159">
        <v>85.2548</v>
      </c>
      <c r="D58" s="159">
        <v>85.2548</v>
      </c>
      <c r="E58" s="129">
        <f t="shared" si="3"/>
        <v>0</v>
      </c>
      <c r="F58" s="130">
        <f t="shared" si="4"/>
        <v>0</v>
      </c>
      <c r="G58" s="131">
        <f t="shared" si="5"/>
        <v>350.61999999999995</v>
      </c>
      <c r="H58" s="128">
        <v>53</v>
      </c>
      <c r="I58" s="140">
        <v>621.28</v>
      </c>
      <c r="J58" s="140">
        <v>270.66</v>
      </c>
    </row>
    <row r="59" spans="1:10" ht="18.75" customHeight="1">
      <c r="A59" s="166"/>
      <c r="B59" s="136">
        <v>30</v>
      </c>
      <c r="C59" s="159">
        <v>84.9935</v>
      </c>
      <c r="D59" s="159">
        <v>84.9935</v>
      </c>
      <c r="E59" s="129">
        <f t="shared" si="3"/>
        <v>0</v>
      </c>
      <c r="F59" s="130">
        <f t="shared" si="4"/>
        <v>0</v>
      </c>
      <c r="G59" s="131">
        <f t="shared" si="5"/>
        <v>259.63</v>
      </c>
      <c r="H59" s="128">
        <v>54</v>
      </c>
      <c r="I59" s="140">
        <v>832.04</v>
      </c>
      <c r="J59" s="140">
        <v>572.41</v>
      </c>
    </row>
    <row r="60" spans="1:10" ht="18.75" customHeight="1">
      <c r="A60" s="166">
        <v>21101</v>
      </c>
      <c r="B60" s="136">
        <v>31</v>
      </c>
      <c r="C60" s="159">
        <v>84.9283</v>
      </c>
      <c r="D60" s="159">
        <v>84.9364</v>
      </c>
      <c r="E60" s="129">
        <f t="shared" si="3"/>
        <v>0.008100000000013097</v>
      </c>
      <c r="F60" s="130">
        <f t="shared" si="4"/>
        <v>24.415239932520784</v>
      </c>
      <c r="G60" s="131">
        <f t="shared" si="5"/>
        <v>331.76000000000005</v>
      </c>
      <c r="H60" s="128">
        <v>55</v>
      </c>
      <c r="I60" s="140">
        <v>701.33</v>
      </c>
      <c r="J60" s="140">
        <v>369.57</v>
      </c>
    </row>
    <row r="61" spans="1:10" ht="18.75" customHeight="1">
      <c r="A61" s="166"/>
      <c r="B61" s="136">
        <v>32</v>
      </c>
      <c r="C61" s="159">
        <v>85.0624</v>
      </c>
      <c r="D61" s="159">
        <v>85.0718</v>
      </c>
      <c r="E61" s="129">
        <f t="shared" si="3"/>
        <v>0.009399999999999409</v>
      </c>
      <c r="F61" s="130">
        <f t="shared" si="4"/>
        <v>35.536065325871036</v>
      </c>
      <c r="G61" s="131">
        <f t="shared" si="5"/>
        <v>264.5200000000001</v>
      </c>
      <c r="H61" s="128">
        <v>56</v>
      </c>
      <c r="I61" s="140">
        <v>816.44</v>
      </c>
      <c r="J61" s="140">
        <v>551.92</v>
      </c>
    </row>
    <row r="62" spans="1:10" ht="18.75" customHeight="1">
      <c r="A62" s="166"/>
      <c r="B62" s="136">
        <v>33</v>
      </c>
      <c r="C62" s="159">
        <v>86.0061</v>
      </c>
      <c r="D62" s="159">
        <v>86.0168</v>
      </c>
      <c r="E62" s="129">
        <f t="shared" si="3"/>
        <v>0.010699999999999932</v>
      </c>
      <c r="F62" s="130">
        <f t="shared" si="4"/>
        <v>40.49502327517666</v>
      </c>
      <c r="G62" s="131">
        <f t="shared" si="5"/>
        <v>264.23</v>
      </c>
      <c r="H62" s="128">
        <v>57</v>
      </c>
      <c r="I62" s="140">
        <v>811.34</v>
      </c>
      <c r="J62" s="140">
        <v>547.11</v>
      </c>
    </row>
    <row r="63" spans="1:10" ht="18.75" customHeight="1">
      <c r="A63" s="166">
        <v>21115</v>
      </c>
      <c r="B63" s="136">
        <v>34</v>
      </c>
      <c r="C63" s="159">
        <v>83.7772</v>
      </c>
      <c r="D63" s="159">
        <v>83.9171</v>
      </c>
      <c r="E63" s="129">
        <f t="shared" si="3"/>
        <v>0.13990000000001146</v>
      </c>
      <c r="F63" s="130">
        <f t="shared" si="4"/>
        <v>379.76057982033024</v>
      </c>
      <c r="G63" s="131">
        <f t="shared" si="5"/>
        <v>368.39000000000004</v>
      </c>
      <c r="H63" s="128">
        <v>58</v>
      </c>
      <c r="I63" s="140">
        <v>735.45</v>
      </c>
      <c r="J63" s="140">
        <v>367.06</v>
      </c>
    </row>
    <row r="64" spans="1:10" ht="18.75" customHeight="1">
      <c r="A64" s="166"/>
      <c r="B64" s="136">
        <v>35</v>
      </c>
      <c r="C64" s="159">
        <v>85.0572</v>
      </c>
      <c r="D64" s="159">
        <v>85.1544</v>
      </c>
      <c r="E64" s="129">
        <f aca="true" t="shared" si="6" ref="E64:E71">D64-C64</f>
        <v>0.09720000000000084</v>
      </c>
      <c r="F64" s="130">
        <f aca="true" t="shared" si="7" ref="F64:F71">((10^6)*E64/G64)</f>
        <v>331.3222210860035</v>
      </c>
      <c r="G64" s="131">
        <f aca="true" t="shared" si="8" ref="G64:G71">I64-J64</f>
        <v>293.37</v>
      </c>
      <c r="H64" s="128">
        <v>59</v>
      </c>
      <c r="I64" s="140">
        <v>826.75</v>
      </c>
      <c r="J64" s="140">
        <v>533.38</v>
      </c>
    </row>
    <row r="65" spans="1:10" ht="18.75" customHeight="1">
      <c r="A65" s="166"/>
      <c r="B65" s="136">
        <v>36</v>
      </c>
      <c r="C65" s="159">
        <v>84.601</v>
      </c>
      <c r="D65" s="159">
        <v>84.725</v>
      </c>
      <c r="E65" s="129">
        <f t="shared" si="6"/>
        <v>0.12399999999999523</v>
      </c>
      <c r="F65" s="130">
        <f t="shared" si="7"/>
        <v>387.05247058087593</v>
      </c>
      <c r="G65" s="131">
        <f t="shared" si="8"/>
        <v>320.37</v>
      </c>
      <c r="H65" s="128">
        <v>60</v>
      </c>
      <c r="I65" s="140">
        <v>700.02</v>
      </c>
      <c r="J65" s="140">
        <v>379.65</v>
      </c>
    </row>
    <row r="66" spans="1:10" ht="18.75" customHeight="1">
      <c r="A66" s="166">
        <v>21130</v>
      </c>
      <c r="B66" s="136">
        <v>10</v>
      </c>
      <c r="C66" s="159">
        <v>85.0992</v>
      </c>
      <c r="D66" s="159">
        <v>85.1284</v>
      </c>
      <c r="E66" s="129">
        <f t="shared" si="6"/>
        <v>0.029200000000003</v>
      </c>
      <c r="F66" s="130">
        <f t="shared" si="7"/>
        <v>111.87739463602682</v>
      </c>
      <c r="G66" s="131">
        <f t="shared" si="8"/>
        <v>261</v>
      </c>
      <c r="H66" s="128">
        <v>61</v>
      </c>
      <c r="I66" s="140">
        <v>817.23</v>
      </c>
      <c r="J66" s="140">
        <v>556.23</v>
      </c>
    </row>
    <row r="67" spans="1:10" ht="18.75" customHeight="1">
      <c r="A67" s="166"/>
      <c r="B67" s="136">
        <v>11</v>
      </c>
      <c r="C67" s="159">
        <v>86.103</v>
      </c>
      <c r="D67" s="159">
        <v>86.139</v>
      </c>
      <c r="E67" s="129">
        <f t="shared" si="6"/>
        <v>0.036000000000001364</v>
      </c>
      <c r="F67" s="130">
        <f t="shared" si="7"/>
        <v>122.94242196571737</v>
      </c>
      <c r="G67" s="131">
        <f t="shared" si="8"/>
        <v>292.82000000000005</v>
      </c>
      <c r="H67" s="128">
        <v>62</v>
      </c>
      <c r="I67" s="140">
        <v>820.75</v>
      </c>
      <c r="J67" s="140">
        <v>527.93</v>
      </c>
    </row>
    <row r="68" spans="1:10" ht="18.75" customHeight="1">
      <c r="A68" s="166"/>
      <c r="B68" s="136">
        <v>12</v>
      </c>
      <c r="C68" s="159">
        <v>84.8547</v>
      </c>
      <c r="D68" s="159">
        <v>84.9118</v>
      </c>
      <c r="E68" s="129">
        <f t="shared" si="6"/>
        <v>0.05710000000000548</v>
      </c>
      <c r="F68" s="130">
        <f t="shared" si="7"/>
        <v>179.50894400957424</v>
      </c>
      <c r="G68" s="131">
        <f t="shared" si="8"/>
        <v>318.09000000000003</v>
      </c>
      <c r="H68" s="128">
        <v>63</v>
      </c>
      <c r="I68" s="140">
        <v>727.36</v>
      </c>
      <c r="J68" s="140">
        <v>409.27</v>
      </c>
    </row>
    <row r="69" spans="1:10" ht="18.75" customHeight="1">
      <c r="A69" s="166">
        <v>21137</v>
      </c>
      <c r="B69" s="136">
        <v>13</v>
      </c>
      <c r="C69" s="159">
        <v>86.7498</v>
      </c>
      <c r="D69" s="159">
        <v>86.7551</v>
      </c>
      <c r="E69" s="129">
        <f t="shared" si="6"/>
        <v>0.0053000000000054115</v>
      </c>
      <c r="F69" s="130">
        <f t="shared" si="7"/>
        <v>17.081896412819194</v>
      </c>
      <c r="G69" s="131">
        <f t="shared" si="8"/>
        <v>310.27</v>
      </c>
      <c r="H69" s="128">
        <v>64</v>
      </c>
      <c r="I69" s="140">
        <v>898.49</v>
      </c>
      <c r="J69" s="140">
        <v>588.22</v>
      </c>
    </row>
    <row r="70" spans="1:10" ht="18.75" customHeight="1">
      <c r="A70" s="166"/>
      <c r="B70" s="136">
        <v>14</v>
      </c>
      <c r="C70" s="159">
        <v>85.9293</v>
      </c>
      <c r="D70" s="159">
        <v>85.9344</v>
      </c>
      <c r="E70" s="129">
        <f t="shared" si="6"/>
        <v>0.005099999999998772</v>
      </c>
      <c r="F70" s="130">
        <f t="shared" si="7"/>
        <v>18.287435456105758</v>
      </c>
      <c r="G70" s="131">
        <f t="shared" si="8"/>
        <v>278.87999999999994</v>
      </c>
      <c r="H70" s="128">
        <v>65</v>
      </c>
      <c r="I70" s="140">
        <v>632.3</v>
      </c>
      <c r="J70" s="140">
        <v>353.42</v>
      </c>
    </row>
    <row r="71" spans="1:10" ht="18.75" customHeight="1">
      <c r="A71" s="166"/>
      <c r="B71" s="136">
        <v>15</v>
      </c>
      <c r="C71" s="159">
        <v>87.0006</v>
      </c>
      <c r="D71" s="159">
        <v>87.006</v>
      </c>
      <c r="E71" s="129">
        <f t="shared" si="6"/>
        <v>0.00539999999999452</v>
      </c>
      <c r="F71" s="130">
        <f t="shared" si="7"/>
        <v>20.49569210913774</v>
      </c>
      <c r="G71" s="131">
        <f t="shared" si="8"/>
        <v>263.47</v>
      </c>
      <c r="H71" s="128">
        <v>66</v>
      </c>
      <c r="I71" s="140">
        <v>801.08</v>
      </c>
      <c r="J71" s="140">
        <v>537.61</v>
      </c>
    </row>
    <row r="72" spans="1:10" ht="18.75" customHeight="1">
      <c r="A72" s="166">
        <v>21143</v>
      </c>
      <c r="B72" s="136">
        <v>16</v>
      </c>
      <c r="C72" s="159">
        <v>86.1482</v>
      </c>
      <c r="D72" s="159">
        <v>86.1494</v>
      </c>
      <c r="E72" s="129">
        <f aca="true" t="shared" si="9" ref="E72:E110">D72-C72</f>
        <v>0.0011999999999972033</v>
      </c>
      <c r="F72" s="130">
        <f aca="true" t="shared" si="10" ref="F72:F110">((10^6)*E72/G72)</f>
        <v>4.964421644866802</v>
      </c>
      <c r="G72" s="131">
        <f aca="true" t="shared" si="11" ref="G72:G110">I72-J72</f>
        <v>241.71999999999997</v>
      </c>
      <c r="H72" s="128">
        <v>67</v>
      </c>
      <c r="I72" s="140">
        <v>642.42</v>
      </c>
      <c r="J72" s="140">
        <v>400.7</v>
      </c>
    </row>
    <row r="73" spans="1:10" ht="18.75" customHeight="1">
      <c r="A73" s="166"/>
      <c r="B73" s="136">
        <v>17</v>
      </c>
      <c r="C73" s="159">
        <v>87.241</v>
      </c>
      <c r="D73" s="159">
        <v>87.2418</v>
      </c>
      <c r="E73" s="129">
        <f t="shared" si="9"/>
        <v>0.0007999999999981355</v>
      </c>
      <c r="F73" s="130">
        <f t="shared" si="10"/>
        <v>2.587656876692119</v>
      </c>
      <c r="G73" s="131">
        <f t="shared" si="11"/>
        <v>309.16</v>
      </c>
      <c r="H73" s="128">
        <v>68</v>
      </c>
      <c r="I73" s="140">
        <v>687.61</v>
      </c>
      <c r="J73" s="140">
        <v>378.45</v>
      </c>
    </row>
    <row r="74" spans="1:10" ht="18.75" customHeight="1">
      <c r="A74" s="166"/>
      <c r="B74" s="136">
        <v>18</v>
      </c>
      <c r="C74" s="159">
        <v>85.1702</v>
      </c>
      <c r="D74" s="159">
        <v>85.1711</v>
      </c>
      <c r="E74" s="129">
        <f t="shared" si="9"/>
        <v>0.0009000000000014552</v>
      </c>
      <c r="F74" s="130">
        <f t="shared" si="10"/>
        <v>3.2592163395431855</v>
      </c>
      <c r="G74" s="131">
        <f t="shared" si="11"/>
        <v>276.14</v>
      </c>
      <c r="H74" s="128">
        <v>69</v>
      </c>
      <c r="I74" s="140">
        <v>701.66</v>
      </c>
      <c r="J74" s="140">
        <v>425.52</v>
      </c>
    </row>
    <row r="75" spans="1:10" ht="18.75" customHeight="1">
      <c r="A75" s="166">
        <v>21157</v>
      </c>
      <c r="B75" s="136">
        <v>10</v>
      </c>
      <c r="C75" s="159">
        <v>85.0822</v>
      </c>
      <c r="D75" s="159">
        <v>85.09</v>
      </c>
      <c r="E75" s="209">
        <f t="shared" si="9"/>
        <v>0.007800000000003138</v>
      </c>
      <c r="F75" s="210">
        <f t="shared" si="10"/>
        <v>24.248453383912512</v>
      </c>
      <c r="G75" s="211">
        <f t="shared" si="11"/>
        <v>321.67</v>
      </c>
      <c r="H75" s="212">
        <v>70</v>
      </c>
      <c r="I75" s="213">
        <v>690.62</v>
      </c>
      <c r="J75" s="213">
        <v>368.95</v>
      </c>
    </row>
    <row r="76" spans="1:10" ht="18.75" customHeight="1">
      <c r="A76" s="166"/>
      <c r="B76" s="136">
        <v>11</v>
      </c>
      <c r="C76" s="159">
        <v>86.0834</v>
      </c>
      <c r="D76" s="159">
        <v>86.0936</v>
      </c>
      <c r="E76" s="209">
        <f t="shared" si="9"/>
        <v>0.010199999999997544</v>
      </c>
      <c r="F76" s="210">
        <f t="shared" si="10"/>
        <v>33.00864049706334</v>
      </c>
      <c r="G76" s="211">
        <f t="shared" si="11"/>
        <v>309.01000000000005</v>
      </c>
      <c r="H76" s="212">
        <v>71</v>
      </c>
      <c r="I76" s="213">
        <v>623.35</v>
      </c>
      <c r="J76" s="213">
        <v>314.34</v>
      </c>
    </row>
    <row r="77" spans="1:10" ht="18.75" customHeight="1">
      <c r="A77" s="166"/>
      <c r="B77" s="136">
        <v>12</v>
      </c>
      <c r="C77" s="159">
        <v>84.8361</v>
      </c>
      <c r="D77" s="159">
        <v>84.8465</v>
      </c>
      <c r="E77" s="209">
        <f t="shared" si="9"/>
        <v>0.010400000000004184</v>
      </c>
      <c r="F77" s="210">
        <f t="shared" si="10"/>
        <v>34.97091361513226</v>
      </c>
      <c r="G77" s="211">
        <f t="shared" si="11"/>
        <v>297.39</v>
      </c>
      <c r="H77" s="212">
        <v>72</v>
      </c>
      <c r="I77" s="213">
        <v>623.77</v>
      </c>
      <c r="J77" s="213">
        <v>326.38</v>
      </c>
    </row>
    <row r="78" spans="1:10" ht="18.75" customHeight="1">
      <c r="A78" s="166">
        <v>21171</v>
      </c>
      <c r="B78" s="136">
        <v>13</v>
      </c>
      <c r="C78" s="159">
        <v>86.7632</v>
      </c>
      <c r="D78" s="159">
        <v>86.7745</v>
      </c>
      <c r="E78" s="209">
        <f t="shared" si="9"/>
        <v>0.011300000000005639</v>
      </c>
      <c r="F78" s="210">
        <f t="shared" si="10"/>
        <v>42.3554106226082</v>
      </c>
      <c r="G78" s="211">
        <f t="shared" si="11"/>
        <v>266.78999999999996</v>
      </c>
      <c r="H78" s="212">
        <v>73</v>
      </c>
      <c r="I78" s="213">
        <v>798.06</v>
      </c>
      <c r="J78" s="213">
        <v>531.27</v>
      </c>
    </row>
    <row r="79" spans="1:10" ht="18.75" customHeight="1">
      <c r="A79" s="166"/>
      <c r="B79" s="136">
        <v>14</v>
      </c>
      <c r="C79" s="159">
        <v>85.9856</v>
      </c>
      <c r="D79" s="159">
        <v>85.9898</v>
      </c>
      <c r="E79" s="209">
        <f t="shared" si="9"/>
        <v>0.004199999999997317</v>
      </c>
      <c r="F79" s="210">
        <f t="shared" si="10"/>
        <v>16.060571297454466</v>
      </c>
      <c r="G79" s="211">
        <f t="shared" si="11"/>
        <v>261.51</v>
      </c>
      <c r="H79" s="212">
        <v>74</v>
      </c>
      <c r="I79" s="213">
        <v>795.49</v>
      </c>
      <c r="J79" s="213">
        <v>533.98</v>
      </c>
    </row>
    <row r="80" spans="1:10" ht="18.75" customHeight="1">
      <c r="A80" s="166"/>
      <c r="B80" s="136">
        <v>15</v>
      </c>
      <c r="C80" s="159">
        <v>87.0517</v>
      </c>
      <c r="D80" s="159">
        <v>87.06</v>
      </c>
      <c r="E80" s="209">
        <f t="shared" si="9"/>
        <v>0.008300000000005525</v>
      </c>
      <c r="F80" s="210">
        <f t="shared" si="10"/>
        <v>28.364431686164746</v>
      </c>
      <c r="G80" s="211">
        <f t="shared" si="11"/>
        <v>292.61999999999995</v>
      </c>
      <c r="H80" s="212">
        <v>75</v>
      </c>
      <c r="I80" s="213">
        <v>661.31</v>
      </c>
      <c r="J80" s="213">
        <v>368.69</v>
      </c>
    </row>
    <row r="81" spans="1:10" ht="18.75" customHeight="1">
      <c r="A81" s="166">
        <v>21178</v>
      </c>
      <c r="B81" s="136">
        <v>16</v>
      </c>
      <c r="C81" s="159">
        <v>86.1796</v>
      </c>
      <c r="D81" s="159">
        <v>86.1875</v>
      </c>
      <c r="E81" s="209">
        <f t="shared" si="9"/>
        <v>0.007900000000006457</v>
      </c>
      <c r="F81" s="210">
        <f t="shared" si="10"/>
        <v>25.084939510387883</v>
      </c>
      <c r="G81" s="211">
        <f t="shared" si="11"/>
        <v>314.93000000000006</v>
      </c>
      <c r="H81" s="212">
        <v>76</v>
      </c>
      <c r="I81" s="213">
        <v>684.44</v>
      </c>
      <c r="J81" s="213">
        <v>369.51</v>
      </c>
    </row>
    <row r="82" spans="1:10" ht="18.75" customHeight="1">
      <c r="A82" s="166"/>
      <c r="B82" s="136">
        <v>17</v>
      </c>
      <c r="C82" s="159">
        <v>87.2727</v>
      </c>
      <c r="D82" s="159">
        <v>87.2786</v>
      </c>
      <c r="E82" s="209">
        <f t="shared" si="9"/>
        <v>0.005899999999996908</v>
      </c>
      <c r="F82" s="210">
        <f t="shared" si="10"/>
        <v>25.18676627533365</v>
      </c>
      <c r="G82" s="211">
        <f t="shared" si="11"/>
        <v>234.25</v>
      </c>
      <c r="H82" s="212">
        <v>77</v>
      </c>
      <c r="I82" s="213">
        <v>799.79</v>
      </c>
      <c r="J82" s="213">
        <v>565.54</v>
      </c>
    </row>
    <row r="83" spans="1:10" ht="18.75" customHeight="1">
      <c r="A83" s="166"/>
      <c r="B83" s="136">
        <v>18</v>
      </c>
      <c r="C83" s="159">
        <v>85.1493</v>
      </c>
      <c r="D83" s="159">
        <v>85.16</v>
      </c>
      <c r="E83" s="209">
        <f t="shared" si="9"/>
        <v>0.010699999999999932</v>
      </c>
      <c r="F83" s="210">
        <f t="shared" si="10"/>
        <v>38.08235754706884</v>
      </c>
      <c r="G83" s="211">
        <f t="shared" si="11"/>
        <v>280.96999999999997</v>
      </c>
      <c r="H83" s="212">
        <v>78</v>
      </c>
      <c r="I83" s="213">
        <v>698.9</v>
      </c>
      <c r="J83" s="213">
        <v>417.93</v>
      </c>
    </row>
    <row r="84" spans="1:10" ht="18.75" customHeight="1">
      <c r="A84" s="166">
        <v>21200</v>
      </c>
      <c r="B84" s="136">
        <v>10</v>
      </c>
      <c r="C84" s="159">
        <v>85.11</v>
      </c>
      <c r="D84" s="159">
        <v>85.1125</v>
      </c>
      <c r="E84" s="209">
        <f t="shared" si="9"/>
        <v>0.0024999999999977263</v>
      </c>
      <c r="F84" s="210">
        <f t="shared" si="10"/>
        <v>8.047901107383874</v>
      </c>
      <c r="G84" s="211">
        <f t="shared" si="11"/>
        <v>310.64</v>
      </c>
      <c r="H84" s="212">
        <v>79</v>
      </c>
      <c r="I84" s="213">
        <v>863.08</v>
      </c>
      <c r="J84" s="213">
        <v>552.44</v>
      </c>
    </row>
    <row r="85" spans="1:10" ht="18.75" customHeight="1">
      <c r="A85" s="166"/>
      <c r="B85" s="136">
        <v>11</v>
      </c>
      <c r="C85" s="159">
        <v>86.09</v>
      </c>
      <c r="D85" s="159">
        <v>86.0925</v>
      </c>
      <c r="E85" s="209">
        <f t="shared" si="9"/>
        <v>0.0024999999999977263</v>
      </c>
      <c r="F85" s="210">
        <f t="shared" si="10"/>
        <v>7.996929179187918</v>
      </c>
      <c r="G85" s="211">
        <f t="shared" si="11"/>
        <v>312.61999999999995</v>
      </c>
      <c r="H85" s="212">
        <v>80</v>
      </c>
      <c r="I85" s="213">
        <v>798.16</v>
      </c>
      <c r="J85" s="213">
        <v>485.54</v>
      </c>
    </row>
    <row r="86" spans="1:10" ht="18.75" customHeight="1">
      <c r="A86" s="166"/>
      <c r="B86" s="136">
        <v>12</v>
      </c>
      <c r="C86" s="159">
        <v>84.8347</v>
      </c>
      <c r="D86" s="159">
        <v>84.8361</v>
      </c>
      <c r="E86" s="209">
        <f t="shared" si="9"/>
        <v>0.0014000000000038426</v>
      </c>
      <c r="F86" s="210">
        <f t="shared" si="10"/>
        <v>4.0401708415209585</v>
      </c>
      <c r="G86" s="211">
        <f t="shared" si="11"/>
        <v>346.52</v>
      </c>
      <c r="H86" s="212">
        <v>81</v>
      </c>
      <c r="I86" s="213">
        <v>667.9</v>
      </c>
      <c r="J86" s="213">
        <v>321.38</v>
      </c>
    </row>
    <row r="87" spans="1:10" ht="18.75" customHeight="1">
      <c r="A87" s="166">
        <v>21206</v>
      </c>
      <c r="B87" s="136">
        <v>13</v>
      </c>
      <c r="C87" s="159">
        <v>86.7506</v>
      </c>
      <c r="D87" s="159">
        <v>86.752</v>
      </c>
      <c r="E87" s="209">
        <f t="shared" si="9"/>
        <v>0.0013999999999896318</v>
      </c>
      <c r="F87" s="210">
        <f t="shared" si="10"/>
        <v>4.291845493530447</v>
      </c>
      <c r="G87" s="211">
        <f t="shared" si="11"/>
        <v>326.2</v>
      </c>
      <c r="H87" s="212">
        <v>82</v>
      </c>
      <c r="I87" s="213">
        <v>672.78</v>
      </c>
      <c r="J87" s="213">
        <v>346.58</v>
      </c>
    </row>
    <row r="88" spans="1:10" ht="18.75" customHeight="1">
      <c r="A88" s="166"/>
      <c r="B88" s="136">
        <v>14</v>
      </c>
      <c r="C88" s="159">
        <v>85.9604</v>
      </c>
      <c r="D88" s="159">
        <v>85.9626</v>
      </c>
      <c r="E88" s="209">
        <f t="shared" si="9"/>
        <v>0.0021999999999877673</v>
      </c>
      <c r="F88" s="210">
        <f t="shared" si="10"/>
        <v>6.696292688828656</v>
      </c>
      <c r="G88" s="211">
        <f t="shared" si="11"/>
        <v>328.5400000000001</v>
      </c>
      <c r="H88" s="212">
        <v>83</v>
      </c>
      <c r="I88" s="213">
        <v>834.07</v>
      </c>
      <c r="J88" s="213">
        <v>505.53</v>
      </c>
    </row>
    <row r="89" spans="1:10" ht="18.75" customHeight="1">
      <c r="A89" s="166"/>
      <c r="B89" s="136">
        <v>15</v>
      </c>
      <c r="C89" s="159">
        <v>87.015</v>
      </c>
      <c r="D89" s="159">
        <v>87.0169</v>
      </c>
      <c r="E89" s="209">
        <f t="shared" si="9"/>
        <v>0.00190000000000623</v>
      </c>
      <c r="F89" s="210">
        <f t="shared" si="10"/>
        <v>5.065180880291727</v>
      </c>
      <c r="G89" s="211">
        <f t="shared" si="11"/>
        <v>375.11</v>
      </c>
      <c r="H89" s="212">
        <v>84</v>
      </c>
      <c r="I89" s="213">
        <v>692.25</v>
      </c>
      <c r="J89" s="213">
        <v>317.14</v>
      </c>
    </row>
    <row r="90" spans="1:10" ht="18.75" customHeight="1">
      <c r="A90" s="166">
        <v>21214</v>
      </c>
      <c r="B90" s="136">
        <v>16</v>
      </c>
      <c r="C90" s="159">
        <v>86.1638</v>
      </c>
      <c r="D90" s="159">
        <v>86.1646</v>
      </c>
      <c r="E90" s="209">
        <f t="shared" si="9"/>
        <v>0.0007999999999981355</v>
      </c>
      <c r="F90" s="210">
        <f t="shared" si="10"/>
        <v>2.211777716334353</v>
      </c>
      <c r="G90" s="211">
        <f t="shared" si="11"/>
        <v>361.70000000000005</v>
      </c>
      <c r="H90" s="212">
        <v>85</v>
      </c>
      <c r="I90" s="213">
        <v>698.09</v>
      </c>
      <c r="J90" s="213">
        <v>336.39</v>
      </c>
    </row>
    <row r="91" spans="1:10" ht="18.75" customHeight="1">
      <c r="A91" s="166"/>
      <c r="B91" s="136">
        <v>17</v>
      </c>
      <c r="C91" s="159">
        <v>87.2458</v>
      </c>
      <c r="D91" s="159">
        <v>87.2462</v>
      </c>
      <c r="E91" s="209">
        <f t="shared" si="9"/>
        <v>0.00039999999999906777</v>
      </c>
      <c r="F91" s="210">
        <f t="shared" si="10"/>
        <v>1.1989329496719952</v>
      </c>
      <c r="G91" s="211">
        <f t="shared" si="11"/>
        <v>333.63</v>
      </c>
      <c r="H91" s="212">
        <v>86</v>
      </c>
      <c r="I91" s="213">
        <v>834.88</v>
      </c>
      <c r="J91" s="213">
        <v>501.25</v>
      </c>
    </row>
    <row r="92" spans="1:10" ht="18.75" customHeight="1">
      <c r="A92" s="166"/>
      <c r="B92" s="136">
        <v>18</v>
      </c>
      <c r="C92" s="159">
        <v>85.1644</v>
      </c>
      <c r="D92" s="159">
        <v>85.166</v>
      </c>
      <c r="E92" s="209">
        <f t="shared" si="9"/>
        <v>0.001599999999996271</v>
      </c>
      <c r="F92" s="210">
        <f t="shared" si="10"/>
        <v>4.243131430986186</v>
      </c>
      <c r="G92" s="211">
        <f t="shared" si="11"/>
        <v>377.08</v>
      </c>
      <c r="H92" s="212">
        <v>87</v>
      </c>
      <c r="I92" s="213">
        <v>684.17</v>
      </c>
      <c r="J92" s="213">
        <v>307.09</v>
      </c>
    </row>
    <row r="93" spans="1:10" ht="18.75" customHeight="1">
      <c r="A93" s="166">
        <v>21220</v>
      </c>
      <c r="B93" s="136">
        <v>25</v>
      </c>
      <c r="C93" s="159">
        <v>87.0056</v>
      </c>
      <c r="D93" s="159">
        <v>87.0147</v>
      </c>
      <c r="E93" s="209">
        <f t="shared" si="9"/>
        <v>0.00910000000000366</v>
      </c>
      <c r="F93" s="210">
        <f t="shared" si="10"/>
        <v>28.270527198743864</v>
      </c>
      <c r="G93" s="211">
        <f t="shared" si="11"/>
        <v>321.88999999999993</v>
      </c>
      <c r="H93" s="212">
        <v>88</v>
      </c>
      <c r="I93" s="213">
        <v>683.31</v>
      </c>
      <c r="J93" s="213">
        <v>361.42</v>
      </c>
    </row>
    <row r="94" spans="1:10" ht="18.75" customHeight="1">
      <c r="A94" s="166"/>
      <c r="B94" s="136">
        <v>26</v>
      </c>
      <c r="C94" s="159">
        <v>85.7806</v>
      </c>
      <c r="D94" s="159">
        <v>85.7888</v>
      </c>
      <c r="E94" s="209">
        <f t="shared" si="9"/>
        <v>0.008199999999987995</v>
      </c>
      <c r="F94" s="210">
        <f t="shared" si="10"/>
        <v>26.882601711267725</v>
      </c>
      <c r="G94" s="211">
        <f t="shared" si="11"/>
        <v>305.03000000000003</v>
      </c>
      <c r="H94" s="212">
        <v>89</v>
      </c>
      <c r="I94" s="213">
        <v>631.19</v>
      </c>
      <c r="J94" s="213">
        <v>326.16</v>
      </c>
    </row>
    <row r="95" spans="1:10" ht="18.75" customHeight="1">
      <c r="A95" s="166"/>
      <c r="B95" s="136">
        <v>27</v>
      </c>
      <c r="C95" s="159">
        <v>86.317</v>
      </c>
      <c r="D95" s="159">
        <v>86.3236</v>
      </c>
      <c r="E95" s="209">
        <f t="shared" si="9"/>
        <v>0.0066000000000059345</v>
      </c>
      <c r="F95" s="210">
        <f t="shared" si="10"/>
        <v>19.220688450130858</v>
      </c>
      <c r="G95" s="211">
        <f t="shared" si="11"/>
        <v>343.38000000000005</v>
      </c>
      <c r="H95" s="212">
        <v>90</v>
      </c>
      <c r="I95" s="213">
        <v>713.84</v>
      </c>
      <c r="J95" s="213">
        <v>370.46</v>
      </c>
    </row>
    <row r="96" spans="1:10" ht="18.75" customHeight="1">
      <c r="A96" s="166">
        <v>21234</v>
      </c>
      <c r="B96" s="136">
        <v>28</v>
      </c>
      <c r="C96" s="159">
        <v>87.2023</v>
      </c>
      <c r="D96" s="159">
        <v>87.2032</v>
      </c>
      <c r="E96" s="209">
        <f t="shared" si="9"/>
        <v>0.0009000000000014552</v>
      </c>
      <c r="F96" s="210">
        <f t="shared" si="10"/>
        <v>3.065917220240011</v>
      </c>
      <c r="G96" s="211">
        <f t="shared" si="11"/>
        <v>293.55</v>
      </c>
      <c r="H96" s="212">
        <v>91</v>
      </c>
      <c r="I96" s="213">
        <v>679.35</v>
      </c>
      <c r="J96" s="213">
        <v>385.8</v>
      </c>
    </row>
    <row r="97" spans="1:10" ht="18.75" customHeight="1">
      <c r="A97" s="166"/>
      <c r="B97" s="136">
        <v>29</v>
      </c>
      <c r="C97" s="159">
        <v>85.2492</v>
      </c>
      <c r="D97" s="159">
        <v>85.2499</v>
      </c>
      <c r="E97" s="209">
        <f t="shared" si="9"/>
        <v>0.0006999999999948159</v>
      </c>
      <c r="F97" s="210">
        <f t="shared" si="10"/>
        <v>2.450208267684609</v>
      </c>
      <c r="G97" s="211">
        <f t="shared" si="11"/>
        <v>285.68999999999994</v>
      </c>
      <c r="H97" s="212">
        <v>92</v>
      </c>
      <c r="I97" s="213">
        <v>650.16</v>
      </c>
      <c r="J97" s="213">
        <v>364.47</v>
      </c>
    </row>
    <row r="98" spans="1:10" ht="18.75" customHeight="1">
      <c r="A98" s="166"/>
      <c r="B98" s="136">
        <v>30</v>
      </c>
      <c r="C98" s="159">
        <v>84.9668</v>
      </c>
      <c r="D98" s="159">
        <v>84.9757</v>
      </c>
      <c r="E98" s="209">
        <f t="shared" si="9"/>
        <v>0.008899999999997021</v>
      </c>
      <c r="F98" s="210">
        <f t="shared" si="10"/>
        <v>31.241224375165054</v>
      </c>
      <c r="G98" s="211">
        <f t="shared" si="11"/>
        <v>284.88</v>
      </c>
      <c r="H98" s="212">
        <v>93</v>
      </c>
      <c r="I98" s="213">
        <v>779.49</v>
      </c>
      <c r="J98" s="213">
        <v>494.61</v>
      </c>
    </row>
    <row r="99" spans="1:10" ht="18.75" customHeight="1">
      <c r="A99" s="166">
        <v>21241</v>
      </c>
      <c r="B99" s="136">
        <v>31</v>
      </c>
      <c r="C99" s="159">
        <v>84.8715</v>
      </c>
      <c r="D99" s="159">
        <v>84.872</v>
      </c>
      <c r="E99" s="209">
        <f t="shared" si="9"/>
        <v>0.0005000000000023874</v>
      </c>
      <c r="F99" s="210">
        <f t="shared" si="10"/>
        <v>1.67101129604434</v>
      </c>
      <c r="G99" s="211">
        <f t="shared" si="11"/>
        <v>299.22</v>
      </c>
      <c r="H99" s="212">
        <v>94</v>
      </c>
      <c r="I99" s="213">
        <v>850.62</v>
      </c>
      <c r="J99" s="213">
        <v>551.4</v>
      </c>
    </row>
    <row r="100" spans="1:10" ht="18.75" customHeight="1">
      <c r="A100" s="166"/>
      <c r="B100" s="136">
        <v>32</v>
      </c>
      <c r="C100" s="159">
        <v>85.0169</v>
      </c>
      <c r="D100" s="159">
        <v>85.0175</v>
      </c>
      <c r="E100" s="209">
        <f t="shared" si="9"/>
        <v>0.0005999999999914962</v>
      </c>
      <c r="F100" s="210">
        <f t="shared" si="10"/>
        <v>2.177147211406424</v>
      </c>
      <c r="G100" s="211">
        <f t="shared" si="11"/>
        <v>275.5899999999999</v>
      </c>
      <c r="H100" s="212">
        <v>95</v>
      </c>
      <c r="I100" s="213">
        <v>796.31</v>
      </c>
      <c r="J100" s="213">
        <v>520.72</v>
      </c>
    </row>
    <row r="101" spans="1:10" ht="18.75" customHeight="1">
      <c r="A101" s="166"/>
      <c r="B101" s="136">
        <v>33</v>
      </c>
      <c r="C101" s="159">
        <v>85.9853</v>
      </c>
      <c r="D101" s="159">
        <v>85.986</v>
      </c>
      <c r="E101" s="209">
        <f t="shared" si="9"/>
        <v>0.0007000000000090267</v>
      </c>
      <c r="F101" s="210">
        <f t="shared" si="10"/>
        <v>2.3929987693457773</v>
      </c>
      <c r="G101" s="211">
        <f t="shared" si="11"/>
        <v>292.52</v>
      </c>
      <c r="H101" s="212">
        <v>96</v>
      </c>
      <c r="I101" s="213">
        <v>807.1</v>
      </c>
      <c r="J101" s="213">
        <v>514.58</v>
      </c>
    </row>
    <row r="102" spans="1:10" ht="18.75" customHeight="1">
      <c r="A102" s="166">
        <v>21255</v>
      </c>
      <c r="B102" s="136">
        <v>10</v>
      </c>
      <c r="C102" s="159">
        <v>85.0892</v>
      </c>
      <c r="D102" s="159">
        <v>85.0894</v>
      </c>
      <c r="E102" s="209">
        <f t="shared" si="9"/>
        <v>0.00019999999999242846</v>
      </c>
      <c r="F102" s="210">
        <f t="shared" si="10"/>
        <v>0.7239294892403392</v>
      </c>
      <c r="G102" s="211">
        <f t="shared" si="11"/>
        <v>276.2699999999999</v>
      </c>
      <c r="H102" s="212">
        <v>97</v>
      </c>
      <c r="I102" s="213">
        <v>663.93</v>
      </c>
      <c r="J102" s="213">
        <v>387.66</v>
      </c>
    </row>
    <row r="103" spans="1:10" ht="18.75" customHeight="1">
      <c r="A103" s="166"/>
      <c r="B103" s="136">
        <v>11</v>
      </c>
      <c r="C103" s="159">
        <v>86.1109</v>
      </c>
      <c r="D103" s="159">
        <v>86.111</v>
      </c>
      <c r="E103" s="209">
        <f t="shared" si="9"/>
        <v>0.00010000000000331966</v>
      </c>
      <c r="F103" s="210">
        <f t="shared" si="10"/>
        <v>0.3419504855810411</v>
      </c>
      <c r="G103" s="211">
        <f t="shared" si="11"/>
        <v>292.44</v>
      </c>
      <c r="H103" s="212">
        <v>98</v>
      </c>
      <c r="I103" s="213">
        <v>657.14</v>
      </c>
      <c r="J103" s="213">
        <v>364.7</v>
      </c>
    </row>
    <row r="104" spans="1:10" ht="18.75" customHeight="1">
      <c r="A104" s="166"/>
      <c r="B104" s="136">
        <v>12</v>
      </c>
      <c r="C104" s="159">
        <v>84.8459</v>
      </c>
      <c r="D104" s="159">
        <v>84.8459</v>
      </c>
      <c r="E104" s="209">
        <f t="shared" si="9"/>
        <v>0</v>
      </c>
      <c r="F104" s="210">
        <f t="shared" si="10"/>
        <v>0</v>
      </c>
      <c r="G104" s="211">
        <f t="shared" si="11"/>
        <v>314.00000000000006</v>
      </c>
      <c r="H104" s="212">
        <v>99</v>
      </c>
      <c r="I104" s="213">
        <v>806.71</v>
      </c>
      <c r="J104" s="213">
        <v>492.71</v>
      </c>
    </row>
    <row r="105" spans="1:10" ht="18.75" customHeight="1">
      <c r="A105" s="166">
        <v>21262</v>
      </c>
      <c r="B105" s="136">
        <v>13</v>
      </c>
      <c r="C105" s="159">
        <v>86.715</v>
      </c>
      <c r="D105" s="159">
        <v>86.719</v>
      </c>
      <c r="E105" s="209">
        <f t="shared" si="9"/>
        <v>0.003999999999990678</v>
      </c>
      <c r="F105" s="210">
        <f t="shared" si="10"/>
        <v>12.7429117553064</v>
      </c>
      <c r="G105" s="211">
        <f t="shared" si="11"/>
        <v>313.8999999999999</v>
      </c>
      <c r="H105" s="212">
        <v>100</v>
      </c>
      <c r="I105" s="213">
        <v>658.06</v>
      </c>
      <c r="J105" s="213">
        <v>344.16</v>
      </c>
    </row>
    <row r="106" spans="1:10" ht="18.75" customHeight="1">
      <c r="A106" s="166"/>
      <c r="B106" s="136">
        <v>14</v>
      </c>
      <c r="C106" s="159">
        <v>85.9334</v>
      </c>
      <c r="D106" s="159">
        <v>85.9409</v>
      </c>
      <c r="E106" s="209">
        <f t="shared" si="9"/>
        <v>0.007499999999993179</v>
      </c>
      <c r="F106" s="210">
        <f t="shared" si="10"/>
        <v>26.471833968633277</v>
      </c>
      <c r="G106" s="211">
        <f t="shared" si="11"/>
        <v>283.31999999999994</v>
      </c>
      <c r="H106" s="212">
        <v>101</v>
      </c>
      <c r="I106" s="213">
        <v>658.05</v>
      </c>
      <c r="J106" s="213">
        <v>374.73</v>
      </c>
    </row>
    <row r="107" spans="1:10" ht="18.75" customHeight="1">
      <c r="A107" s="166"/>
      <c r="B107" s="136">
        <v>15</v>
      </c>
      <c r="C107" s="159">
        <v>87.016</v>
      </c>
      <c r="D107" s="159">
        <v>87.0181</v>
      </c>
      <c r="E107" s="209">
        <f t="shared" si="9"/>
        <v>0.0020999999999986585</v>
      </c>
      <c r="F107" s="210">
        <f t="shared" si="10"/>
        <v>7.525802752288771</v>
      </c>
      <c r="G107" s="211">
        <f t="shared" si="11"/>
        <v>279.03999999999996</v>
      </c>
      <c r="H107" s="212">
        <v>102</v>
      </c>
      <c r="I107" s="213">
        <v>816.54</v>
      </c>
      <c r="J107" s="213">
        <v>537.5</v>
      </c>
    </row>
    <row r="108" spans="1:10" ht="18.75" customHeight="1">
      <c r="A108" s="166">
        <v>21269</v>
      </c>
      <c r="B108" s="136">
        <v>16</v>
      </c>
      <c r="C108" s="159">
        <v>86.1588</v>
      </c>
      <c r="D108" s="159">
        <v>86.1589</v>
      </c>
      <c r="E108" s="209">
        <f t="shared" si="9"/>
        <v>0.00010000000000331966</v>
      </c>
      <c r="F108" s="210">
        <f t="shared" si="10"/>
        <v>0.3688131592657655</v>
      </c>
      <c r="G108" s="211">
        <f t="shared" si="11"/>
        <v>271.14</v>
      </c>
      <c r="H108" s="212">
        <v>103</v>
      </c>
      <c r="I108" s="213">
        <v>815.79</v>
      </c>
      <c r="J108" s="213">
        <v>544.65</v>
      </c>
    </row>
    <row r="109" spans="1:10" ht="18.75" customHeight="1">
      <c r="A109" s="166"/>
      <c r="B109" s="136">
        <v>17</v>
      </c>
      <c r="C109" s="159">
        <v>87.2256</v>
      </c>
      <c r="D109" s="159">
        <v>87.2256</v>
      </c>
      <c r="E109" s="209">
        <f t="shared" si="9"/>
        <v>0</v>
      </c>
      <c r="F109" s="210">
        <f t="shared" si="10"/>
        <v>0</v>
      </c>
      <c r="G109" s="211">
        <f t="shared" si="11"/>
        <v>276.03999999999996</v>
      </c>
      <c r="H109" s="212">
        <v>104</v>
      </c>
      <c r="I109" s="213">
        <v>790.61</v>
      </c>
      <c r="J109" s="213">
        <v>514.57</v>
      </c>
    </row>
    <row r="110" spans="1:10" ht="18.75" customHeight="1">
      <c r="A110" s="214"/>
      <c r="B110" s="215">
        <v>18</v>
      </c>
      <c r="C110" s="216">
        <v>85.1778</v>
      </c>
      <c r="D110" s="216">
        <v>85.1778</v>
      </c>
      <c r="E110" s="217">
        <f t="shared" si="9"/>
        <v>0</v>
      </c>
      <c r="F110" s="218">
        <f t="shared" si="10"/>
        <v>0</v>
      </c>
      <c r="G110" s="219">
        <f t="shared" si="11"/>
        <v>272.05</v>
      </c>
      <c r="H110" s="220">
        <v>105</v>
      </c>
      <c r="I110" s="221">
        <v>675.36</v>
      </c>
      <c r="J110" s="221">
        <v>403.31</v>
      </c>
    </row>
    <row r="111" spans="1:10" ht="23.25">
      <c r="A111" s="222">
        <v>21278</v>
      </c>
      <c r="B111" s="223">
        <v>25</v>
      </c>
      <c r="C111" s="224">
        <v>87.0926</v>
      </c>
      <c r="D111" s="224">
        <v>87.1008</v>
      </c>
      <c r="E111" s="225">
        <f>D111-C111</f>
        <v>0.008200000000002206</v>
      </c>
      <c r="F111" s="226">
        <f>((10^6)*E111/G111)</f>
        <v>25.37678333798225</v>
      </c>
      <c r="G111" s="227">
        <f>I111-J111</f>
        <v>323.13</v>
      </c>
      <c r="H111" s="228">
        <v>1</v>
      </c>
      <c r="I111" s="229">
        <v>760.61</v>
      </c>
      <c r="J111" s="229">
        <v>437.48</v>
      </c>
    </row>
    <row r="112" spans="1:10" ht="23.25">
      <c r="A112" s="166"/>
      <c r="B112" s="136">
        <v>26</v>
      </c>
      <c r="C112" s="159">
        <v>85.843</v>
      </c>
      <c r="D112" s="159">
        <v>85.8513</v>
      </c>
      <c r="E112" s="209">
        <f>D112-C112</f>
        <v>0.008299999999991314</v>
      </c>
      <c r="F112" s="210">
        <f>((10^6)*E112/G112)</f>
        <v>24.579483534681692</v>
      </c>
      <c r="G112" s="211">
        <f>I112-J112</f>
        <v>337.68</v>
      </c>
      <c r="H112" s="212">
        <v>2</v>
      </c>
      <c r="I112" s="213">
        <v>677.14</v>
      </c>
      <c r="J112" s="213">
        <v>339.46</v>
      </c>
    </row>
    <row r="113" spans="1:10" ht="23.25">
      <c r="A113" s="166"/>
      <c r="B113" s="223">
        <v>27</v>
      </c>
      <c r="C113" s="159">
        <v>86.357</v>
      </c>
      <c r="D113" s="159">
        <v>86.3648</v>
      </c>
      <c r="E113" s="209">
        <f aca="true" t="shared" si="12" ref="E113:E176">D113-C113</f>
        <v>0.007800000000003138</v>
      </c>
      <c r="F113" s="210">
        <f aca="true" t="shared" si="13" ref="F113:F176">((10^6)*E113/G113)</f>
        <v>27.204241071439522</v>
      </c>
      <c r="G113" s="211">
        <f aca="true" t="shared" si="14" ref="G113:G176">I113-J113</f>
        <v>286.7199999999999</v>
      </c>
      <c r="H113" s="228">
        <v>3</v>
      </c>
      <c r="I113" s="213">
        <v>821.42</v>
      </c>
      <c r="J113" s="213">
        <v>534.7</v>
      </c>
    </row>
    <row r="114" spans="1:10" ht="23.25">
      <c r="A114" s="166">
        <v>21298</v>
      </c>
      <c r="B114" s="136">
        <v>28</v>
      </c>
      <c r="C114" s="159">
        <v>87.2521</v>
      </c>
      <c r="D114" s="159">
        <v>87.2561</v>
      </c>
      <c r="E114" s="209">
        <f t="shared" si="12"/>
        <v>0.0040000000000048885</v>
      </c>
      <c r="F114" s="210">
        <f t="shared" si="13"/>
        <v>13.80977041258377</v>
      </c>
      <c r="G114" s="211">
        <f t="shared" si="14"/>
        <v>289.65</v>
      </c>
      <c r="H114" s="212">
        <v>4</v>
      </c>
      <c r="I114" s="213">
        <v>814.06</v>
      </c>
      <c r="J114" s="213">
        <v>524.41</v>
      </c>
    </row>
    <row r="115" spans="1:10" ht="23.25">
      <c r="A115" s="166"/>
      <c r="B115" s="223">
        <v>29</v>
      </c>
      <c r="C115" s="159">
        <v>85.261</v>
      </c>
      <c r="D115" s="159">
        <v>85.2652</v>
      </c>
      <c r="E115" s="209">
        <f t="shared" si="12"/>
        <v>0.004199999999997317</v>
      </c>
      <c r="F115" s="210">
        <f t="shared" si="13"/>
        <v>15.012331558055967</v>
      </c>
      <c r="G115" s="211">
        <f t="shared" si="14"/>
        <v>279.7699999999999</v>
      </c>
      <c r="H115" s="228">
        <v>5</v>
      </c>
      <c r="I115" s="213">
        <v>767.31</v>
      </c>
      <c r="J115" s="213">
        <v>487.54</v>
      </c>
    </row>
    <row r="116" spans="1:10" ht="23.25">
      <c r="A116" s="166"/>
      <c r="B116" s="136">
        <v>30</v>
      </c>
      <c r="C116" s="159">
        <v>84.987</v>
      </c>
      <c r="D116" s="159">
        <v>84.9972</v>
      </c>
      <c r="E116" s="209">
        <f t="shared" si="12"/>
        <v>0.010200000000011755</v>
      </c>
      <c r="F116" s="210">
        <f t="shared" si="13"/>
        <v>32.94254432713805</v>
      </c>
      <c r="G116" s="211">
        <f t="shared" si="14"/>
        <v>309.63</v>
      </c>
      <c r="H116" s="212">
        <v>6</v>
      </c>
      <c r="I116" s="213">
        <v>774.16</v>
      </c>
      <c r="J116" s="213">
        <v>464.53</v>
      </c>
    </row>
    <row r="117" spans="1:10" ht="23.25">
      <c r="A117" s="166">
        <v>21319</v>
      </c>
      <c r="B117" s="136">
        <v>1</v>
      </c>
      <c r="C117" s="159">
        <v>85.4045</v>
      </c>
      <c r="D117" s="159">
        <v>85.4063</v>
      </c>
      <c r="E117" s="209">
        <f t="shared" si="12"/>
        <v>0.0018000000000029104</v>
      </c>
      <c r="F117" s="210">
        <f t="shared" si="13"/>
        <v>5.858230814303555</v>
      </c>
      <c r="G117" s="211">
        <f t="shared" si="14"/>
        <v>307.26</v>
      </c>
      <c r="H117" s="228">
        <v>7</v>
      </c>
      <c r="I117" s="213">
        <v>852.72</v>
      </c>
      <c r="J117" s="213">
        <v>545.46</v>
      </c>
    </row>
    <row r="118" spans="1:10" ht="23.25">
      <c r="A118" s="166"/>
      <c r="B118" s="136">
        <v>2</v>
      </c>
      <c r="C118" s="159">
        <v>87.4622</v>
      </c>
      <c r="D118" s="159">
        <v>87.4633</v>
      </c>
      <c r="E118" s="209">
        <f t="shared" si="12"/>
        <v>0.0011000000000080945</v>
      </c>
      <c r="F118" s="210">
        <f t="shared" si="13"/>
        <v>3.545756374329028</v>
      </c>
      <c r="G118" s="211">
        <f t="shared" si="14"/>
        <v>310.23</v>
      </c>
      <c r="H118" s="212">
        <v>8</v>
      </c>
      <c r="I118" s="213">
        <v>790.74</v>
      </c>
      <c r="J118" s="213">
        <v>480.51</v>
      </c>
    </row>
    <row r="119" spans="1:10" ht="23.25">
      <c r="A119" s="166"/>
      <c r="B119" s="136">
        <v>3</v>
      </c>
      <c r="C119" s="159">
        <v>85.8478</v>
      </c>
      <c r="D119" s="159">
        <v>85.8537</v>
      </c>
      <c r="E119" s="209">
        <f t="shared" si="12"/>
        <v>0.005899999999996908</v>
      </c>
      <c r="F119" s="210">
        <f t="shared" si="13"/>
        <v>20.419464248622237</v>
      </c>
      <c r="G119" s="211">
        <f t="shared" si="14"/>
        <v>288.93999999999994</v>
      </c>
      <c r="H119" s="228">
        <v>9</v>
      </c>
      <c r="I119" s="213">
        <v>838.41</v>
      </c>
      <c r="J119" s="213">
        <v>549.47</v>
      </c>
    </row>
    <row r="120" spans="1:10" ht="23.25">
      <c r="A120" s="166">
        <v>21325</v>
      </c>
      <c r="B120" s="136">
        <v>4</v>
      </c>
      <c r="C120" s="159">
        <v>84.9968</v>
      </c>
      <c r="D120" s="159">
        <v>84.9988</v>
      </c>
      <c r="E120" s="209">
        <f t="shared" si="12"/>
        <v>0.0020000000000095497</v>
      </c>
      <c r="F120" s="210">
        <f t="shared" si="13"/>
        <v>6.586747464133676</v>
      </c>
      <c r="G120" s="211">
        <f t="shared" si="14"/>
        <v>303.64000000000004</v>
      </c>
      <c r="H120" s="212">
        <v>10</v>
      </c>
      <c r="I120" s="213">
        <v>629.97</v>
      </c>
      <c r="J120" s="213">
        <v>326.33</v>
      </c>
    </row>
    <row r="121" spans="1:10" ht="23.25">
      <c r="A121" s="166"/>
      <c r="B121" s="136">
        <v>5</v>
      </c>
      <c r="C121" s="159">
        <v>85.031</v>
      </c>
      <c r="D121" s="159">
        <v>85.034</v>
      </c>
      <c r="E121" s="209">
        <f t="shared" si="12"/>
        <v>0.0030000000000001137</v>
      </c>
      <c r="F121" s="210">
        <f t="shared" si="13"/>
        <v>10.65378742142872</v>
      </c>
      <c r="G121" s="211">
        <f t="shared" si="14"/>
        <v>281.59000000000003</v>
      </c>
      <c r="H121" s="228">
        <v>11</v>
      </c>
      <c r="I121" s="213">
        <v>794.59</v>
      </c>
      <c r="J121" s="213">
        <v>513</v>
      </c>
    </row>
    <row r="122" spans="1:10" ht="23.25">
      <c r="A122" s="166"/>
      <c r="B122" s="136">
        <v>6</v>
      </c>
      <c r="C122" s="159">
        <v>87.3995</v>
      </c>
      <c r="D122" s="159">
        <v>87.4069</v>
      </c>
      <c r="E122" s="209">
        <f t="shared" si="12"/>
        <v>0.007399999999989859</v>
      </c>
      <c r="F122" s="210">
        <f t="shared" si="13"/>
        <v>23.07884231533763</v>
      </c>
      <c r="G122" s="211">
        <f t="shared" si="14"/>
        <v>320.64000000000004</v>
      </c>
      <c r="H122" s="212">
        <v>12</v>
      </c>
      <c r="I122" s="213">
        <v>688.57</v>
      </c>
      <c r="J122" s="213">
        <v>367.93</v>
      </c>
    </row>
    <row r="123" spans="1:10" ht="23.25">
      <c r="A123" s="166">
        <v>21333</v>
      </c>
      <c r="B123" s="136">
        <v>7</v>
      </c>
      <c r="C123" s="159">
        <v>86.4343</v>
      </c>
      <c r="D123" s="159">
        <v>86.4434</v>
      </c>
      <c r="E123" s="209">
        <f t="shared" si="12"/>
        <v>0.00910000000000366</v>
      </c>
      <c r="F123" s="210">
        <f t="shared" si="13"/>
        <v>34.1771201081787</v>
      </c>
      <c r="G123" s="211">
        <f t="shared" si="14"/>
        <v>266.26</v>
      </c>
      <c r="H123" s="228">
        <v>13</v>
      </c>
      <c r="I123" s="213">
        <v>808.36</v>
      </c>
      <c r="J123" s="213">
        <v>542.1</v>
      </c>
    </row>
    <row r="124" spans="1:10" ht="23.25">
      <c r="A124" s="166"/>
      <c r="B124" s="136">
        <v>8</v>
      </c>
      <c r="C124" s="159">
        <v>84.7682</v>
      </c>
      <c r="D124" s="159">
        <v>84.779</v>
      </c>
      <c r="E124" s="209">
        <f t="shared" si="12"/>
        <v>0.010800000000003251</v>
      </c>
      <c r="F124" s="210">
        <f t="shared" si="13"/>
        <v>38.979319305602374</v>
      </c>
      <c r="G124" s="211">
        <f t="shared" si="14"/>
        <v>277.07000000000005</v>
      </c>
      <c r="H124" s="212">
        <v>14</v>
      </c>
      <c r="I124" s="213">
        <v>838.08</v>
      </c>
      <c r="J124" s="213">
        <v>561.01</v>
      </c>
    </row>
    <row r="125" spans="1:10" ht="23.25">
      <c r="A125" s="166"/>
      <c r="B125" s="136">
        <v>9</v>
      </c>
      <c r="C125" s="159">
        <v>87.6423</v>
      </c>
      <c r="D125" s="159">
        <v>87.6474</v>
      </c>
      <c r="E125" s="209">
        <f t="shared" si="12"/>
        <v>0.005099999999998772</v>
      </c>
      <c r="F125" s="210">
        <f t="shared" si="13"/>
        <v>16.350346242622376</v>
      </c>
      <c r="G125" s="211">
        <f t="shared" si="14"/>
        <v>311.9200000000001</v>
      </c>
      <c r="H125" s="228">
        <v>15</v>
      </c>
      <c r="I125" s="213">
        <v>742.94</v>
      </c>
      <c r="J125" s="213">
        <v>431.02</v>
      </c>
    </row>
    <row r="126" spans="1:10" ht="23.25">
      <c r="A126" s="166">
        <v>21402</v>
      </c>
      <c r="B126" s="136">
        <v>1</v>
      </c>
      <c r="C126" s="159">
        <v>85.3975</v>
      </c>
      <c r="D126" s="159">
        <v>85.3976</v>
      </c>
      <c r="E126" s="209">
        <f t="shared" si="12"/>
        <v>0.00010000000000331966</v>
      </c>
      <c r="F126" s="210">
        <f t="shared" si="13"/>
        <v>0.3613369467147955</v>
      </c>
      <c r="G126" s="211">
        <f t="shared" si="14"/>
        <v>276.75</v>
      </c>
      <c r="H126" s="212">
        <v>16</v>
      </c>
      <c r="I126" s="213">
        <v>832.4</v>
      </c>
      <c r="J126" s="213">
        <v>555.65</v>
      </c>
    </row>
    <row r="127" spans="1:10" ht="23.25">
      <c r="A127" s="166"/>
      <c r="B127" s="136">
        <v>2</v>
      </c>
      <c r="C127" s="159">
        <v>87.4698</v>
      </c>
      <c r="D127" s="159">
        <v>87.4698</v>
      </c>
      <c r="E127" s="209">
        <f t="shared" si="12"/>
        <v>0</v>
      </c>
      <c r="F127" s="210">
        <f t="shared" si="13"/>
        <v>0</v>
      </c>
      <c r="G127" s="211">
        <f t="shared" si="14"/>
        <v>296.05</v>
      </c>
      <c r="H127" s="228">
        <v>17</v>
      </c>
      <c r="I127" s="213">
        <v>682.36</v>
      </c>
      <c r="J127" s="213">
        <v>386.31</v>
      </c>
    </row>
    <row r="128" spans="1:10" ht="23.25">
      <c r="A128" s="166"/>
      <c r="B128" s="136">
        <v>3</v>
      </c>
      <c r="C128" s="159">
        <v>85.8545</v>
      </c>
      <c r="D128" s="159">
        <v>85.8546</v>
      </c>
      <c r="E128" s="209">
        <f t="shared" si="12"/>
        <v>0.00010000000000331966</v>
      </c>
      <c r="F128" s="210">
        <f t="shared" si="13"/>
        <v>0.33534540577907324</v>
      </c>
      <c r="G128" s="211">
        <f t="shared" si="14"/>
        <v>298.20000000000005</v>
      </c>
      <c r="H128" s="212">
        <v>18</v>
      </c>
      <c r="I128" s="213">
        <v>839.23</v>
      </c>
      <c r="J128" s="213">
        <v>541.03</v>
      </c>
    </row>
    <row r="129" spans="1:10" ht="23.25">
      <c r="A129" s="166">
        <v>21416</v>
      </c>
      <c r="B129" s="136">
        <v>4</v>
      </c>
      <c r="C129" s="159">
        <v>85.0127</v>
      </c>
      <c r="D129" s="159">
        <v>85.0128</v>
      </c>
      <c r="E129" s="209">
        <f t="shared" si="12"/>
        <v>0.00010000000000331966</v>
      </c>
      <c r="F129" s="210">
        <f t="shared" si="13"/>
        <v>0.33501959865764225</v>
      </c>
      <c r="G129" s="211">
        <f t="shared" si="14"/>
        <v>298.49000000000007</v>
      </c>
      <c r="H129" s="228">
        <v>19</v>
      </c>
      <c r="I129" s="213">
        <v>763.07</v>
      </c>
      <c r="J129" s="213">
        <v>464.58</v>
      </c>
    </row>
    <row r="130" spans="1:10" ht="23.25">
      <c r="A130" s="166"/>
      <c r="B130" s="136">
        <v>5</v>
      </c>
      <c r="C130" s="159">
        <v>85.0313</v>
      </c>
      <c r="D130" s="159">
        <v>85.0313</v>
      </c>
      <c r="E130" s="209">
        <f t="shared" si="12"/>
        <v>0</v>
      </c>
      <c r="F130" s="210">
        <f t="shared" si="13"/>
        <v>0</v>
      </c>
      <c r="G130" s="211">
        <f t="shared" si="14"/>
        <v>351.61000000000007</v>
      </c>
      <c r="H130" s="212">
        <v>20</v>
      </c>
      <c r="I130" s="213">
        <v>720.94</v>
      </c>
      <c r="J130" s="213">
        <v>369.33</v>
      </c>
    </row>
    <row r="131" spans="1:10" ht="23.25">
      <c r="A131" s="166"/>
      <c r="B131" s="136">
        <v>6</v>
      </c>
      <c r="C131" s="159">
        <v>87.387</v>
      </c>
      <c r="D131" s="159">
        <v>87.3883</v>
      </c>
      <c r="E131" s="209">
        <f t="shared" si="12"/>
        <v>0.001300000000000523</v>
      </c>
      <c r="F131" s="210">
        <f t="shared" si="13"/>
        <v>5.4438860971546195</v>
      </c>
      <c r="G131" s="211">
        <f t="shared" si="14"/>
        <v>238.79999999999995</v>
      </c>
      <c r="H131" s="228">
        <v>21</v>
      </c>
      <c r="I131" s="213">
        <v>784.01</v>
      </c>
      <c r="J131" s="213">
        <v>545.21</v>
      </c>
    </row>
    <row r="132" spans="1:10" ht="23.25">
      <c r="A132" s="166">
        <v>21442</v>
      </c>
      <c r="B132" s="136">
        <v>10</v>
      </c>
      <c r="C132" s="159">
        <v>85.1101</v>
      </c>
      <c r="D132" s="159">
        <v>85.12</v>
      </c>
      <c r="E132" s="209">
        <f t="shared" si="12"/>
        <v>0.009900000000001796</v>
      </c>
      <c r="F132" s="210">
        <f t="shared" si="13"/>
        <v>33.4267481514056</v>
      </c>
      <c r="G132" s="211">
        <f t="shared" si="14"/>
        <v>296.1700000000001</v>
      </c>
      <c r="H132" s="212">
        <v>22</v>
      </c>
      <c r="I132" s="213">
        <v>815.84</v>
      </c>
      <c r="J132" s="213">
        <v>519.67</v>
      </c>
    </row>
    <row r="133" spans="1:10" ht="23.25">
      <c r="A133" s="166"/>
      <c r="B133" s="136">
        <v>11</v>
      </c>
      <c r="C133" s="159">
        <v>86.0952</v>
      </c>
      <c r="D133" s="159">
        <v>86.0972</v>
      </c>
      <c r="E133" s="209">
        <f t="shared" si="12"/>
        <v>0.001999999999995339</v>
      </c>
      <c r="F133" s="210">
        <f t="shared" si="13"/>
        <v>7.159477358136171</v>
      </c>
      <c r="G133" s="211">
        <f t="shared" si="14"/>
        <v>279.3499999999999</v>
      </c>
      <c r="H133" s="228">
        <v>23</v>
      </c>
      <c r="I133" s="213">
        <v>833.04</v>
      </c>
      <c r="J133" s="213">
        <v>553.69</v>
      </c>
    </row>
    <row r="134" spans="1:10" ht="23.25">
      <c r="A134" s="166"/>
      <c r="B134" s="136">
        <v>12</v>
      </c>
      <c r="C134" s="159">
        <v>84.8478</v>
      </c>
      <c r="D134" s="159">
        <v>84.8559</v>
      </c>
      <c r="E134" s="209">
        <f t="shared" si="12"/>
        <v>0.008099999999998886</v>
      </c>
      <c r="F134" s="210">
        <f t="shared" si="13"/>
        <v>27.621483375955275</v>
      </c>
      <c r="G134" s="211">
        <f t="shared" si="14"/>
        <v>293.25000000000006</v>
      </c>
      <c r="H134" s="212">
        <v>24</v>
      </c>
      <c r="I134" s="213">
        <v>793.19</v>
      </c>
      <c r="J134" s="213">
        <v>499.94</v>
      </c>
    </row>
    <row r="135" spans="1:10" ht="23.25">
      <c r="A135" s="166">
        <v>21448</v>
      </c>
      <c r="B135" s="136">
        <v>13</v>
      </c>
      <c r="C135" s="159">
        <v>86.736</v>
      </c>
      <c r="D135" s="159">
        <v>86.7885</v>
      </c>
      <c r="E135" s="209">
        <f t="shared" si="12"/>
        <v>0.052499999999994884</v>
      </c>
      <c r="F135" s="210">
        <f t="shared" si="13"/>
        <v>182.8822238478242</v>
      </c>
      <c r="G135" s="211">
        <f t="shared" si="14"/>
        <v>287.06999999999994</v>
      </c>
      <c r="H135" s="228">
        <v>25</v>
      </c>
      <c r="I135" s="213">
        <v>764.79</v>
      </c>
      <c r="J135" s="213">
        <v>477.72</v>
      </c>
    </row>
    <row r="136" spans="1:10" ht="23.25">
      <c r="A136" s="166"/>
      <c r="B136" s="136">
        <v>14</v>
      </c>
      <c r="C136" s="159">
        <v>85.9471</v>
      </c>
      <c r="D136" s="159">
        <v>85.9982</v>
      </c>
      <c r="E136" s="209">
        <f t="shared" si="12"/>
        <v>0.05109999999999104</v>
      </c>
      <c r="F136" s="210">
        <f t="shared" si="13"/>
        <v>175.45064377679327</v>
      </c>
      <c r="G136" s="211">
        <f t="shared" si="14"/>
        <v>291.25</v>
      </c>
      <c r="H136" s="212">
        <v>26</v>
      </c>
      <c r="I136" s="213">
        <v>753.86</v>
      </c>
      <c r="J136" s="213">
        <v>462.61</v>
      </c>
    </row>
    <row r="137" spans="1:10" ht="23.25">
      <c r="A137" s="166"/>
      <c r="B137" s="136">
        <v>15</v>
      </c>
      <c r="C137" s="159">
        <v>86.9875</v>
      </c>
      <c r="D137" s="159">
        <v>87.0308</v>
      </c>
      <c r="E137" s="209">
        <f t="shared" si="12"/>
        <v>0.043300000000002115</v>
      </c>
      <c r="F137" s="210">
        <f t="shared" si="13"/>
        <v>171.10566664033078</v>
      </c>
      <c r="G137" s="211">
        <f t="shared" si="14"/>
        <v>253.06000000000006</v>
      </c>
      <c r="H137" s="228">
        <v>27</v>
      </c>
      <c r="I137" s="213">
        <v>838.48</v>
      </c>
      <c r="J137" s="213">
        <v>585.42</v>
      </c>
    </row>
    <row r="138" spans="1:10" ht="23.25">
      <c r="A138" s="166">
        <v>21448</v>
      </c>
      <c r="B138" s="136">
        <v>16</v>
      </c>
      <c r="C138" s="159">
        <v>86.149</v>
      </c>
      <c r="D138" s="159">
        <v>86.2277</v>
      </c>
      <c r="E138" s="209">
        <f t="shared" si="12"/>
        <v>0.07869999999999777</v>
      </c>
      <c r="F138" s="210">
        <f t="shared" si="13"/>
        <v>275.4734152402876</v>
      </c>
      <c r="G138" s="211">
        <f t="shared" si="14"/>
        <v>285.69000000000005</v>
      </c>
      <c r="H138" s="212">
        <v>28</v>
      </c>
      <c r="I138" s="213">
        <v>647.58</v>
      </c>
      <c r="J138" s="213">
        <v>361.89</v>
      </c>
    </row>
    <row r="139" spans="1:10" ht="23.25">
      <c r="A139" s="166"/>
      <c r="B139" s="136">
        <v>17</v>
      </c>
      <c r="C139" s="159">
        <v>87.2306</v>
      </c>
      <c r="D139" s="159">
        <v>87.3072</v>
      </c>
      <c r="E139" s="209">
        <f t="shared" si="12"/>
        <v>0.07659999999999911</v>
      </c>
      <c r="F139" s="210">
        <f t="shared" si="13"/>
        <v>269.0362461365521</v>
      </c>
      <c r="G139" s="211">
        <f t="shared" si="14"/>
        <v>284.71999999999997</v>
      </c>
      <c r="H139" s="228">
        <v>29</v>
      </c>
      <c r="I139" s="213">
        <v>620.01</v>
      </c>
      <c r="J139" s="213">
        <v>335.29</v>
      </c>
    </row>
    <row r="140" spans="1:10" ht="23.25">
      <c r="A140" s="166"/>
      <c r="B140" s="136">
        <v>18</v>
      </c>
      <c r="C140" s="159">
        <v>85.1498</v>
      </c>
      <c r="D140" s="159">
        <v>85.2158</v>
      </c>
      <c r="E140" s="209">
        <f t="shared" si="12"/>
        <v>0.0660000000000025</v>
      </c>
      <c r="F140" s="210">
        <f t="shared" si="13"/>
        <v>257.0193543362377</v>
      </c>
      <c r="G140" s="211">
        <f t="shared" si="14"/>
        <v>256.7900000000001</v>
      </c>
      <c r="H140" s="212">
        <v>30</v>
      </c>
      <c r="I140" s="213">
        <v>806.07</v>
      </c>
      <c r="J140" s="213">
        <v>549.28</v>
      </c>
    </row>
    <row r="141" spans="1:10" ht="23.25">
      <c r="A141" s="166">
        <v>21463</v>
      </c>
      <c r="B141" s="136">
        <v>31</v>
      </c>
      <c r="C141" s="159">
        <v>84.8892</v>
      </c>
      <c r="D141" s="159">
        <v>84.8962</v>
      </c>
      <c r="E141" s="209">
        <f t="shared" si="12"/>
        <v>0.006999999999990791</v>
      </c>
      <c r="F141" s="210">
        <f t="shared" si="13"/>
        <v>23.415286837232948</v>
      </c>
      <c r="G141" s="211">
        <f t="shared" si="14"/>
        <v>298.95000000000005</v>
      </c>
      <c r="H141" s="228">
        <v>31</v>
      </c>
      <c r="I141" s="213">
        <v>736.47</v>
      </c>
      <c r="J141" s="213">
        <v>437.52</v>
      </c>
    </row>
    <row r="142" spans="1:10" ht="23.25">
      <c r="A142" s="166"/>
      <c r="B142" s="136">
        <v>32</v>
      </c>
      <c r="C142" s="159">
        <v>85.0265</v>
      </c>
      <c r="D142" s="159">
        <v>85.0317</v>
      </c>
      <c r="E142" s="209">
        <f t="shared" si="12"/>
        <v>0.005200000000002092</v>
      </c>
      <c r="F142" s="210">
        <f t="shared" si="13"/>
        <v>18.719850241205602</v>
      </c>
      <c r="G142" s="211">
        <f t="shared" si="14"/>
        <v>277.78</v>
      </c>
      <c r="H142" s="212">
        <v>32</v>
      </c>
      <c r="I142" s="213">
        <v>847.23</v>
      </c>
      <c r="J142" s="213">
        <v>569.45</v>
      </c>
    </row>
    <row r="143" spans="1:10" ht="23.25">
      <c r="A143" s="166"/>
      <c r="B143" s="136">
        <v>33</v>
      </c>
      <c r="C143" s="159">
        <v>85.9866</v>
      </c>
      <c r="D143" s="159">
        <v>85.9897</v>
      </c>
      <c r="E143" s="209">
        <f t="shared" si="12"/>
        <v>0.0031000000000034333</v>
      </c>
      <c r="F143" s="210">
        <f t="shared" si="13"/>
        <v>10.376221716439394</v>
      </c>
      <c r="G143" s="211">
        <f t="shared" si="14"/>
        <v>298.76</v>
      </c>
      <c r="H143" s="228">
        <v>33</v>
      </c>
      <c r="I143" s="213">
        <v>746.74</v>
      </c>
      <c r="J143" s="213">
        <v>447.98</v>
      </c>
    </row>
    <row r="144" spans="1:10" ht="23.25">
      <c r="A144" s="166">
        <v>21480</v>
      </c>
      <c r="B144" s="136">
        <v>34</v>
      </c>
      <c r="C144" s="159">
        <v>83.759</v>
      </c>
      <c r="D144" s="159">
        <v>83.7608</v>
      </c>
      <c r="E144" s="209">
        <f t="shared" si="12"/>
        <v>0.0018000000000029104</v>
      </c>
      <c r="F144" s="210">
        <f t="shared" si="13"/>
        <v>6.023491617317237</v>
      </c>
      <c r="G144" s="211">
        <f t="shared" si="14"/>
        <v>298.83000000000004</v>
      </c>
      <c r="H144" s="212">
        <v>34</v>
      </c>
      <c r="I144" s="213">
        <v>853.76</v>
      </c>
      <c r="J144" s="213">
        <v>554.93</v>
      </c>
    </row>
    <row r="145" spans="1:10" ht="23.25">
      <c r="A145" s="166"/>
      <c r="B145" s="136">
        <v>35</v>
      </c>
      <c r="C145" s="159">
        <v>85.0135</v>
      </c>
      <c r="D145" s="159">
        <v>85.0159</v>
      </c>
      <c r="E145" s="209">
        <f t="shared" si="12"/>
        <v>0.0024000000000086175</v>
      </c>
      <c r="F145" s="210">
        <f t="shared" si="13"/>
        <v>7.401467957838207</v>
      </c>
      <c r="G145" s="211">
        <f t="shared" si="14"/>
        <v>324.26000000000005</v>
      </c>
      <c r="H145" s="228">
        <v>35</v>
      </c>
      <c r="I145" s="213">
        <v>678.08</v>
      </c>
      <c r="J145" s="213">
        <v>353.82</v>
      </c>
    </row>
    <row r="146" spans="1:10" ht="23.25">
      <c r="A146" s="166"/>
      <c r="B146" s="136">
        <v>36</v>
      </c>
      <c r="C146" s="159">
        <v>84.5652</v>
      </c>
      <c r="D146" s="159">
        <v>84.5685</v>
      </c>
      <c r="E146" s="209">
        <f t="shared" si="12"/>
        <v>0.003299999999995862</v>
      </c>
      <c r="F146" s="210">
        <f t="shared" si="13"/>
        <v>10.387484654839186</v>
      </c>
      <c r="G146" s="211">
        <f t="shared" si="14"/>
        <v>317.69000000000005</v>
      </c>
      <c r="H146" s="212">
        <v>36</v>
      </c>
      <c r="I146" s="213">
        <v>664.33</v>
      </c>
      <c r="J146" s="213">
        <v>346.64</v>
      </c>
    </row>
    <row r="147" spans="1:10" ht="23.25">
      <c r="A147" s="166">
        <v>21493</v>
      </c>
      <c r="B147" s="136">
        <v>1</v>
      </c>
      <c r="C147" s="159">
        <v>85.4158</v>
      </c>
      <c r="D147" s="159">
        <v>85.4188</v>
      </c>
      <c r="E147" s="209">
        <f t="shared" si="12"/>
        <v>0.0030000000000001137</v>
      </c>
      <c r="F147" s="210">
        <f t="shared" si="13"/>
        <v>9.366511598863882</v>
      </c>
      <c r="G147" s="211">
        <f t="shared" si="14"/>
        <v>320.2900000000001</v>
      </c>
      <c r="H147" s="228">
        <v>37</v>
      </c>
      <c r="I147" s="213">
        <v>863.07</v>
      </c>
      <c r="J147" s="213">
        <v>542.78</v>
      </c>
    </row>
    <row r="148" spans="1:10" ht="23.25">
      <c r="A148" s="166"/>
      <c r="B148" s="136">
        <v>2</v>
      </c>
      <c r="C148" s="159">
        <v>87.4626</v>
      </c>
      <c r="D148" s="159">
        <v>87.4661</v>
      </c>
      <c r="E148" s="209">
        <f t="shared" si="12"/>
        <v>0.003500000000002501</v>
      </c>
      <c r="F148" s="210">
        <f t="shared" si="13"/>
        <v>10.98556183302731</v>
      </c>
      <c r="G148" s="211">
        <f t="shared" si="14"/>
        <v>318.6</v>
      </c>
      <c r="H148" s="212">
        <v>38</v>
      </c>
      <c r="I148" s="213">
        <v>861.62</v>
      </c>
      <c r="J148" s="213">
        <v>543.02</v>
      </c>
    </row>
    <row r="149" spans="1:10" ht="23.25">
      <c r="A149" s="166"/>
      <c r="B149" s="136">
        <v>3</v>
      </c>
      <c r="C149" s="159">
        <v>85.8577</v>
      </c>
      <c r="D149" s="159">
        <v>85.8605</v>
      </c>
      <c r="E149" s="209">
        <f t="shared" si="12"/>
        <v>0.0028000000000076852</v>
      </c>
      <c r="F149" s="210">
        <f t="shared" si="13"/>
        <v>8.830022075079423</v>
      </c>
      <c r="G149" s="211">
        <f t="shared" si="14"/>
        <v>317.1</v>
      </c>
      <c r="H149" s="228">
        <v>39</v>
      </c>
      <c r="I149" s="213">
        <v>661.46</v>
      </c>
      <c r="J149" s="213">
        <v>344.36</v>
      </c>
    </row>
    <row r="150" spans="1:10" ht="23.25">
      <c r="A150" s="166">
        <v>21500</v>
      </c>
      <c r="B150" s="136">
        <v>4</v>
      </c>
      <c r="C150" s="159">
        <v>85.0324</v>
      </c>
      <c r="D150" s="159">
        <v>85.0334</v>
      </c>
      <c r="E150" s="209">
        <f t="shared" si="12"/>
        <v>0.0010000000000047748</v>
      </c>
      <c r="F150" s="210">
        <f t="shared" si="13"/>
        <v>3.5488679111532933</v>
      </c>
      <c r="G150" s="211">
        <f t="shared" si="14"/>
        <v>281.78</v>
      </c>
      <c r="H150" s="212">
        <v>40</v>
      </c>
      <c r="I150" s="213">
        <v>835.5</v>
      </c>
      <c r="J150" s="213">
        <v>553.72</v>
      </c>
    </row>
    <row r="151" spans="1:10" ht="23.25">
      <c r="A151" s="166"/>
      <c r="B151" s="136">
        <v>5</v>
      </c>
      <c r="C151" s="159">
        <v>85.0622</v>
      </c>
      <c r="D151" s="159">
        <v>85.0634</v>
      </c>
      <c r="E151" s="209">
        <f t="shared" si="12"/>
        <v>0.0011999999999972033</v>
      </c>
      <c r="F151" s="210">
        <f t="shared" si="13"/>
        <v>3.493754913084704</v>
      </c>
      <c r="G151" s="211">
        <f t="shared" si="14"/>
        <v>343.47</v>
      </c>
      <c r="H151" s="228">
        <v>41</v>
      </c>
      <c r="I151" s="213">
        <v>664.45</v>
      </c>
      <c r="J151" s="213">
        <v>320.98</v>
      </c>
    </row>
    <row r="152" spans="1:10" ht="23.25">
      <c r="A152" s="166"/>
      <c r="B152" s="136">
        <v>6</v>
      </c>
      <c r="C152" s="159">
        <v>87.4061</v>
      </c>
      <c r="D152" s="159">
        <v>87.4076</v>
      </c>
      <c r="E152" s="209">
        <f t="shared" si="12"/>
        <v>0.0015000000000071623</v>
      </c>
      <c r="F152" s="210">
        <f t="shared" si="13"/>
        <v>4.852641454521571</v>
      </c>
      <c r="G152" s="211">
        <f t="shared" si="14"/>
        <v>309.1099999999999</v>
      </c>
      <c r="H152" s="212">
        <v>42</v>
      </c>
      <c r="I152" s="213">
        <v>858.55</v>
      </c>
      <c r="J152" s="213">
        <v>549.44</v>
      </c>
    </row>
    <row r="153" spans="1:10" ht="23.25">
      <c r="A153" s="166">
        <v>21508</v>
      </c>
      <c r="B153" s="136">
        <v>7</v>
      </c>
      <c r="C153" s="159">
        <v>86.4493</v>
      </c>
      <c r="D153" s="159">
        <v>86.4525</v>
      </c>
      <c r="E153" s="209">
        <f t="shared" si="12"/>
        <v>0.003200000000006753</v>
      </c>
      <c r="F153" s="210">
        <f t="shared" si="13"/>
        <v>10.941667236568263</v>
      </c>
      <c r="G153" s="211">
        <f t="shared" si="14"/>
        <v>292.4599999999999</v>
      </c>
      <c r="H153" s="228">
        <v>43</v>
      </c>
      <c r="I153" s="213">
        <v>835.29</v>
      </c>
      <c r="J153" s="213">
        <v>542.83</v>
      </c>
    </row>
    <row r="154" spans="1:10" ht="23.25">
      <c r="A154" s="166"/>
      <c r="B154" s="136">
        <v>8</v>
      </c>
      <c r="C154" s="159">
        <v>84.821</v>
      </c>
      <c r="D154" s="159">
        <v>84.8238</v>
      </c>
      <c r="E154" s="209">
        <f t="shared" si="12"/>
        <v>0.0028000000000076852</v>
      </c>
      <c r="F154" s="210">
        <f t="shared" si="13"/>
        <v>9.356725146224512</v>
      </c>
      <c r="G154" s="211">
        <f t="shared" si="14"/>
        <v>299.25</v>
      </c>
      <c r="H154" s="212">
        <v>44</v>
      </c>
      <c r="I154" s="213">
        <v>829.88</v>
      </c>
      <c r="J154" s="213">
        <v>530.63</v>
      </c>
    </row>
    <row r="155" spans="1:10" ht="23.25">
      <c r="A155" s="166"/>
      <c r="B155" s="136">
        <v>9</v>
      </c>
      <c r="C155" s="159">
        <v>87.65</v>
      </c>
      <c r="D155" s="159">
        <v>87.6531</v>
      </c>
      <c r="E155" s="209">
        <f t="shared" si="12"/>
        <v>0.0030999999999892225</v>
      </c>
      <c r="F155" s="210">
        <f t="shared" si="13"/>
        <v>9.141576479576607</v>
      </c>
      <c r="G155" s="211">
        <f t="shared" si="14"/>
        <v>339.10999999999996</v>
      </c>
      <c r="H155" s="228">
        <v>45</v>
      </c>
      <c r="I155" s="213">
        <v>669.16</v>
      </c>
      <c r="J155" s="213">
        <v>330.05</v>
      </c>
    </row>
    <row r="156" spans="1:10" ht="23.25">
      <c r="A156" s="166">
        <v>21523</v>
      </c>
      <c r="B156" s="136">
        <v>28</v>
      </c>
      <c r="C156" s="159">
        <v>87.2273</v>
      </c>
      <c r="D156" s="159">
        <v>87.3054</v>
      </c>
      <c r="E156" s="209">
        <f t="shared" si="12"/>
        <v>0.07810000000000628</v>
      </c>
      <c r="F156" s="210">
        <f t="shared" si="13"/>
        <v>263.40640809445625</v>
      </c>
      <c r="G156" s="211">
        <f t="shared" si="14"/>
        <v>296.5</v>
      </c>
      <c r="H156" s="212">
        <v>46</v>
      </c>
      <c r="I156" s="213">
        <v>839.72</v>
      </c>
      <c r="J156" s="213">
        <v>543.22</v>
      </c>
    </row>
    <row r="157" spans="1:10" ht="23.25">
      <c r="A157" s="166"/>
      <c r="B157" s="136">
        <v>29</v>
      </c>
      <c r="C157" s="159">
        <v>85.2255</v>
      </c>
      <c r="D157" s="159">
        <v>85.296</v>
      </c>
      <c r="E157" s="209">
        <f t="shared" si="12"/>
        <v>0.07050000000000978</v>
      </c>
      <c r="F157" s="210">
        <f t="shared" si="13"/>
        <v>218.5436622338255</v>
      </c>
      <c r="G157" s="211">
        <f t="shared" si="14"/>
        <v>322.59000000000003</v>
      </c>
      <c r="H157" s="228">
        <v>47</v>
      </c>
      <c r="I157" s="213">
        <v>708.6</v>
      </c>
      <c r="J157" s="213">
        <v>386.01</v>
      </c>
    </row>
    <row r="158" spans="1:10" ht="23.25">
      <c r="A158" s="166"/>
      <c r="B158" s="136">
        <v>30</v>
      </c>
      <c r="C158" s="159">
        <v>84.9498</v>
      </c>
      <c r="D158" s="159">
        <v>85.0245</v>
      </c>
      <c r="E158" s="209">
        <f t="shared" si="12"/>
        <v>0.0747000000000071</v>
      </c>
      <c r="F158" s="210">
        <f t="shared" si="13"/>
        <v>258.2273230088741</v>
      </c>
      <c r="G158" s="211">
        <f t="shared" si="14"/>
        <v>289.28</v>
      </c>
      <c r="H158" s="212">
        <v>48</v>
      </c>
      <c r="I158" s="213">
        <v>853.25</v>
      </c>
      <c r="J158" s="213">
        <v>563.97</v>
      </c>
    </row>
    <row r="159" spans="1:10" ht="23.25">
      <c r="A159" s="166">
        <v>21530</v>
      </c>
      <c r="B159" s="136">
        <v>31</v>
      </c>
      <c r="C159" s="159">
        <v>84.842</v>
      </c>
      <c r="D159" s="159">
        <v>84.852</v>
      </c>
      <c r="E159" s="209">
        <f t="shared" si="12"/>
        <v>0.010000000000005116</v>
      </c>
      <c r="F159" s="210">
        <f t="shared" si="13"/>
        <v>29.959853795928797</v>
      </c>
      <c r="G159" s="211">
        <f t="shared" si="14"/>
        <v>333.78000000000003</v>
      </c>
      <c r="H159" s="228">
        <v>49</v>
      </c>
      <c r="I159" s="213">
        <v>712.22</v>
      </c>
      <c r="J159" s="213">
        <v>378.44</v>
      </c>
    </row>
    <row r="160" spans="1:10" ht="23.25">
      <c r="A160" s="166"/>
      <c r="B160" s="136">
        <v>32</v>
      </c>
      <c r="C160" s="159">
        <v>84.9755</v>
      </c>
      <c r="D160" s="159">
        <v>84.9803</v>
      </c>
      <c r="E160" s="209">
        <f t="shared" si="12"/>
        <v>0.004800000000003024</v>
      </c>
      <c r="F160" s="210">
        <f t="shared" si="13"/>
        <v>14.382884367611618</v>
      </c>
      <c r="G160" s="211">
        <f t="shared" si="14"/>
        <v>333.7299999999999</v>
      </c>
      <c r="H160" s="212">
        <v>50</v>
      </c>
      <c r="I160" s="213">
        <v>862.8</v>
      </c>
      <c r="J160" s="213">
        <v>529.07</v>
      </c>
    </row>
    <row r="161" spans="1:10" ht="23.25">
      <c r="A161" s="166"/>
      <c r="B161" s="136">
        <v>33</v>
      </c>
      <c r="C161" s="159">
        <v>85.9787</v>
      </c>
      <c r="D161" s="159">
        <v>85.9867</v>
      </c>
      <c r="E161" s="209">
        <f t="shared" si="12"/>
        <v>0.007999999999995566</v>
      </c>
      <c r="F161" s="210">
        <f t="shared" si="13"/>
        <v>26.422697096791513</v>
      </c>
      <c r="G161" s="211">
        <f t="shared" si="14"/>
        <v>302.77</v>
      </c>
      <c r="H161" s="228">
        <v>51</v>
      </c>
      <c r="I161" s="213">
        <v>842.55</v>
      </c>
      <c r="J161" s="213">
        <v>539.78</v>
      </c>
    </row>
    <row r="162" spans="1:10" ht="23.25">
      <c r="A162" s="166">
        <v>21542</v>
      </c>
      <c r="B162" s="136">
        <v>34</v>
      </c>
      <c r="C162" s="159">
        <v>83.7311</v>
      </c>
      <c r="D162" s="159">
        <v>83.7409</v>
      </c>
      <c r="E162" s="209">
        <f t="shared" si="12"/>
        <v>0.009799999999998477</v>
      </c>
      <c r="F162" s="210">
        <f t="shared" si="13"/>
        <v>31.75940629354271</v>
      </c>
      <c r="G162" s="211">
        <f t="shared" si="14"/>
        <v>308.57000000000005</v>
      </c>
      <c r="H162" s="212">
        <v>52</v>
      </c>
      <c r="I162" s="213">
        <v>829.34</v>
      </c>
      <c r="J162" s="213">
        <v>520.77</v>
      </c>
    </row>
    <row r="163" spans="1:10" ht="23.25">
      <c r="A163" s="166"/>
      <c r="B163" s="136">
        <v>35</v>
      </c>
      <c r="C163" s="159">
        <v>85.0177</v>
      </c>
      <c r="D163" s="159">
        <v>85.0264</v>
      </c>
      <c r="E163" s="209">
        <f t="shared" si="12"/>
        <v>0.008699999999990382</v>
      </c>
      <c r="F163" s="210">
        <f t="shared" si="13"/>
        <v>25.151050851349716</v>
      </c>
      <c r="G163" s="211">
        <f t="shared" si="14"/>
        <v>345.91</v>
      </c>
      <c r="H163" s="228">
        <v>53</v>
      </c>
      <c r="I163" s="213">
        <v>715.82</v>
      </c>
      <c r="J163" s="213">
        <v>369.91</v>
      </c>
    </row>
    <row r="164" spans="1:10" ht="23.25">
      <c r="A164" s="230"/>
      <c r="B164" s="231">
        <v>36</v>
      </c>
      <c r="C164" s="232">
        <v>84.553</v>
      </c>
      <c r="D164" s="232">
        <v>84.5594</v>
      </c>
      <c r="E164" s="233">
        <f t="shared" si="12"/>
        <v>0.006399999999999295</v>
      </c>
      <c r="F164" s="234">
        <f t="shared" si="13"/>
        <v>22.01885364342976</v>
      </c>
      <c r="G164" s="235">
        <f t="shared" si="14"/>
        <v>290.66</v>
      </c>
      <c r="H164" s="236">
        <v>54</v>
      </c>
      <c r="I164" s="237">
        <v>704.99</v>
      </c>
      <c r="J164" s="237">
        <v>414.33</v>
      </c>
    </row>
    <row r="165" spans="1:10" ht="23.25">
      <c r="A165" s="222">
        <v>21709</v>
      </c>
      <c r="B165" s="223">
        <v>1</v>
      </c>
      <c r="C165" s="224">
        <v>85.4116</v>
      </c>
      <c r="D165" s="224">
        <v>85.4244</v>
      </c>
      <c r="E165" s="225">
        <f t="shared" si="12"/>
        <v>0.01279999999999859</v>
      </c>
      <c r="F165" s="226">
        <f t="shared" si="13"/>
        <v>40.71764855579141</v>
      </c>
      <c r="G165" s="227">
        <f t="shared" si="14"/>
        <v>314.36</v>
      </c>
      <c r="H165" s="228">
        <v>1</v>
      </c>
      <c r="I165" s="229">
        <v>639.48</v>
      </c>
      <c r="J165" s="229">
        <v>325.12</v>
      </c>
    </row>
    <row r="166" spans="1:10" ht="23.25">
      <c r="A166" s="166"/>
      <c r="B166" s="136">
        <v>2</v>
      </c>
      <c r="C166" s="159">
        <v>87.4567</v>
      </c>
      <c r="D166" s="159">
        <v>87.4679</v>
      </c>
      <c r="E166" s="209">
        <f t="shared" si="12"/>
        <v>0.01120000000000232</v>
      </c>
      <c r="F166" s="210">
        <f t="shared" si="13"/>
        <v>34.60100713646489</v>
      </c>
      <c r="G166" s="211">
        <f t="shared" si="14"/>
        <v>323.69</v>
      </c>
      <c r="H166" s="212">
        <v>2</v>
      </c>
      <c r="I166" s="213">
        <v>693.11</v>
      </c>
      <c r="J166" s="213">
        <v>369.42</v>
      </c>
    </row>
    <row r="167" spans="1:10" ht="23.25">
      <c r="A167" s="166"/>
      <c r="B167" s="223">
        <v>3</v>
      </c>
      <c r="C167" s="159">
        <v>85.854</v>
      </c>
      <c r="D167" s="159">
        <v>85.8624</v>
      </c>
      <c r="E167" s="209">
        <f t="shared" si="12"/>
        <v>0.008399999999994634</v>
      </c>
      <c r="F167" s="210">
        <f t="shared" si="13"/>
        <v>31.365520331558326</v>
      </c>
      <c r="G167" s="211">
        <f t="shared" si="14"/>
        <v>267.80999999999995</v>
      </c>
      <c r="H167" s="228">
        <v>3</v>
      </c>
      <c r="I167" s="213">
        <v>823.16</v>
      </c>
      <c r="J167" s="213">
        <v>555.35</v>
      </c>
    </row>
    <row r="168" spans="1:10" ht="23.25">
      <c r="A168" s="166">
        <v>21721</v>
      </c>
      <c r="B168" s="136">
        <v>4</v>
      </c>
      <c r="C168" s="159">
        <v>85.005</v>
      </c>
      <c r="D168" s="159">
        <v>85.0205</v>
      </c>
      <c r="E168" s="209">
        <f t="shared" si="12"/>
        <v>0.015500000000002956</v>
      </c>
      <c r="F168" s="210">
        <f t="shared" si="13"/>
        <v>53.909293266565655</v>
      </c>
      <c r="G168" s="211">
        <f t="shared" si="14"/>
        <v>287.52</v>
      </c>
      <c r="H168" s="212">
        <v>4</v>
      </c>
      <c r="I168" s="213">
        <v>839.61</v>
      </c>
      <c r="J168" s="213">
        <v>552.09</v>
      </c>
    </row>
    <row r="169" spans="1:10" ht="23.25">
      <c r="A169" s="166"/>
      <c r="B169" s="223">
        <v>5</v>
      </c>
      <c r="C169" s="159">
        <v>85.036</v>
      </c>
      <c r="D169" s="159">
        <v>85.0527</v>
      </c>
      <c r="E169" s="209">
        <f t="shared" si="12"/>
        <v>0.01670000000000016</v>
      </c>
      <c r="F169" s="210">
        <f t="shared" si="13"/>
        <v>57.14872356443829</v>
      </c>
      <c r="G169" s="211">
        <f t="shared" si="14"/>
        <v>292.22</v>
      </c>
      <c r="H169" s="228">
        <v>5</v>
      </c>
      <c r="I169" s="213">
        <v>839.46</v>
      </c>
      <c r="J169" s="213">
        <v>547.24</v>
      </c>
    </row>
    <row r="170" spans="1:10" ht="23.25">
      <c r="A170" s="166"/>
      <c r="B170" s="136">
        <v>6</v>
      </c>
      <c r="C170" s="159">
        <v>87.3781</v>
      </c>
      <c r="D170" s="159">
        <v>87.398</v>
      </c>
      <c r="E170" s="209">
        <f t="shared" si="12"/>
        <v>0.0198999999999927</v>
      </c>
      <c r="F170" s="210">
        <f t="shared" si="13"/>
        <v>64.2184071253153</v>
      </c>
      <c r="G170" s="211">
        <f t="shared" si="14"/>
        <v>309.88</v>
      </c>
      <c r="H170" s="212">
        <v>6</v>
      </c>
      <c r="I170" s="213">
        <v>839.71</v>
      </c>
      <c r="J170" s="213">
        <v>529.83</v>
      </c>
    </row>
    <row r="171" spans="1:10" ht="23.25">
      <c r="A171" s="166">
        <v>21746</v>
      </c>
      <c r="B171" s="223">
        <v>7</v>
      </c>
      <c r="C171" s="159">
        <v>86.4302</v>
      </c>
      <c r="D171" s="159">
        <v>86.4342</v>
      </c>
      <c r="E171" s="209">
        <f t="shared" si="12"/>
        <v>0.0040000000000048885</v>
      </c>
      <c r="F171" s="210">
        <f t="shared" si="13"/>
        <v>11.231538159164622</v>
      </c>
      <c r="G171" s="211">
        <f t="shared" si="14"/>
        <v>356.14000000000004</v>
      </c>
      <c r="H171" s="228">
        <v>7</v>
      </c>
      <c r="I171" s="213">
        <v>704.84</v>
      </c>
      <c r="J171" s="213">
        <v>348.7</v>
      </c>
    </row>
    <row r="172" spans="1:10" ht="23.25">
      <c r="A172" s="166"/>
      <c r="B172" s="136">
        <v>8</v>
      </c>
      <c r="C172" s="159">
        <v>84.7712</v>
      </c>
      <c r="D172" s="159">
        <v>84.7778</v>
      </c>
      <c r="E172" s="209">
        <f t="shared" si="12"/>
        <v>0.0066000000000059345</v>
      </c>
      <c r="F172" s="210">
        <f t="shared" si="13"/>
        <v>23.61106142455527</v>
      </c>
      <c r="G172" s="211">
        <f t="shared" si="14"/>
        <v>279.53</v>
      </c>
      <c r="H172" s="212">
        <v>8</v>
      </c>
      <c r="I172" s="213">
        <v>824.86</v>
      </c>
      <c r="J172" s="213">
        <v>545.33</v>
      </c>
    </row>
    <row r="173" spans="1:10" ht="23.25">
      <c r="A173" s="166"/>
      <c r="B173" s="223">
        <v>9</v>
      </c>
      <c r="C173" s="159">
        <v>87.6255</v>
      </c>
      <c r="D173" s="159">
        <v>87.6308</v>
      </c>
      <c r="E173" s="209">
        <f t="shared" si="12"/>
        <v>0.005299999999991201</v>
      </c>
      <c r="F173" s="210">
        <f t="shared" si="13"/>
        <v>15.448291943544366</v>
      </c>
      <c r="G173" s="211">
        <f t="shared" si="14"/>
        <v>343.08</v>
      </c>
      <c r="H173" s="228">
        <v>9</v>
      </c>
      <c r="I173" s="213">
        <v>682.63</v>
      </c>
      <c r="J173" s="213">
        <v>339.55</v>
      </c>
    </row>
    <row r="174" spans="1:10" ht="23.25">
      <c r="A174" s="166">
        <v>21757</v>
      </c>
      <c r="B174" s="136">
        <v>10</v>
      </c>
      <c r="C174" s="159">
        <v>85.0839</v>
      </c>
      <c r="D174" s="159">
        <v>85.0893</v>
      </c>
      <c r="E174" s="209">
        <f t="shared" si="12"/>
        <v>0.00539999999999452</v>
      </c>
      <c r="F174" s="210">
        <f t="shared" si="13"/>
        <v>18.890365913365002</v>
      </c>
      <c r="G174" s="211">
        <f t="shared" si="14"/>
        <v>285.86</v>
      </c>
      <c r="H174" s="212">
        <v>10</v>
      </c>
      <c r="I174" s="213">
        <v>824.65</v>
      </c>
      <c r="J174" s="213">
        <v>538.79</v>
      </c>
    </row>
    <row r="175" spans="1:10" ht="23.25">
      <c r="A175" s="166"/>
      <c r="B175" s="223">
        <v>11</v>
      </c>
      <c r="C175" s="159">
        <v>86.0833</v>
      </c>
      <c r="D175" s="159">
        <v>86.0944</v>
      </c>
      <c r="E175" s="209">
        <f t="shared" si="12"/>
        <v>0.011099999999999</v>
      </c>
      <c r="F175" s="210">
        <f t="shared" si="13"/>
        <v>29.388403494834524</v>
      </c>
      <c r="G175" s="211">
        <f t="shared" si="14"/>
        <v>377.7</v>
      </c>
      <c r="H175" s="228">
        <v>11</v>
      </c>
      <c r="I175" s="213">
        <v>752.62</v>
      </c>
      <c r="J175" s="213">
        <v>374.92</v>
      </c>
    </row>
    <row r="176" spans="1:10" ht="23.25">
      <c r="A176" s="166"/>
      <c r="B176" s="136">
        <v>12</v>
      </c>
      <c r="C176" s="159">
        <v>84.823</v>
      </c>
      <c r="D176" s="159">
        <v>84.8315</v>
      </c>
      <c r="E176" s="209">
        <f t="shared" si="12"/>
        <v>0.008500000000012164</v>
      </c>
      <c r="F176" s="210">
        <f t="shared" si="13"/>
        <v>27.952250978368788</v>
      </c>
      <c r="G176" s="211">
        <f t="shared" si="14"/>
        <v>304.09000000000003</v>
      </c>
      <c r="H176" s="212">
        <v>12</v>
      </c>
      <c r="I176" s="213">
        <v>857.65</v>
      </c>
      <c r="J176" s="213">
        <v>553.56</v>
      </c>
    </row>
    <row r="177" spans="1:10" ht="23.25">
      <c r="A177" s="166">
        <v>21766</v>
      </c>
      <c r="B177" s="136">
        <v>10</v>
      </c>
      <c r="C177" s="159">
        <v>85.085</v>
      </c>
      <c r="D177" s="159">
        <v>85.0999</v>
      </c>
      <c r="E177" s="209">
        <f aca="true" t="shared" si="15" ref="E177:E221">D177-C177</f>
        <v>0.01490000000001146</v>
      </c>
      <c r="F177" s="210">
        <f aca="true" t="shared" si="16" ref="F177:F221">((10^6)*E177/G177)</f>
        <v>43.773318840187606</v>
      </c>
      <c r="G177" s="211">
        <f aca="true" t="shared" si="17" ref="G177:G221">I177-J177</f>
        <v>340.39</v>
      </c>
      <c r="H177" s="228">
        <v>13</v>
      </c>
      <c r="I177" s="213">
        <v>673.29</v>
      </c>
      <c r="J177" s="213">
        <v>332.9</v>
      </c>
    </row>
    <row r="178" spans="1:10" ht="23.25">
      <c r="A178" s="166"/>
      <c r="B178" s="136">
        <v>11</v>
      </c>
      <c r="C178" s="159">
        <v>86.0972</v>
      </c>
      <c r="D178" s="159">
        <v>86.1143</v>
      </c>
      <c r="E178" s="209">
        <f t="shared" si="15"/>
        <v>0.017099999999999227</v>
      </c>
      <c r="F178" s="210">
        <f t="shared" si="16"/>
        <v>59.08776779543618</v>
      </c>
      <c r="G178" s="211">
        <f t="shared" si="17"/>
        <v>289.4</v>
      </c>
      <c r="H178" s="212">
        <v>14</v>
      </c>
      <c r="I178" s="213">
        <v>848.18</v>
      </c>
      <c r="J178" s="213">
        <v>558.78</v>
      </c>
    </row>
    <row r="179" spans="1:10" ht="23.25">
      <c r="A179" s="166"/>
      <c r="B179" s="136">
        <v>12</v>
      </c>
      <c r="C179" s="159">
        <v>84.8578</v>
      </c>
      <c r="D179" s="159">
        <v>84.8733</v>
      </c>
      <c r="E179" s="209">
        <f t="shared" si="15"/>
        <v>0.015500000000002956</v>
      </c>
      <c r="F179" s="210">
        <f t="shared" si="16"/>
        <v>46.13644481486771</v>
      </c>
      <c r="G179" s="211">
        <f t="shared" si="17"/>
        <v>335.96000000000004</v>
      </c>
      <c r="H179" s="228">
        <v>15</v>
      </c>
      <c r="I179" s="213">
        <v>697.34</v>
      </c>
      <c r="J179" s="213">
        <v>361.38</v>
      </c>
    </row>
    <row r="180" spans="1:10" ht="23.25">
      <c r="A180" s="166">
        <v>21785</v>
      </c>
      <c r="B180" s="136">
        <v>13</v>
      </c>
      <c r="C180" s="159">
        <v>86.7448</v>
      </c>
      <c r="D180" s="159">
        <v>86.7587</v>
      </c>
      <c r="E180" s="209">
        <f t="shared" si="15"/>
        <v>0.013900000000006685</v>
      </c>
      <c r="F180" s="210">
        <f t="shared" si="16"/>
        <v>45.21648612604237</v>
      </c>
      <c r="G180" s="211">
        <f t="shared" si="17"/>
        <v>307.41</v>
      </c>
      <c r="H180" s="212">
        <v>16</v>
      </c>
      <c r="I180" s="213">
        <v>693.86</v>
      </c>
      <c r="J180" s="213">
        <v>386.45</v>
      </c>
    </row>
    <row r="181" spans="1:10" ht="23.25">
      <c r="A181" s="166"/>
      <c r="B181" s="136">
        <v>14</v>
      </c>
      <c r="C181" s="159">
        <v>85.962</v>
      </c>
      <c r="D181" s="159">
        <v>85.9844</v>
      </c>
      <c r="E181" s="209">
        <f t="shared" si="15"/>
        <v>0.022399999999990428</v>
      </c>
      <c r="F181" s="210">
        <f t="shared" si="16"/>
        <v>76.60214759589095</v>
      </c>
      <c r="G181" s="211">
        <f t="shared" si="17"/>
        <v>292.41999999999996</v>
      </c>
      <c r="H181" s="228">
        <v>17</v>
      </c>
      <c r="I181" s="213">
        <v>813.39</v>
      </c>
      <c r="J181" s="213">
        <v>520.97</v>
      </c>
    </row>
    <row r="182" spans="1:10" ht="23.25">
      <c r="A182" s="166"/>
      <c r="B182" s="136">
        <v>15</v>
      </c>
      <c r="C182" s="159">
        <v>86.9967</v>
      </c>
      <c r="D182" s="159">
        <v>87.0164</v>
      </c>
      <c r="E182" s="209">
        <f t="shared" si="15"/>
        <v>0.019700000000000273</v>
      </c>
      <c r="F182" s="210">
        <f t="shared" si="16"/>
        <v>64.67923041565524</v>
      </c>
      <c r="G182" s="211">
        <f t="shared" si="17"/>
        <v>304.58</v>
      </c>
      <c r="H182" s="212">
        <v>18</v>
      </c>
      <c r="I182" s="213">
        <v>767.41</v>
      </c>
      <c r="J182" s="213">
        <v>462.83</v>
      </c>
    </row>
    <row r="183" spans="1:10" ht="23.25">
      <c r="A183" s="166">
        <v>21791</v>
      </c>
      <c r="B183" s="136">
        <v>16</v>
      </c>
      <c r="C183" s="159">
        <v>86.1283</v>
      </c>
      <c r="D183" s="159">
        <v>86.1551</v>
      </c>
      <c r="E183" s="209">
        <f t="shared" si="15"/>
        <v>0.026800000000008595</v>
      </c>
      <c r="F183" s="210">
        <f t="shared" si="16"/>
        <v>75.96371882088604</v>
      </c>
      <c r="G183" s="211">
        <f t="shared" si="17"/>
        <v>352.79999999999995</v>
      </c>
      <c r="H183" s="228">
        <v>19</v>
      </c>
      <c r="I183" s="213">
        <v>735.93</v>
      </c>
      <c r="J183" s="213">
        <v>383.13</v>
      </c>
    </row>
    <row r="184" spans="1:10" ht="23.25">
      <c r="A184" s="166"/>
      <c r="B184" s="136">
        <v>17</v>
      </c>
      <c r="C184" s="159">
        <v>87.2287</v>
      </c>
      <c r="D184" s="159">
        <v>87.2533</v>
      </c>
      <c r="E184" s="209">
        <f t="shared" si="15"/>
        <v>0.024599999999992406</v>
      </c>
      <c r="F184" s="210">
        <f t="shared" si="16"/>
        <v>81.87718422363922</v>
      </c>
      <c r="G184" s="211">
        <f t="shared" si="17"/>
        <v>300.45</v>
      </c>
      <c r="H184" s="212">
        <v>20</v>
      </c>
      <c r="I184" s="213">
        <v>688.02</v>
      </c>
      <c r="J184" s="213">
        <v>387.57</v>
      </c>
    </row>
    <row r="185" spans="1:10" ht="23.25">
      <c r="A185" s="166"/>
      <c r="B185" s="136">
        <v>18</v>
      </c>
      <c r="C185" s="159">
        <v>85.1567</v>
      </c>
      <c r="D185" s="159">
        <v>85.185</v>
      </c>
      <c r="E185" s="209">
        <f t="shared" si="15"/>
        <v>0.028300000000001546</v>
      </c>
      <c r="F185" s="210">
        <f t="shared" si="16"/>
        <v>93.06455325726445</v>
      </c>
      <c r="G185" s="211">
        <f t="shared" si="17"/>
        <v>304.09</v>
      </c>
      <c r="H185" s="228">
        <v>21</v>
      </c>
      <c r="I185" s="213">
        <v>804.27</v>
      </c>
      <c r="J185" s="213">
        <v>500.18</v>
      </c>
    </row>
    <row r="186" spans="1:10" ht="23.25">
      <c r="A186" s="166">
        <v>21800</v>
      </c>
      <c r="B186" s="136">
        <v>28</v>
      </c>
      <c r="C186" s="159">
        <v>87.1702</v>
      </c>
      <c r="D186" s="159">
        <v>87.1918</v>
      </c>
      <c r="E186" s="209">
        <f t="shared" si="15"/>
        <v>0.021600000000006503</v>
      </c>
      <c r="F186" s="210">
        <f t="shared" si="16"/>
        <v>70.77094459554571</v>
      </c>
      <c r="G186" s="211">
        <f t="shared" si="17"/>
        <v>305.21</v>
      </c>
      <c r="H186" s="212">
        <v>22</v>
      </c>
      <c r="I186" s="213">
        <v>675.63</v>
      </c>
      <c r="J186" s="213">
        <v>370.42</v>
      </c>
    </row>
    <row r="187" spans="1:10" ht="23.25">
      <c r="A187" s="166"/>
      <c r="B187" s="136">
        <v>29</v>
      </c>
      <c r="C187" s="159">
        <v>85.1941</v>
      </c>
      <c r="D187" s="159">
        <v>85.2115</v>
      </c>
      <c r="E187" s="209">
        <f t="shared" si="15"/>
        <v>0.017399999999994975</v>
      </c>
      <c r="F187" s="210">
        <f t="shared" si="16"/>
        <v>61.45586832901839</v>
      </c>
      <c r="G187" s="211">
        <f t="shared" si="17"/>
        <v>283.13</v>
      </c>
      <c r="H187" s="228">
        <v>23</v>
      </c>
      <c r="I187" s="213">
        <v>838.61</v>
      </c>
      <c r="J187" s="213">
        <v>555.48</v>
      </c>
    </row>
    <row r="188" spans="1:10" ht="23.25">
      <c r="A188" s="166"/>
      <c r="B188" s="136">
        <v>30</v>
      </c>
      <c r="C188" s="159">
        <v>84.927</v>
      </c>
      <c r="D188" s="159">
        <v>84.9423</v>
      </c>
      <c r="E188" s="209">
        <f t="shared" si="15"/>
        <v>0.015299999999996317</v>
      </c>
      <c r="F188" s="210">
        <f t="shared" si="16"/>
        <v>55.08550855084182</v>
      </c>
      <c r="G188" s="211">
        <f t="shared" si="17"/>
        <v>277.75</v>
      </c>
      <c r="H188" s="212">
        <v>24</v>
      </c>
      <c r="I188" s="213">
        <v>829.94</v>
      </c>
      <c r="J188" s="213">
        <v>552.19</v>
      </c>
    </row>
    <row r="189" spans="1:10" ht="23.25">
      <c r="A189" s="166">
        <v>21820</v>
      </c>
      <c r="B189" s="136">
        <v>31</v>
      </c>
      <c r="C189" s="159">
        <v>84.8361</v>
      </c>
      <c r="D189" s="159">
        <v>84.8738</v>
      </c>
      <c r="E189" s="209">
        <f t="shared" si="15"/>
        <v>0.037700000000000955</v>
      </c>
      <c r="F189" s="210">
        <f t="shared" si="16"/>
        <v>138.53672876934164</v>
      </c>
      <c r="G189" s="211">
        <f t="shared" si="17"/>
        <v>272.1300000000001</v>
      </c>
      <c r="H189" s="228">
        <v>25</v>
      </c>
      <c r="I189" s="213">
        <v>799.19</v>
      </c>
      <c r="J189" s="213">
        <v>527.06</v>
      </c>
    </row>
    <row r="190" spans="1:10" ht="23.25">
      <c r="A190" s="166"/>
      <c r="B190" s="136">
        <v>32</v>
      </c>
      <c r="C190" s="159">
        <v>85.0027</v>
      </c>
      <c r="D190" s="159">
        <v>85.0438</v>
      </c>
      <c r="E190" s="209">
        <f t="shared" si="15"/>
        <v>0.041100000000000136</v>
      </c>
      <c r="F190" s="210">
        <f t="shared" si="16"/>
        <v>173.93880401201974</v>
      </c>
      <c r="G190" s="211">
        <f t="shared" si="17"/>
        <v>236.28999999999996</v>
      </c>
      <c r="H190" s="212">
        <v>26</v>
      </c>
      <c r="I190" s="213">
        <v>808.8</v>
      </c>
      <c r="J190" s="213">
        <v>572.51</v>
      </c>
    </row>
    <row r="191" spans="1:10" ht="23.25">
      <c r="A191" s="166"/>
      <c r="B191" s="136">
        <v>33</v>
      </c>
      <c r="C191" s="159">
        <v>85.9578</v>
      </c>
      <c r="D191" s="159">
        <v>85.997</v>
      </c>
      <c r="E191" s="209">
        <f t="shared" si="15"/>
        <v>0.039199999999993906</v>
      </c>
      <c r="F191" s="210">
        <f t="shared" si="16"/>
        <v>126.86905301312026</v>
      </c>
      <c r="G191" s="211">
        <f t="shared" si="17"/>
        <v>308.98</v>
      </c>
      <c r="H191" s="228">
        <v>27</v>
      </c>
      <c r="I191" s="213">
        <v>812.01</v>
      </c>
      <c r="J191" s="213">
        <v>503.03</v>
      </c>
    </row>
    <row r="192" spans="1:10" ht="23.25">
      <c r="A192" s="166">
        <v>21823</v>
      </c>
      <c r="B192" s="136">
        <v>34</v>
      </c>
      <c r="C192" s="159">
        <v>83.7141</v>
      </c>
      <c r="D192" s="159">
        <v>83.7284</v>
      </c>
      <c r="E192" s="209">
        <f t="shared" si="15"/>
        <v>0.014299999999991542</v>
      </c>
      <c r="F192" s="210">
        <f t="shared" si="16"/>
        <v>52.513679262574044</v>
      </c>
      <c r="G192" s="211">
        <f t="shared" si="17"/>
        <v>272.31000000000006</v>
      </c>
      <c r="H192" s="212">
        <v>28</v>
      </c>
      <c r="I192" s="213">
        <v>857.86</v>
      </c>
      <c r="J192" s="213">
        <v>585.55</v>
      </c>
    </row>
    <row r="193" spans="1:10" ht="23.25">
      <c r="A193" s="166"/>
      <c r="B193" s="136">
        <v>35</v>
      </c>
      <c r="C193" s="159">
        <v>84.9735</v>
      </c>
      <c r="D193" s="159">
        <v>84.9924</v>
      </c>
      <c r="E193" s="209">
        <f t="shared" si="15"/>
        <v>0.018900000000002137</v>
      </c>
      <c r="F193" s="210">
        <f t="shared" si="16"/>
        <v>54.556476055775015</v>
      </c>
      <c r="G193" s="211">
        <f t="shared" si="17"/>
        <v>346.43</v>
      </c>
      <c r="H193" s="228">
        <v>29</v>
      </c>
      <c r="I193" s="213">
        <v>716</v>
      </c>
      <c r="J193" s="213">
        <v>369.57</v>
      </c>
    </row>
    <row r="194" spans="1:10" ht="23.25">
      <c r="A194" s="166"/>
      <c r="B194" s="136">
        <v>36</v>
      </c>
      <c r="C194" s="159">
        <v>84.5637</v>
      </c>
      <c r="D194" s="159">
        <v>84.585</v>
      </c>
      <c r="E194" s="209">
        <f t="shared" si="15"/>
        <v>0.021299999999996544</v>
      </c>
      <c r="F194" s="210">
        <f t="shared" si="16"/>
        <v>76.63800237468624</v>
      </c>
      <c r="G194" s="211">
        <f t="shared" si="17"/>
        <v>277.92999999999995</v>
      </c>
      <c r="H194" s="212">
        <v>30</v>
      </c>
      <c r="I194" s="213">
        <v>678.67</v>
      </c>
      <c r="J194" s="213">
        <v>400.74</v>
      </c>
    </row>
    <row r="195" spans="1:10" ht="23.25">
      <c r="A195" s="166">
        <v>21838</v>
      </c>
      <c r="B195" s="136">
        <v>7</v>
      </c>
      <c r="C195" s="159">
        <v>86.3975</v>
      </c>
      <c r="D195" s="159">
        <v>86.4415</v>
      </c>
      <c r="E195" s="209">
        <f t="shared" si="15"/>
        <v>0.04400000000001114</v>
      </c>
      <c r="F195" s="210">
        <f t="shared" si="16"/>
        <v>171.56671605712833</v>
      </c>
      <c r="G195" s="211">
        <f t="shared" si="17"/>
        <v>256.46000000000004</v>
      </c>
      <c r="H195" s="228">
        <v>31</v>
      </c>
      <c r="I195" s="213">
        <v>767.86</v>
      </c>
      <c r="J195" s="213">
        <v>511.4</v>
      </c>
    </row>
    <row r="196" spans="1:10" ht="23.25">
      <c r="A196" s="166"/>
      <c r="B196" s="136">
        <v>8</v>
      </c>
      <c r="C196" s="159">
        <v>84.7659</v>
      </c>
      <c r="D196" s="159">
        <v>84.8233</v>
      </c>
      <c r="E196" s="209">
        <f t="shared" si="15"/>
        <v>0.05740000000000123</v>
      </c>
      <c r="F196" s="210">
        <f t="shared" si="16"/>
        <v>167.71856007480486</v>
      </c>
      <c r="G196" s="211">
        <f t="shared" si="17"/>
        <v>342.24000000000007</v>
      </c>
      <c r="H196" s="212">
        <v>32</v>
      </c>
      <c r="I196" s="213">
        <v>681.82</v>
      </c>
      <c r="J196" s="213">
        <v>339.58</v>
      </c>
    </row>
    <row r="197" spans="1:10" ht="23.25">
      <c r="A197" s="166"/>
      <c r="B197" s="136">
        <v>9</v>
      </c>
      <c r="C197" s="159">
        <v>87.6548</v>
      </c>
      <c r="D197" s="159">
        <v>87.7057</v>
      </c>
      <c r="E197" s="209">
        <f t="shared" si="15"/>
        <v>0.05089999999999861</v>
      </c>
      <c r="F197" s="210">
        <f t="shared" si="16"/>
        <v>147.6903435468855</v>
      </c>
      <c r="G197" s="211">
        <f t="shared" si="17"/>
        <v>344.64</v>
      </c>
      <c r="H197" s="228">
        <v>33</v>
      </c>
      <c r="I197" s="213">
        <v>709.13</v>
      </c>
      <c r="J197" s="213">
        <v>364.49</v>
      </c>
    </row>
    <row r="198" spans="1:10" ht="23.25">
      <c r="A198" s="166">
        <v>21844</v>
      </c>
      <c r="B198" s="136">
        <v>10</v>
      </c>
      <c r="C198" s="159">
        <v>85.1286</v>
      </c>
      <c r="D198" s="159">
        <v>85.1546</v>
      </c>
      <c r="E198" s="209">
        <f t="shared" si="15"/>
        <v>0.02599999999999625</v>
      </c>
      <c r="F198" s="210">
        <f t="shared" si="16"/>
        <v>92.73790840346786</v>
      </c>
      <c r="G198" s="211">
        <f t="shared" si="17"/>
        <v>280.36</v>
      </c>
      <c r="H198" s="212">
        <v>34</v>
      </c>
      <c r="I198" s="213">
        <v>827.87</v>
      </c>
      <c r="J198" s="213">
        <v>547.51</v>
      </c>
    </row>
    <row r="199" spans="1:10" ht="23.25">
      <c r="A199" s="166"/>
      <c r="B199" s="136">
        <v>11</v>
      </c>
      <c r="C199" s="159">
        <v>86.101</v>
      </c>
      <c r="D199" s="159">
        <v>86.1236</v>
      </c>
      <c r="E199" s="209">
        <f t="shared" si="15"/>
        <v>0.022599999999997067</v>
      </c>
      <c r="F199" s="210">
        <f t="shared" si="16"/>
        <v>85.50565623698336</v>
      </c>
      <c r="G199" s="211">
        <f t="shared" si="17"/>
        <v>264.30999999999995</v>
      </c>
      <c r="H199" s="228">
        <v>35</v>
      </c>
      <c r="I199" s="213">
        <v>806.41</v>
      </c>
      <c r="J199" s="213">
        <v>542.1</v>
      </c>
    </row>
    <row r="200" spans="1:10" ht="23.25">
      <c r="A200" s="166"/>
      <c r="B200" s="136">
        <v>12</v>
      </c>
      <c r="C200" s="159">
        <v>84.8507</v>
      </c>
      <c r="D200" s="159">
        <v>84.8753</v>
      </c>
      <c r="E200" s="209">
        <f t="shared" si="15"/>
        <v>0.024599999999992406</v>
      </c>
      <c r="F200" s="210">
        <f t="shared" si="16"/>
        <v>86.56789949675334</v>
      </c>
      <c r="G200" s="211">
        <f t="shared" si="17"/>
        <v>284.1700000000001</v>
      </c>
      <c r="H200" s="212">
        <v>36</v>
      </c>
      <c r="I200" s="213">
        <v>840.57</v>
      </c>
      <c r="J200" s="213">
        <v>556.4</v>
      </c>
    </row>
    <row r="201" spans="1:10" ht="23.25">
      <c r="A201" s="166">
        <v>21849</v>
      </c>
      <c r="B201" s="136">
        <v>13</v>
      </c>
      <c r="C201" s="159">
        <v>86.7599</v>
      </c>
      <c r="D201" s="159">
        <v>86.7716</v>
      </c>
      <c r="E201" s="209">
        <f t="shared" si="15"/>
        <v>0.011700000000004707</v>
      </c>
      <c r="F201" s="210">
        <f t="shared" si="16"/>
        <v>36.881757715237235</v>
      </c>
      <c r="G201" s="211">
        <f t="shared" si="17"/>
        <v>317.22999999999996</v>
      </c>
      <c r="H201" s="228">
        <v>37</v>
      </c>
      <c r="I201" s="213">
        <v>825.14</v>
      </c>
      <c r="J201" s="213">
        <v>507.91</v>
      </c>
    </row>
    <row r="202" spans="1:10" ht="23.25">
      <c r="A202" s="166"/>
      <c r="B202" s="136">
        <v>14</v>
      </c>
      <c r="C202" s="159">
        <v>85.9856</v>
      </c>
      <c r="D202" s="159">
        <v>86.0031</v>
      </c>
      <c r="E202" s="209">
        <f t="shared" si="15"/>
        <v>0.017499999999998295</v>
      </c>
      <c r="F202" s="210">
        <f t="shared" si="16"/>
        <v>53.89258438038401</v>
      </c>
      <c r="G202" s="211">
        <f t="shared" si="17"/>
        <v>324.71999999999997</v>
      </c>
      <c r="H202" s="212">
        <v>38</v>
      </c>
      <c r="I202" s="213">
        <v>717.79</v>
      </c>
      <c r="J202" s="213">
        <v>393.07</v>
      </c>
    </row>
    <row r="203" spans="1:10" ht="23.25">
      <c r="A203" s="166"/>
      <c r="B203" s="136">
        <v>15</v>
      </c>
      <c r="C203" s="159">
        <v>87.031</v>
      </c>
      <c r="D203" s="159">
        <v>87.0427</v>
      </c>
      <c r="E203" s="209">
        <f t="shared" si="15"/>
        <v>0.011699999999990496</v>
      </c>
      <c r="F203" s="210">
        <f t="shared" si="16"/>
        <v>40.834845734994055</v>
      </c>
      <c r="G203" s="211">
        <f t="shared" si="17"/>
        <v>286.52</v>
      </c>
      <c r="H203" s="228">
        <v>39</v>
      </c>
      <c r="I203" s="213">
        <v>880.28</v>
      </c>
      <c r="J203" s="213">
        <v>593.76</v>
      </c>
    </row>
    <row r="204" spans="1:10" ht="23.25">
      <c r="A204" s="166">
        <v>21860</v>
      </c>
      <c r="B204" s="136">
        <v>1</v>
      </c>
      <c r="C204" s="159">
        <v>85.3776</v>
      </c>
      <c r="D204" s="159">
        <v>85.3916</v>
      </c>
      <c r="E204" s="209">
        <f t="shared" si="15"/>
        <v>0.013999999999995794</v>
      </c>
      <c r="F204" s="210">
        <f t="shared" si="16"/>
        <v>41.57757186979032</v>
      </c>
      <c r="G204" s="211">
        <f t="shared" si="17"/>
        <v>336.71999999999997</v>
      </c>
      <c r="H204" s="212">
        <v>40</v>
      </c>
      <c r="I204" s="213">
        <v>734.41</v>
      </c>
      <c r="J204" s="213">
        <v>397.69</v>
      </c>
    </row>
    <row r="205" spans="1:10" ht="23.25">
      <c r="A205" s="166"/>
      <c r="B205" s="136">
        <v>2</v>
      </c>
      <c r="C205" s="159">
        <v>87.4478</v>
      </c>
      <c r="D205" s="159">
        <v>87.4682</v>
      </c>
      <c r="E205" s="209">
        <f t="shared" si="15"/>
        <v>0.02039999999999509</v>
      </c>
      <c r="F205" s="210">
        <f t="shared" si="16"/>
        <v>56.067060601882886</v>
      </c>
      <c r="G205" s="211">
        <f t="shared" si="17"/>
        <v>363.85</v>
      </c>
      <c r="H205" s="228">
        <v>41</v>
      </c>
      <c r="I205" s="213">
        <v>656.72</v>
      </c>
      <c r="J205" s="213">
        <v>292.87</v>
      </c>
    </row>
    <row r="206" spans="1:10" ht="23.25">
      <c r="A206" s="166"/>
      <c r="B206" s="136">
        <v>3</v>
      </c>
      <c r="C206" s="159">
        <v>85.8545</v>
      </c>
      <c r="D206" s="159">
        <v>85.872</v>
      </c>
      <c r="E206" s="209">
        <f t="shared" si="15"/>
        <v>0.017499999999998295</v>
      </c>
      <c r="F206" s="210">
        <f t="shared" si="16"/>
        <v>52.44545672500089</v>
      </c>
      <c r="G206" s="211">
        <f t="shared" si="17"/>
        <v>333.67999999999995</v>
      </c>
      <c r="H206" s="212">
        <v>42</v>
      </c>
      <c r="I206" s="213">
        <v>663.31</v>
      </c>
      <c r="J206" s="213">
        <v>329.63</v>
      </c>
    </row>
    <row r="207" spans="1:10" ht="23.25">
      <c r="A207" s="166">
        <v>21877</v>
      </c>
      <c r="B207" s="136">
        <v>4</v>
      </c>
      <c r="C207" s="159">
        <v>84.9976</v>
      </c>
      <c r="D207" s="159">
        <v>85.0127</v>
      </c>
      <c r="E207" s="209">
        <f t="shared" si="15"/>
        <v>0.015099999999989677</v>
      </c>
      <c r="F207" s="210">
        <f t="shared" si="16"/>
        <v>50.3769933942406</v>
      </c>
      <c r="G207" s="211">
        <f t="shared" si="17"/>
        <v>299.74</v>
      </c>
      <c r="H207" s="228">
        <v>43</v>
      </c>
      <c r="I207" s="213">
        <v>841.59</v>
      </c>
      <c r="J207" s="213">
        <v>541.85</v>
      </c>
    </row>
    <row r="208" spans="1:10" ht="23.25">
      <c r="A208" s="166"/>
      <c r="B208" s="136">
        <v>5</v>
      </c>
      <c r="C208" s="159">
        <v>85.014</v>
      </c>
      <c r="D208" s="159">
        <v>85.0278</v>
      </c>
      <c r="E208" s="209">
        <f t="shared" si="15"/>
        <v>0.013800000000003365</v>
      </c>
      <c r="F208" s="210">
        <f t="shared" si="16"/>
        <v>47.59113011692025</v>
      </c>
      <c r="G208" s="211">
        <f t="shared" si="17"/>
        <v>289.97</v>
      </c>
      <c r="H208" s="212">
        <v>44</v>
      </c>
      <c r="I208" s="213">
        <v>824.75</v>
      </c>
      <c r="J208" s="213">
        <v>534.78</v>
      </c>
    </row>
    <row r="209" spans="1:10" ht="23.25">
      <c r="A209" s="166"/>
      <c r="B209" s="136">
        <v>6</v>
      </c>
      <c r="C209" s="159">
        <v>87.3695</v>
      </c>
      <c r="D209" s="159">
        <v>87.3864</v>
      </c>
      <c r="E209" s="209">
        <f t="shared" si="15"/>
        <v>0.016899999999992588</v>
      </c>
      <c r="F209" s="210">
        <f t="shared" si="16"/>
        <v>55.13686339758111</v>
      </c>
      <c r="G209" s="211">
        <f t="shared" si="17"/>
        <v>306.51</v>
      </c>
      <c r="H209" s="228">
        <v>45</v>
      </c>
      <c r="I209" s="213">
        <v>661.52</v>
      </c>
      <c r="J209" s="213">
        <v>355.01</v>
      </c>
    </row>
    <row r="210" spans="1:10" ht="23.25">
      <c r="A210" s="166">
        <v>21895</v>
      </c>
      <c r="B210" s="136">
        <v>28</v>
      </c>
      <c r="C210" s="159">
        <v>87.2021</v>
      </c>
      <c r="D210" s="159">
        <v>87.212</v>
      </c>
      <c r="E210" s="209">
        <f t="shared" si="15"/>
        <v>0.009900000000001796</v>
      </c>
      <c r="F210" s="210">
        <f t="shared" si="16"/>
        <v>31.399663801585195</v>
      </c>
      <c r="G210" s="211">
        <f t="shared" si="17"/>
        <v>315.29</v>
      </c>
      <c r="H210" s="212">
        <v>46</v>
      </c>
      <c r="I210" s="213">
        <v>671.62</v>
      </c>
      <c r="J210" s="213">
        <v>356.33</v>
      </c>
    </row>
    <row r="211" spans="1:10" ht="23.25">
      <c r="A211" s="166"/>
      <c r="B211" s="136">
        <v>29</v>
      </c>
      <c r="C211" s="159">
        <v>85.2247</v>
      </c>
      <c r="D211" s="159">
        <v>85.2318</v>
      </c>
      <c r="E211" s="209">
        <f t="shared" si="15"/>
        <v>0.007100000000008322</v>
      </c>
      <c r="F211" s="210">
        <f t="shared" si="16"/>
        <v>25.845437006327852</v>
      </c>
      <c r="G211" s="211">
        <f t="shared" si="17"/>
        <v>274.7099999999999</v>
      </c>
      <c r="H211" s="228">
        <v>47</v>
      </c>
      <c r="I211" s="213">
        <v>847.28</v>
      </c>
      <c r="J211" s="213">
        <v>572.57</v>
      </c>
    </row>
    <row r="212" spans="1:10" ht="23.25">
      <c r="A212" s="166"/>
      <c r="B212" s="136">
        <v>30</v>
      </c>
      <c r="C212" s="159">
        <v>84.9467</v>
      </c>
      <c r="D212" s="159">
        <v>84.9515</v>
      </c>
      <c r="E212" s="209">
        <f t="shared" si="15"/>
        <v>0.004799999999988813</v>
      </c>
      <c r="F212" s="210">
        <f t="shared" si="16"/>
        <v>14.43261771600461</v>
      </c>
      <c r="G212" s="211">
        <f t="shared" si="17"/>
        <v>332.58</v>
      </c>
      <c r="H212" s="212">
        <v>48</v>
      </c>
      <c r="I212" s="213">
        <v>703.04</v>
      </c>
      <c r="J212" s="213">
        <v>370.46</v>
      </c>
    </row>
    <row r="213" spans="1:10" ht="23.25">
      <c r="A213" s="166">
        <v>21904</v>
      </c>
      <c r="B213" s="136">
        <v>31</v>
      </c>
      <c r="C213" s="159">
        <v>84.903</v>
      </c>
      <c r="D213" s="159">
        <v>84.9115</v>
      </c>
      <c r="E213" s="209">
        <f t="shared" si="15"/>
        <v>0.008499999999997954</v>
      </c>
      <c r="F213" s="210">
        <f t="shared" si="16"/>
        <v>29.516963572587258</v>
      </c>
      <c r="G213" s="211">
        <f t="shared" si="17"/>
        <v>287.97</v>
      </c>
      <c r="H213" s="228">
        <v>49</v>
      </c>
      <c r="I213" s="213">
        <v>863.69</v>
      </c>
      <c r="J213" s="213">
        <v>575.72</v>
      </c>
    </row>
    <row r="214" spans="1:10" ht="23.25">
      <c r="A214" s="166"/>
      <c r="B214" s="136">
        <v>32</v>
      </c>
      <c r="C214" s="159">
        <v>85.0228</v>
      </c>
      <c r="D214" s="159">
        <v>85.0285</v>
      </c>
      <c r="E214" s="209">
        <f t="shared" si="15"/>
        <v>0.005699999999990268</v>
      </c>
      <c r="F214" s="210">
        <f t="shared" si="16"/>
        <v>18.36991201775845</v>
      </c>
      <c r="G214" s="211">
        <f t="shared" si="17"/>
        <v>310.28999999999996</v>
      </c>
      <c r="H214" s="212">
        <v>50</v>
      </c>
      <c r="I214" s="213">
        <v>832.56</v>
      </c>
      <c r="J214" s="213">
        <v>522.27</v>
      </c>
    </row>
    <row r="215" spans="1:10" ht="23.25">
      <c r="A215" s="166"/>
      <c r="B215" s="136">
        <v>33</v>
      </c>
      <c r="C215" s="159">
        <v>85.9963</v>
      </c>
      <c r="D215" s="159">
        <v>86.0063</v>
      </c>
      <c r="E215" s="209">
        <f t="shared" si="15"/>
        <v>0.009999999999990905</v>
      </c>
      <c r="F215" s="210">
        <f t="shared" si="16"/>
        <v>28.100938571322725</v>
      </c>
      <c r="G215" s="211">
        <f t="shared" si="17"/>
        <v>355.86</v>
      </c>
      <c r="H215" s="212">
        <v>51</v>
      </c>
      <c r="I215" s="213">
        <v>688.59</v>
      </c>
      <c r="J215" s="213">
        <v>332.73</v>
      </c>
    </row>
    <row r="216" spans="1:10" ht="23.25">
      <c r="A216" s="166">
        <v>21928</v>
      </c>
      <c r="B216" s="136">
        <v>19</v>
      </c>
      <c r="C216" s="159">
        <v>88.9362</v>
      </c>
      <c r="D216" s="159">
        <v>88.9592</v>
      </c>
      <c r="E216" s="278">
        <f t="shared" si="15"/>
        <v>0.022999999999996135</v>
      </c>
      <c r="F216" s="278">
        <f t="shared" si="16"/>
        <v>65.64488968803305</v>
      </c>
      <c r="G216" s="278">
        <f t="shared" si="17"/>
        <v>350.36999999999995</v>
      </c>
      <c r="H216" s="279">
        <v>52</v>
      </c>
      <c r="I216" s="140">
        <v>797.81</v>
      </c>
      <c r="J216" s="140">
        <v>447.44</v>
      </c>
    </row>
    <row r="217" spans="1:10" ht="23.25">
      <c r="A217" s="166"/>
      <c r="B217" s="136">
        <v>20</v>
      </c>
      <c r="C217" s="159">
        <v>84.6264</v>
      </c>
      <c r="D217" s="159">
        <v>84.6441</v>
      </c>
      <c r="E217" s="278">
        <f t="shared" si="15"/>
        <v>0.017699999999990723</v>
      </c>
      <c r="F217" s="278">
        <f t="shared" si="16"/>
        <v>66.02999328505084</v>
      </c>
      <c r="G217" s="278">
        <f t="shared" si="17"/>
        <v>268.05999999999995</v>
      </c>
      <c r="H217" s="279">
        <v>53</v>
      </c>
      <c r="I217" s="140">
        <v>785.55</v>
      </c>
      <c r="J217" s="140">
        <v>517.49</v>
      </c>
    </row>
    <row r="218" spans="1:10" ht="23.25">
      <c r="A218" s="166"/>
      <c r="B218" s="136">
        <v>21</v>
      </c>
      <c r="C218" s="159">
        <v>86.3445</v>
      </c>
      <c r="D218" s="159">
        <v>86.3604</v>
      </c>
      <c r="E218" s="278">
        <f t="shared" si="15"/>
        <v>0.015900000000002024</v>
      </c>
      <c r="F218" s="278">
        <f t="shared" si="16"/>
        <v>53.86178861789303</v>
      </c>
      <c r="G218" s="278">
        <f t="shared" si="17"/>
        <v>295.2</v>
      </c>
      <c r="H218" s="279">
        <v>54</v>
      </c>
      <c r="I218" s="140">
        <v>688.28</v>
      </c>
      <c r="J218" s="140">
        <v>393.08</v>
      </c>
    </row>
    <row r="219" spans="1:10" ht="23.25">
      <c r="A219" s="166">
        <v>21934</v>
      </c>
      <c r="B219" s="136">
        <v>22</v>
      </c>
      <c r="C219" s="159">
        <v>85.1341</v>
      </c>
      <c r="D219" s="159">
        <v>85.1386</v>
      </c>
      <c r="E219" s="278">
        <f t="shared" si="15"/>
        <v>0.004499999999993065</v>
      </c>
      <c r="F219" s="278">
        <f t="shared" si="16"/>
        <v>15.377255330758151</v>
      </c>
      <c r="G219" s="278">
        <f t="shared" si="17"/>
        <v>292.64</v>
      </c>
      <c r="H219" s="279">
        <v>55</v>
      </c>
      <c r="I219" s="140">
        <v>770.61</v>
      </c>
      <c r="J219" s="140">
        <v>477.97</v>
      </c>
    </row>
    <row r="220" spans="1:10" ht="23.25">
      <c r="A220" s="166"/>
      <c r="B220" s="136">
        <v>23</v>
      </c>
      <c r="C220" s="159">
        <v>87.6825</v>
      </c>
      <c r="D220" s="159">
        <v>87.696</v>
      </c>
      <c r="E220" s="278">
        <f t="shared" si="15"/>
        <v>0.013499999999993406</v>
      </c>
      <c r="F220" s="278">
        <f t="shared" si="16"/>
        <v>40.09861288500136</v>
      </c>
      <c r="G220" s="278">
        <f t="shared" si="17"/>
        <v>336.66999999999996</v>
      </c>
      <c r="H220" s="279">
        <v>56</v>
      </c>
      <c r="I220" s="140">
        <v>678.4</v>
      </c>
      <c r="J220" s="140">
        <v>341.73</v>
      </c>
    </row>
    <row r="221" spans="1:10" ht="23.25">
      <c r="A221" s="166"/>
      <c r="B221" s="136">
        <v>24</v>
      </c>
      <c r="C221" s="159">
        <v>88.072</v>
      </c>
      <c r="D221" s="159">
        <v>88.0793</v>
      </c>
      <c r="E221" s="278">
        <f t="shared" si="15"/>
        <v>0.00730000000000075</v>
      </c>
      <c r="F221" s="278">
        <f t="shared" si="16"/>
        <v>26.62581609950304</v>
      </c>
      <c r="G221" s="278">
        <f t="shared" si="17"/>
        <v>274.1700000000001</v>
      </c>
      <c r="H221" s="279">
        <v>57</v>
      </c>
      <c r="I221" s="140">
        <v>848.07</v>
      </c>
      <c r="J221" s="140">
        <v>573.9</v>
      </c>
    </row>
    <row r="222" spans="1:10" ht="23.25">
      <c r="A222" s="166"/>
      <c r="B222" s="140"/>
      <c r="C222" s="159"/>
      <c r="D222" s="159"/>
      <c r="E222" s="278"/>
      <c r="F222" s="278"/>
      <c r="G222" s="278"/>
      <c r="H222" s="278"/>
      <c r="I222" s="140"/>
      <c r="J222" s="140"/>
    </row>
    <row r="223" spans="1:10" ht="23.25">
      <c r="A223" s="166"/>
      <c r="B223" s="140"/>
      <c r="C223" s="159"/>
      <c r="D223" s="159"/>
      <c r="E223" s="278"/>
      <c r="F223" s="278"/>
      <c r="G223" s="278"/>
      <c r="H223" s="278"/>
      <c r="I223" s="140"/>
      <c r="J223" s="140"/>
    </row>
    <row r="224" spans="1:10" ht="23.25">
      <c r="A224" s="166"/>
      <c r="B224" s="140"/>
      <c r="C224" s="159"/>
      <c r="D224" s="159"/>
      <c r="E224" s="278"/>
      <c r="F224" s="278"/>
      <c r="G224" s="278"/>
      <c r="H224" s="278"/>
      <c r="I224" s="140"/>
      <c r="J224" s="140"/>
    </row>
    <row r="225" spans="1:10" ht="23.25">
      <c r="A225" s="166"/>
      <c r="B225" s="140"/>
      <c r="C225" s="159"/>
      <c r="D225" s="159"/>
      <c r="E225" s="278"/>
      <c r="F225" s="278"/>
      <c r="G225" s="278"/>
      <c r="H225" s="278"/>
      <c r="I225" s="140"/>
      <c r="J225" s="140"/>
    </row>
    <row r="226" spans="1:10" ht="23.25">
      <c r="A226" s="166"/>
      <c r="B226" s="140"/>
      <c r="C226" s="159"/>
      <c r="D226" s="159"/>
      <c r="E226" s="278"/>
      <c r="F226" s="278"/>
      <c r="G226" s="278"/>
      <c r="H226" s="278"/>
      <c r="I226" s="140"/>
      <c r="J226" s="140"/>
    </row>
    <row r="227" spans="1:10" ht="23.25">
      <c r="A227" s="166"/>
      <c r="B227" s="140"/>
      <c r="C227" s="159"/>
      <c r="D227" s="159"/>
      <c r="E227" s="278"/>
      <c r="F227" s="278"/>
      <c r="G227" s="278"/>
      <c r="H227" s="278"/>
      <c r="I227" s="140"/>
      <c r="J227" s="140"/>
    </row>
    <row r="228" spans="1:10" ht="23.25">
      <c r="A228" s="166"/>
      <c r="B228" s="140"/>
      <c r="C228" s="159"/>
      <c r="D228" s="159"/>
      <c r="E228" s="278"/>
      <c r="F228" s="278"/>
      <c r="G228" s="278"/>
      <c r="H228" s="278"/>
      <c r="I228" s="140"/>
      <c r="J228" s="140"/>
    </row>
    <row r="229" spans="1:10" ht="23.25">
      <c r="A229" s="166"/>
      <c r="B229" s="140"/>
      <c r="C229" s="159"/>
      <c r="D229" s="159"/>
      <c r="E229" s="278"/>
      <c r="F229" s="278"/>
      <c r="G229" s="278"/>
      <c r="H229" s="278"/>
      <c r="I229" s="140"/>
      <c r="J229" s="140"/>
    </row>
    <row r="230" spans="1:10" ht="23.25">
      <c r="A230" s="166"/>
      <c r="B230" s="140"/>
      <c r="C230" s="159"/>
      <c r="D230" s="159"/>
      <c r="E230" s="278"/>
      <c r="F230" s="278"/>
      <c r="G230" s="278"/>
      <c r="H230" s="278"/>
      <c r="I230" s="140"/>
      <c r="J230" s="140"/>
    </row>
    <row r="231" spans="1:10" ht="23.25">
      <c r="A231" s="166"/>
      <c r="B231" s="140"/>
      <c r="C231" s="159"/>
      <c r="D231" s="159"/>
      <c r="E231" s="278"/>
      <c r="F231" s="278"/>
      <c r="G231" s="278"/>
      <c r="H231" s="278"/>
      <c r="I231" s="140"/>
      <c r="J231" s="140"/>
    </row>
    <row r="232" spans="1:10" ht="23.25">
      <c r="A232" s="166"/>
      <c r="B232" s="140"/>
      <c r="C232" s="159"/>
      <c r="D232" s="159"/>
      <c r="E232" s="278"/>
      <c r="F232" s="278"/>
      <c r="G232" s="278"/>
      <c r="H232" s="278"/>
      <c r="I232" s="140"/>
      <c r="J232" s="140"/>
    </row>
    <row r="233" spans="1:10" ht="23.25">
      <c r="A233" s="166"/>
      <c r="B233" s="140"/>
      <c r="C233" s="159"/>
      <c r="D233" s="159"/>
      <c r="E233" s="278"/>
      <c r="F233" s="278"/>
      <c r="G233" s="278"/>
      <c r="H233" s="278"/>
      <c r="I233" s="140"/>
      <c r="J233" s="140"/>
    </row>
    <row r="234" spans="1:10" ht="23.25">
      <c r="A234" s="166"/>
      <c r="B234" s="140"/>
      <c r="C234" s="159"/>
      <c r="D234" s="159"/>
      <c r="E234" s="278"/>
      <c r="F234" s="278"/>
      <c r="G234" s="278"/>
      <c r="H234" s="278"/>
      <c r="I234" s="140"/>
      <c r="J234" s="140"/>
    </row>
    <row r="235" spans="1:10" ht="23.25">
      <c r="A235" s="166"/>
      <c r="B235" s="140"/>
      <c r="C235" s="159"/>
      <c r="D235" s="159"/>
      <c r="E235" s="278"/>
      <c r="F235" s="278"/>
      <c r="G235" s="278"/>
      <c r="H235" s="278"/>
      <c r="I235" s="140"/>
      <c r="J235" s="140"/>
    </row>
    <row r="236" spans="1:10" ht="23.25">
      <c r="A236" s="166"/>
      <c r="B236" s="140"/>
      <c r="C236" s="159"/>
      <c r="D236" s="159"/>
      <c r="E236" s="278"/>
      <c r="F236" s="278"/>
      <c r="G236" s="278"/>
      <c r="H236" s="278"/>
      <c r="I236" s="140"/>
      <c r="J236" s="140"/>
    </row>
    <row r="237" spans="1:10" ht="23.25">
      <c r="A237" s="166"/>
      <c r="B237" s="140"/>
      <c r="C237" s="159"/>
      <c r="D237" s="159"/>
      <c r="E237" s="278"/>
      <c r="F237" s="278"/>
      <c r="G237" s="278"/>
      <c r="H237" s="278"/>
      <c r="I237" s="140"/>
      <c r="J237" s="140"/>
    </row>
    <row r="238" spans="1:10" ht="23.25">
      <c r="A238" s="166"/>
      <c r="B238" s="140"/>
      <c r="C238" s="159"/>
      <c r="D238" s="159"/>
      <c r="E238" s="278"/>
      <c r="F238" s="278"/>
      <c r="G238" s="278"/>
      <c r="H238" s="278"/>
      <c r="I238" s="140"/>
      <c r="J238" s="140"/>
    </row>
    <row r="239" spans="1:10" ht="23.25">
      <c r="A239" s="166"/>
      <c r="B239" s="140"/>
      <c r="C239" s="159"/>
      <c r="D239" s="159"/>
      <c r="E239" s="278"/>
      <c r="F239" s="278"/>
      <c r="G239" s="278"/>
      <c r="H239" s="278"/>
      <c r="I239" s="140"/>
      <c r="J239" s="140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Y404"/>
  <sheetViews>
    <sheetView zoomScale="75" zoomScaleNormal="75" zoomScalePageLayoutView="0" workbookViewId="0" topLeftCell="A294">
      <selection activeCell="I302" sqref="I302:I306"/>
    </sheetView>
  </sheetViews>
  <sheetFormatPr defaultColWidth="8.88671875" defaultRowHeight="19.5"/>
  <cols>
    <col min="1" max="1" width="4.10546875" style="1" customWidth="1"/>
    <col min="2" max="2" width="6.21484375" style="2" customWidth="1"/>
    <col min="3" max="3" width="9.77734375" style="88" customWidth="1"/>
    <col min="4" max="7" width="9.77734375" style="66" customWidth="1"/>
    <col min="8" max="8" width="9.77734375" style="1" customWidth="1"/>
    <col min="9" max="9" width="9.77734375" style="2" customWidth="1"/>
    <col min="10" max="12" width="9.77734375" style="66" customWidth="1"/>
    <col min="13" max="13" width="8.6640625" style="1" customWidth="1"/>
    <col min="14" max="14" width="10.6640625" style="1" customWidth="1"/>
    <col min="15" max="15" width="9.99609375" style="1" customWidth="1"/>
    <col min="16" max="29" width="14.4453125" style="1" customWidth="1"/>
    <col min="30" max="30" width="8.88671875" style="1" customWidth="1"/>
    <col min="31" max="31" width="9.3359375" style="1" customWidth="1"/>
    <col min="32" max="32" width="10.5546875" style="1" customWidth="1"/>
    <col min="33" max="33" width="9.77734375" style="1" customWidth="1"/>
    <col min="34" max="36" width="9.3359375" style="1" customWidth="1"/>
    <col min="37" max="37" width="9.5546875" style="1" customWidth="1"/>
    <col min="38" max="38" width="9.77734375" style="1" customWidth="1"/>
    <col min="39" max="16384" width="8.88671875" style="1" customWidth="1"/>
  </cols>
  <sheetData>
    <row r="1" spans="1:15" ht="24">
      <c r="A1" s="9"/>
      <c r="B1" s="8"/>
      <c r="M1" s="9"/>
      <c r="N1" s="9"/>
      <c r="O1" s="9"/>
    </row>
    <row r="2" spans="1:29" ht="29.25">
      <c r="A2" s="9"/>
      <c r="B2" s="8"/>
      <c r="C2" s="258" t="s">
        <v>0</v>
      </c>
      <c r="D2" s="258"/>
      <c r="E2" s="258"/>
      <c r="F2" s="258"/>
      <c r="G2" s="258"/>
      <c r="H2" s="258"/>
      <c r="I2" s="258"/>
      <c r="J2" s="258"/>
      <c r="K2" s="117"/>
      <c r="L2" s="117"/>
      <c r="M2" s="65"/>
      <c r="N2" s="65"/>
      <c r="O2" s="6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5" ht="24">
      <c r="A3" s="9"/>
      <c r="B3" s="8"/>
      <c r="C3" s="88" t="s">
        <v>145</v>
      </c>
      <c r="H3" s="1" t="s">
        <v>1</v>
      </c>
      <c r="M3" s="9"/>
      <c r="N3" s="9"/>
      <c r="O3" s="9"/>
    </row>
    <row r="4" spans="1:15" ht="24">
      <c r="A4" s="9"/>
      <c r="B4" s="8"/>
      <c r="C4" s="88" t="s">
        <v>46</v>
      </c>
      <c r="H4" s="1" t="s">
        <v>2</v>
      </c>
      <c r="M4" s="9"/>
      <c r="N4" s="9"/>
      <c r="O4" s="9"/>
    </row>
    <row r="5" spans="1:15" ht="27.75" thickBot="1">
      <c r="A5" s="9"/>
      <c r="B5" s="8"/>
      <c r="C5" s="88" t="s">
        <v>146</v>
      </c>
      <c r="H5" s="1" t="s">
        <v>3</v>
      </c>
      <c r="M5" s="9"/>
      <c r="N5" s="9"/>
      <c r="O5" s="9"/>
    </row>
    <row r="6" spans="1:29" ht="120">
      <c r="A6" s="9"/>
      <c r="B6" s="8"/>
      <c r="C6" s="103" t="s">
        <v>4</v>
      </c>
      <c r="D6" s="71" t="s">
        <v>5</v>
      </c>
      <c r="E6" s="116" t="s">
        <v>6</v>
      </c>
      <c r="F6" s="114"/>
      <c r="G6" s="101" t="s">
        <v>7</v>
      </c>
      <c r="H6" s="4" t="s">
        <v>8</v>
      </c>
      <c r="I6" s="5" t="s">
        <v>9</v>
      </c>
      <c r="J6" s="77"/>
      <c r="K6" s="77"/>
      <c r="L6" s="7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72">
      <c r="A7" s="9"/>
      <c r="B7" s="8"/>
      <c r="C7" s="104"/>
      <c r="D7" s="72" t="s">
        <v>10</v>
      </c>
      <c r="E7" s="72" t="s">
        <v>11</v>
      </c>
      <c r="F7" s="72" t="s">
        <v>12</v>
      </c>
      <c r="G7" s="102" t="s">
        <v>13</v>
      </c>
      <c r="H7" s="6" t="s">
        <v>14</v>
      </c>
      <c r="I7" s="107"/>
      <c r="J7" s="11"/>
      <c r="K7" s="11"/>
      <c r="L7" s="1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51" ht="24">
      <c r="A8" s="9"/>
      <c r="B8" s="8"/>
      <c r="C8" s="105" t="s">
        <v>15</v>
      </c>
      <c r="D8" s="73" t="s">
        <v>16</v>
      </c>
      <c r="E8" s="73" t="s">
        <v>17</v>
      </c>
      <c r="F8" s="73" t="s">
        <v>18</v>
      </c>
      <c r="G8" s="73" t="s">
        <v>19</v>
      </c>
      <c r="H8" s="61" t="s">
        <v>20</v>
      </c>
      <c r="I8" s="62" t="s">
        <v>21</v>
      </c>
      <c r="J8" s="78"/>
      <c r="K8" s="78"/>
      <c r="L8" s="78"/>
      <c r="M8" s="10"/>
      <c r="N8" s="10"/>
      <c r="O8" s="10"/>
      <c r="P8" s="10"/>
      <c r="Q8" s="10"/>
      <c r="R8" s="257">
        <v>1999</v>
      </c>
      <c r="S8" s="257"/>
      <c r="T8" s="10"/>
      <c r="U8" s="10"/>
      <c r="V8" s="10"/>
      <c r="W8" s="10"/>
      <c r="X8" s="10"/>
      <c r="Y8" s="10"/>
      <c r="Z8" s="10"/>
      <c r="AA8" s="10"/>
      <c r="AB8" s="10"/>
      <c r="AC8" s="10"/>
      <c r="AE8" s="3">
        <v>96</v>
      </c>
      <c r="AF8" s="3"/>
      <c r="AG8" s="7">
        <v>97</v>
      </c>
      <c r="AH8" s="3"/>
      <c r="AI8" s="3"/>
      <c r="AJ8" s="3"/>
      <c r="AK8" s="3"/>
      <c r="AL8" s="3"/>
      <c r="AM8" s="7"/>
      <c r="AO8" s="7"/>
      <c r="AQ8" s="7"/>
      <c r="AS8" s="7"/>
      <c r="AU8" s="7"/>
      <c r="AW8" s="7"/>
      <c r="AY8" s="7"/>
    </row>
    <row r="9" spans="1:17" s="13" customFormat="1" ht="24">
      <c r="A9" s="14" t="s">
        <v>22</v>
      </c>
      <c r="B9" s="17">
        <v>1</v>
      </c>
      <c r="C9" s="203">
        <v>39192</v>
      </c>
      <c r="D9" s="63">
        <v>160.72</v>
      </c>
      <c r="E9" s="63">
        <v>3.181</v>
      </c>
      <c r="F9" s="64">
        <f aca="true" t="shared" si="0" ref="F9:F14">+E9*0.0864</f>
        <v>0.27483840000000004</v>
      </c>
      <c r="G9" s="11">
        <f>+AVERAGE(J9:L9)</f>
        <v>10.474193333333334</v>
      </c>
      <c r="H9" s="64">
        <f>+F9*G9</f>
        <v>2.8787105370240007</v>
      </c>
      <c r="I9" s="91" t="s">
        <v>47</v>
      </c>
      <c r="J9" s="16">
        <v>14.36575</v>
      </c>
      <c r="K9" s="16">
        <v>15.79727</v>
      </c>
      <c r="L9" s="16">
        <v>1.25956</v>
      </c>
      <c r="M9" s="15"/>
      <c r="N9" s="15"/>
      <c r="O9" s="16"/>
      <c r="P9" s="16"/>
      <c r="Q9" s="16"/>
    </row>
    <row r="10" spans="1:17" s="13" customFormat="1" ht="24">
      <c r="A10" s="14"/>
      <c r="B10" s="17">
        <f>+B9+1</f>
        <v>2</v>
      </c>
      <c r="C10" s="203">
        <v>39206</v>
      </c>
      <c r="D10" s="16">
        <v>160.72</v>
      </c>
      <c r="E10" s="16">
        <v>3.707</v>
      </c>
      <c r="F10" s="64">
        <f t="shared" si="0"/>
        <v>0.3202848</v>
      </c>
      <c r="G10" s="11">
        <f>+AVERAGE(J10:L10)</f>
        <v>22.108</v>
      </c>
      <c r="H10" s="64">
        <f>+F10*G10</f>
        <v>7.0808563584</v>
      </c>
      <c r="I10" s="92" t="s">
        <v>48</v>
      </c>
      <c r="J10" s="16">
        <v>24.314</v>
      </c>
      <c r="K10" s="16">
        <v>24.075</v>
      </c>
      <c r="L10" s="16">
        <v>17.935</v>
      </c>
      <c r="M10" s="15"/>
      <c r="N10" s="15"/>
      <c r="O10" s="14"/>
      <c r="P10" s="14"/>
      <c r="Q10" s="14"/>
    </row>
    <row r="11" spans="2:29" ht="24">
      <c r="B11" s="17">
        <f aca="true" t="shared" si="1" ref="B11:B27">+B10+1</f>
        <v>3</v>
      </c>
      <c r="C11" s="204">
        <v>39217</v>
      </c>
      <c r="D11" s="66">
        <v>164.01</v>
      </c>
      <c r="E11" s="66">
        <v>387.094</v>
      </c>
      <c r="F11" s="60">
        <f t="shared" si="0"/>
        <v>33.4449216</v>
      </c>
      <c r="G11" s="11">
        <f aca="true" t="shared" si="2" ref="G11:G19">+AVERAGE(J11:L11)</f>
        <v>1016.6576666666666</v>
      </c>
      <c r="H11" s="60">
        <f aca="true" t="shared" si="3" ref="H11:H19">+F11*G11</f>
        <v>34002.0359557056</v>
      </c>
      <c r="I11" s="93" t="s">
        <v>49</v>
      </c>
      <c r="J11" s="16">
        <v>854.827</v>
      </c>
      <c r="K11" s="16">
        <v>771.849</v>
      </c>
      <c r="L11" s="16">
        <v>1423.297</v>
      </c>
      <c r="M11" s="12"/>
      <c r="N11" s="1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ht="24">
      <c r="B12" s="17">
        <f t="shared" si="1"/>
        <v>4</v>
      </c>
      <c r="C12" s="204">
        <v>39226</v>
      </c>
      <c r="D12" s="66">
        <v>161.49</v>
      </c>
      <c r="E12" s="66">
        <v>42.518</v>
      </c>
      <c r="F12" s="60">
        <f t="shared" si="0"/>
        <v>3.6735552000000005</v>
      </c>
      <c r="G12" s="11">
        <f t="shared" si="2"/>
        <v>62.62133333333333</v>
      </c>
      <c r="H12" s="60">
        <f t="shared" si="3"/>
        <v>230.04292469760003</v>
      </c>
      <c r="I12" s="93" t="s">
        <v>50</v>
      </c>
      <c r="J12" s="11">
        <v>79.983</v>
      </c>
      <c r="K12" s="11">
        <v>43.935</v>
      </c>
      <c r="L12" s="11">
        <v>63.946</v>
      </c>
      <c r="M12" s="12"/>
      <c r="N12" s="1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ht="24">
      <c r="B13" s="17">
        <f t="shared" si="1"/>
        <v>5</v>
      </c>
      <c r="C13" s="204">
        <v>39238</v>
      </c>
      <c r="D13" s="66">
        <v>161.14</v>
      </c>
      <c r="E13" s="66">
        <v>22.389</v>
      </c>
      <c r="F13" s="60">
        <f t="shared" si="0"/>
        <v>1.9344096</v>
      </c>
      <c r="G13" s="11">
        <f t="shared" si="2"/>
        <v>69.249</v>
      </c>
      <c r="H13" s="60">
        <f t="shared" si="3"/>
        <v>133.9559303904</v>
      </c>
      <c r="I13" s="94" t="s">
        <v>51</v>
      </c>
      <c r="J13" s="11">
        <v>59.384</v>
      </c>
      <c r="K13" s="11">
        <v>69.732</v>
      </c>
      <c r="L13" s="11">
        <v>78.631</v>
      </c>
      <c r="M13" s="12"/>
      <c r="N13" s="1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ht="24">
      <c r="B14" s="17">
        <f t="shared" si="1"/>
        <v>6</v>
      </c>
      <c r="C14" s="204">
        <v>39248</v>
      </c>
      <c r="D14" s="66">
        <v>161.12</v>
      </c>
      <c r="E14" s="66">
        <v>22.474</v>
      </c>
      <c r="F14" s="60">
        <f t="shared" si="0"/>
        <v>1.9417536000000002</v>
      </c>
      <c r="G14" s="11">
        <f t="shared" si="2"/>
        <v>92.10333333333334</v>
      </c>
      <c r="H14" s="60">
        <f t="shared" si="3"/>
        <v>178.84197907200002</v>
      </c>
      <c r="I14" s="94" t="s">
        <v>52</v>
      </c>
      <c r="J14" s="11">
        <v>88.118</v>
      </c>
      <c r="K14" s="11">
        <v>91.898</v>
      </c>
      <c r="L14" s="11">
        <v>96.294</v>
      </c>
      <c r="M14" s="12"/>
      <c r="N14" s="12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ht="24">
      <c r="B15" s="17">
        <f t="shared" si="1"/>
        <v>7</v>
      </c>
      <c r="C15" s="204">
        <v>39259</v>
      </c>
      <c r="D15" s="66">
        <v>161.04</v>
      </c>
      <c r="E15" s="66">
        <v>20.751</v>
      </c>
      <c r="F15" s="60">
        <f aca="true" t="shared" si="4" ref="F15:F104">+E15*0.0864</f>
        <v>1.7928864000000002</v>
      </c>
      <c r="G15" s="11">
        <f t="shared" si="2"/>
        <v>257.76933333333335</v>
      </c>
      <c r="H15" s="60">
        <f t="shared" si="3"/>
        <v>462.1511320704001</v>
      </c>
      <c r="I15" s="94" t="s">
        <v>53</v>
      </c>
      <c r="J15" s="11">
        <v>264.398</v>
      </c>
      <c r="K15" s="11">
        <v>253.909</v>
      </c>
      <c r="L15" s="11">
        <v>255.001</v>
      </c>
      <c r="M15" s="12"/>
      <c r="N15" s="12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ht="24">
      <c r="B16" s="17">
        <f t="shared" si="1"/>
        <v>8</v>
      </c>
      <c r="C16" s="204">
        <v>39267</v>
      </c>
      <c r="D16" s="66">
        <v>161.25</v>
      </c>
      <c r="E16" s="66">
        <v>26.557</v>
      </c>
      <c r="F16" s="60">
        <f t="shared" si="4"/>
        <v>2.2945248</v>
      </c>
      <c r="G16" s="11">
        <f t="shared" si="2"/>
        <v>67.20299999999999</v>
      </c>
      <c r="H16" s="60">
        <f t="shared" si="3"/>
        <v>154.19895013439998</v>
      </c>
      <c r="I16" s="94" t="s">
        <v>54</v>
      </c>
      <c r="J16" s="11">
        <v>50.872</v>
      </c>
      <c r="K16" s="11">
        <v>84.068</v>
      </c>
      <c r="L16" s="11">
        <v>66.669</v>
      </c>
      <c r="M16" s="12"/>
      <c r="N16" s="12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ht="24">
      <c r="B17" s="17">
        <f t="shared" si="1"/>
        <v>9</v>
      </c>
      <c r="C17" s="204">
        <v>39280</v>
      </c>
      <c r="D17" s="66">
        <v>160.94</v>
      </c>
      <c r="E17" s="66">
        <v>17.217</v>
      </c>
      <c r="F17" s="60">
        <f t="shared" si="4"/>
        <v>1.4875488</v>
      </c>
      <c r="G17" s="11">
        <f t="shared" si="2"/>
        <v>92.99366666666667</v>
      </c>
      <c r="H17" s="60">
        <f t="shared" si="3"/>
        <v>138.3326172576</v>
      </c>
      <c r="I17" s="94" t="s">
        <v>55</v>
      </c>
      <c r="J17" s="11">
        <v>127.669</v>
      </c>
      <c r="K17" s="11">
        <v>62.386</v>
      </c>
      <c r="L17" s="11">
        <v>88.926</v>
      </c>
      <c r="M17" s="12"/>
      <c r="N17" s="12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ht="24">
      <c r="B18" s="17">
        <f t="shared" si="1"/>
        <v>10</v>
      </c>
      <c r="C18" s="204">
        <v>39287</v>
      </c>
      <c r="D18" s="66">
        <v>162.01</v>
      </c>
      <c r="E18" s="66">
        <v>82.856</v>
      </c>
      <c r="F18" s="60">
        <f t="shared" si="4"/>
        <v>7.1587584</v>
      </c>
      <c r="G18" s="11">
        <f t="shared" si="2"/>
        <v>724.139</v>
      </c>
      <c r="H18" s="60">
        <f t="shared" si="3"/>
        <v>5183.9361490176</v>
      </c>
      <c r="I18" s="94" t="s">
        <v>56</v>
      </c>
      <c r="J18" s="11">
        <v>755.854</v>
      </c>
      <c r="K18" s="11">
        <v>666.563</v>
      </c>
      <c r="L18" s="11">
        <v>750</v>
      </c>
      <c r="M18" s="12"/>
      <c r="N18" s="12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ht="24">
      <c r="B19" s="17">
        <f t="shared" si="1"/>
        <v>11</v>
      </c>
      <c r="C19" s="204">
        <v>39297</v>
      </c>
      <c r="D19" s="66">
        <v>161.37</v>
      </c>
      <c r="E19" s="66">
        <v>48.556</v>
      </c>
      <c r="F19" s="60">
        <f t="shared" si="4"/>
        <v>4.1952384</v>
      </c>
      <c r="G19" s="11">
        <f t="shared" si="2"/>
        <v>165.64766666666668</v>
      </c>
      <c r="H19" s="60">
        <f t="shared" si="3"/>
        <v>694.9314520704</v>
      </c>
      <c r="I19" s="94" t="s">
        <v>57</v>
      </c>
      <c r="J19" s="11">
        <v>198.12</v>
      </c>
      <c r="K19" s="11">
        <v>162.008</v>
      </c>
      <c r="L19" s="11">
        <v>136.815</v>
      </c>
      <c r="M19" s="12"/>
      <c r="N19" s="1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24">
      <c r="B20" s="17">
        <f t="shared" si="1"/>
        <v>12</v>
      </c>
      <c r="C20" s="204">
        <v>39310</v>
      </c>
      <c r="D20" s="66">
        <v>161.12</v>
      </c>
      <c r="E20" s="66">
        <v>31.632</v>
      </c>
      <c r="F20" s="60">
        <f t="shared" si="4"/>
        <v>2.7330048000000002</v>
      </c>
      <c r="G20" s="11">
        <f aca="true" t="shared" si="5" ref="G20:G27">+AVERAGE(J20:L20)</f>
        <v>84.43133333333333</v>
      </c>
      <c r="H20" s="60">
        <f aca="true" t="shared" si="6" ref="H20:H27">+F20*G20</f>
        <v>230.7512392704</v>
      </c>
      <c r="I20" s="94" t="s">
        <v>58</v>
      </c>
      <c r="J20" s="11">
        <v>73.498</v>
      </c>
      <c r="K20" s="11">
        <v>81.5</v>
      </c>
      <c r="L20" s="11">
        <v>98.296</v>
      </c>
      <c r="M20" s="12"/>
      <c r="N20" s="1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24">
      <c r="B21" s="17">
        <f t="shared" si="1"/>
        <v>13</v>
      </c>
      <c r="C21" s="204">
        <v>39318</v>
      </c>
      <c r="D21" s="66">
        <v>161.24</v>
      </c>
      <c r="E21" s="66">
        <v>36.698</v>
      </c>
      <c r="F21" s="60">
        <f t="shared" si="4"/>
        <v>3.1707072000000003</v>
      </c>
      <c r="G21" s="11">
        <f t="shared" si="5"/>
        <v>94.46733333333334</v>
      </c>
      <c r="H21" s="60">
        <f t="shared" si="6"/>
        <v>299.52825396480006</v>
      </c>
      <c r="I21" s="94" t="s">
        <v>59</v>
      </c>
      <c r="J21" s="11">
        <v>89.273</v>
      </c>
      <c r="K21" s="11">
        <v>101.676</v>
      </c>
      <c r="L21" s="11">
        <v>92.453</v>
      </c>
      <c r="M21" s="12"/>
      <c r="N21" s="1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 ht="24">
      <c r="B22" s="17">
        <f t="shared" si="1"/>
        <v>14</v>
      </c>
      <c r="C22" s="204">
        <v>39329</v>
      </c>
      <c r="D22" s="66">
        <v>162.425</v>
      </c>
      <c r="E22" s="66">
        <v>146.498</v>
      </c>
      <c r="F22" s="60">
        <f t="shared" si="4"/>
        <v>12.657427199999999</v>
      </c>
      <c r="G22" s="11">
        <f t="shared" si="5"/>
        <v>260.089</v>
      </c>
      <c r="H22" s="60">
        <f t="shared" si="6"/>
        <v>3292.0575830208</v>
      </c>
      <c r="I22" s="94" t="s">
        <v>60</v>
      </c>
      <c r="J22" s="11">
        <v>242.417</v>
      </c>
      <c r="K22" s="11">
        <v>260.469</v>
      </c>
      <c r="L22" s="11">
        <v>277.381</v>
      </c>
      <c r="M22" s="12"/>
      <c r="N22" s="1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ht="24">
      <c r="B23" s="17">
        <f t="shared" si="1"/>
        <v>15</v>
      </c>
      <c r="C23" s="204">
        <v>39343</v>
      </c>
      <c r="D23" s="66">
        <v>161.73</v>
      </c>
      <c r="E23" s="66">
        <v>73.784</v>
      </c>
      <c r="F23" s="60">
        <f t="shared" si="4"/>
        <v>6.374937600000001</v>
      </c>
      <c r="G23" s="11">
        <f t="shared" si="5"/>
        <v>117.03433333333334</v>
      </c>
      <c r="H23" s="60">
        <f t="shared" si="6"/>
        <v>746.0865720576002</v>
      </c>
      <c r="I23" s="94" t="s">
        <v>61</v>
      </c>
      <c r="J23" s="11">
        <v>100.572</v>
      </c>
      <c r="K23" s="11">
        <v>119.445</v>
      </c>
      <c r="L23" s="11">
        <v>131.086</v>
      </c>
      <c r="M23" s="12"/>
      <c r="N23" s="12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 ht="24">
      <c r="B24" s="17">
        <f t="shared" si="1"/>
        <v>16</v>
      </c>
      <c r="C24" s="204">
        <v>39350</v>
      </c>
      <c r="D24" s="66">
        <v>161.765</v>
      </c>
      <c r="E24" s="66">
        <v>74.725</v>
      </c>
      <c r="F24" s="60">
        <f t="shared" si="4"/>
        <v>6.45624</v>
      </c>
      <c r="G24" s="11">
        <f t="shared" si="5"/>
        <v>92.73833333333334</v>
      </c>
      <c r="H24" s="60">
        <f t="shared" si="6"/>
        <v>598.7409372000001</v>
      </c>
      <c r="I24" s="94" t="s">
        <v>62</v>
      </c>
      <c r="J24" s="11">
        <v>100.33</v>
      </c>
      <c r="K24" s="11">
        <v>89.833</v>
      </c>
      <c r="L24" s="11">
        <v>88.052</v>
      </c>
      <c r="M24" s="12"/>
      <c r="N24" s="12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ht="24">
      <c r="B25" s="17">
        <f t="shared" si="1"/>
        <v>17</v>
      </c>
      <c r="C25" s="204">
        <v>39358</v>
      </c>
      <c r="D25" s="66">
        <v>161.55</v>
      </c>
      <c r="E25" s="66">
        <v>55.433</v>
      </c>
      <c r="F25" s="60">
        <f t="shared" si="4"/>
        <v>4.7894112</v>
      </c>
      <c r="G25" s="11">
        <f t="shared" si="5"/>
        <v>114.00433333333335</v>
      </c>
      <c r="H25" s="60">
        <f t="shared" si="6"/>
        <v>546.0136309152001</v>
      </c>
      <c r="I25" s="94" t="s">
        <v>63</v>
      </c>
      <c r="J25" s="11">
        <v>90.083</v>
      </c>
      <c r="K25" s="11">
        <v>110.667</v>
      </c>
      <c r="L25" s="11">
        <v>141.263</v>
      </c>
      <c r="M25" s="12"/>
      <c r="N25" s="1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2:29" ht="24">
      <c r="B26" s="17">
        <f t="shared" si="1"/>
        <v>18</v>
      </c>
      <c r="C26" s="204">
        <v>39372</v>
      </c>
      <c r="D26" s="66">
        <v>161.65</v>
      </c>
      <c r="E26" s="66">
        <v>65.203</v>
      </c>
      <c r="F26" s="60">
        <f t="shared" si="4"/>
        <v>5.6335392</v>
      </c>
      <c r="G26" s="11">
        <f t="shared" si="5"/>
        <v>82.72033333333333</v>
      </c>
      <c r="H26" s="60">
        <f t="shared" si="6"/>
        <v>466.0082404704</v>
      </c>
      <c r="I26" s="94" t="s">
        <v>64</v>
      </c>
      <c r="J26" s="11">
        <v>76.622</v>
      </c>
      <c r="K26" s="11">
        <v>82.723</v>
      </c>
      <c r="L26" s="11">
        <v>88.816</v>
      </c>
      <c r="M26" s="12"/>
      <c r="N26" s="1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9" ht="24.75" thickBot="1">
      <c r="B27" s="67">
        <f t="shared" si="1"/>
        <v>19</v>
      </c>
      <c r="C27" s="205">
        <v>39381</v>
      </c>
      <c r="D27" s="68">
        <v>161.33</v>
      </c>
      <c r="E27" s="68">
        <v>44.496</v>
      </c>
      <c r="F27" s="70">
        <f t="shared" si="4"/>
        <v>3.8444544000000005</v>
      </c>
      <c r="G27" s="68">
        <f t="shared" si="5"/>
        <v>66.37333333333333</v>
      </c>
      <c r="H27" s="70">
        <f t="shared" si="6"/>
        <v>255.16925337600003</v>
      </c>
      <c r="I27" s="95" t="s">
        <v>65</v>
      </c>
      <c r="J27" s="68">
        <v>64.168</v>
      </c>
      <c r="K27" s="68">
        <v>72.217</v>
      </c>
      <c r="L27" s="68">
        <v>62.735</v>
      </c>
      <c r="M27" s="12"/>
      <c r="N27" s="1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2:14" ht="24">
      <c r="B28" s="2">
        <v>1</v>
      </c>
      <c r="C28" s="206">
        <v>39560</v>
      </c>
      <c r="D28" s="66">
        <v>160.65</v>
      </c>
      <c r="E28" s="66">
        <v>1.938</v>
      </c>
      <c r="F28" s="60">
        <f t="shared" si="4"/>
        <v>0.16744320000000001</v>
      </c>
      <c r="G28" s="11">
        <f aca="true" t="shared" si="7" ref="G28:G34">+AVERAGE(J28:L28)</f>
        <v>29.936000000000003</v>
      </c>
      <c r="H28" s="60">
        <f aca="true" t="shared" si="8" ref="H28:H34">+F28*G28</f>
        <v>5.012579635200001</v>
      </c>
      <c r="I28" s="96" t="s">
        <v>47</v>
      </c>
      <c r="J28" s="11">
        <v>25.164</v>
      </c>
      <c r="K28" s="11">
        <v>43.599</v>
      </c>
      <c r="L28" s="11">
        <v>21.045</v>
      </c>
      <c r="M28" s="12"/>
      <c r="N28" s="12"/>
    </row>
    <row r="29" spans="2:14" ht="24">
      <c r="B29" s="2">
        <f aca="true" t="shared" si="9" ref="B29:B37">+B28+1</f>
        <v>2</v>
      </c>
      <c r="C29" s="206">
        <v>39575</v>
      </c>
      <c r="D29" s="66">
        <v>160.68</v>
      </c>
      <c r="E29" s="66">
        <v>4.102</v>
      </c>
      <c r="F29" s="60">
        <f t="shared" si="4"/>
        <v>0.35441280000000003</v>
      </c>
      <c r="G29" s="11">
        <f t="shared" si="7"/>
        <v>41.06733333333333</v>
      </c>
      <c r="H29" s="60">
        <f t="shared" si="8"/>
        <v>14.5547885952</v>
      </c>
      <c r="I29" s="97" t="s">
        <v>48</v>
      </c>
      <c r="J29" s="11">
        <v>35.425</v>
      </c>
      <c r="K29" s="11">
        <v>32.475</v>
      </c>
      <c r="L29" s="11">
        <v>55.302</v>
      </c>
      <c r="M29" s="12"/>
      <c r="N29" s="12"/>
    </row>
    <row r="30" spans="2:14" ht="24">
      <c r="B30" s="2">
        <f t="shared" si="9"/>
        <v>3</v>
      </c>
      <c r="C30" s="206">
        <v>39582</v>
      </c>
      <c r="D30" s="66">
        <v>160.71</v>
      </c>
      <c r="E30" s="66">
        <v>4.984</v>
      </c>
      <c r="F30" s="60">
        <f t="shared" si="4"/>
        <v>0.43061760000000004</v>
      </c>
      <c r="G30" s="11">
        <f t="shared" si="7"/>
        <v>59.97833333333333</v>
      </c>
      <c r="H30" s="60">
        <f t="shared" si="8"/>
        <v>25.827725952</v>
      </c>
      <c r="I30" s="97" t="s">
        <v>49</v>
      </c>
      <c r="J30" s="11">
        <v>61.217</v>
      </c>
      <c r="K30" s="11">
        <v>48.301</v>
      </c>
      <c r="L30" s="11">
        <v>70.417</v>
      </c>
      <c r="M30" s="12"/>
      <c r="N30" s="12"/>
    </row>
    <row r="31" spans="2:14" ht="24">
      <c r="B31" s="2">
        <f t="shared" si="9"/>
        <v>4</v>
      </c>
      <c r="C31" s="206">
        <v>39595</v>
      </c>
      <c r="D31" s="66">
        <v>161.13</v>
      </c>
      <c r="E31" s="66">
        <v>25.644</v>
      </c>
      <c r="F31" s="60">
        <f t="shared" si="4"/>
        <v>2.2156416</v>
      </c>
      <c r="G31" s="11">
        <f t="shared" si="7"/>
        <v>204.1963333333333</v>
      </c>
      <c r="H31" s="60">
        <f t="shared" si="8"/>
        <v>452.4258907008</v>
      </c>
      <c r="I31" s="97" t="s">
        <v>50</v>
      </c>
      <c r="J31" s="11">
        <v>184.787</v>
      </c>
      <c r="K31" s="11">
        <v>263.968</v>
      </c>
      <c r="L31" s="11">
        <v>163.834</v>
      </c>
      <c r="M31" s="12"/>
      <c r="N31" s="12"/>
    </row>
    <row r="32" spans="2:14" ht="24">
      <c r="B32" s="2">
        <f t="shared" si="9"/>
        <v>5</v>
      </c>
      <c r="C32" s="206">
        <v>39603</v>
      </c>
      <c r="D32" s="66">
        <v>161.24</v>
      </c>
      <c r="E32" s="66">
        <v>36.854</v>
      </c>
      <c r="F32" s="60">
        <f t="shared" si="4"/>
        <v>3.1841856</v>
      </c>
      <c r="G32" s="11">
        <f t="shared" si="7"/>
        <v>281.46133333333336</v>
      </c>
      <c r="H32" s="60">
        <f t="shared" si="8"/>
        <v>896.2251245568001</v>
      </c>
      <c r="I32" s="2" t="s">
        <v>51</v>
      </c>
      <c r="J32" s="11">
        <v>319.275</v>
      </c>
      <c r="K32" s="11">
        <v>209.65</v>
      </c>
      <c r="L32" s="11">
        <v>315.459</v>
      </c>
      <c r="M32" s="12"/>
      <c r="N32" s="12"/>
    </row>
    <row r="33" spans="2:14" ht="24">
      <c r="B33" s="2">
        <f t="shared" si="9"/>
        <v>6</v>
      </c>
      <c r="C33" s="206">
        <v>39617</v>
      </c>
      <c r="D33" s="66">
        <v>160.76</v>
      </c>
      <c r="E33" s="66">
        <v>6.695</v>
      </c>
      <c r="F33" s="60">
        <f t="shared" si="4"/>
        <v>0.5784480000000001</v>
      </c>
      <c r="G33" s="11">
        <f t="shared" si="7"/>
        <v>31.216333333333335</v>
      </c>
      <c r="H33" s="60">
        <f t="shared" si="8"/>
        <v>18.057025584</v>
      </c>
      <c r="I33" s="2" t="s">
        <v>52</v>
      </c>
      <c r="J33" s="11">
        <v>27.571</v>
      </c>
      <c r="K33" s="11">
        <v>35.415</v>
      </c>
      <c r="L33" s="11">
        <v>30.663</v>
      </c>
      <c r="M33" s="12"/>
      <c r="N33" s="12"/>
    </row>
    <row r="34" spans="2:14" ht="24">
      <c r="B34" s="2">
        <f t="shared" si="9"/>
        <v>7</v>
      </c>
      <c r="C34" s="206">
        <v>39623</v>
      </c>
      <c r="D34" s="66">
        <v>160.56</v>
      </c>
      <c r="E34" s="66">
        <v>2.208</v>
      </c>
      <c r="F34" s="60">
        <f t="shared" si="4"/>
        <v>0.19077120000000003</v>
      </c>
      <c r="G34" s="11">
        <f t="shared" si="7"/>
        <v>13.116333333333335</v>
      </c>
      <c r="H34" s="60">
        <f t="shared" si="8"/>
        <v>2.502218649600001</v>
      </c>
      <c r="I34" s="2" t="s">
        <v>53</v>
      </c>
      <c r="J34" s="11">
        <v>12.467</v>
      </c>
      <c r="K34" s="11">
        <v>9.375</v>
      </c>
      <c r="L34" s="11">
        <v>17.507</v>
      </c>
      <c r="M34" s="12"/>
      <c r="N34" s="12"/>
    </row>
    <row r="35" spans="2:14" ht="24">
      <c r="B35" s="2">
        <f t="shared" si="9"/>
        <v>8</v>
      </c>
      <c r="C35" s="206">
        <v>39632</v>
      </c>
      <c r="D35" s="66">
        <v>160.48</v>
      </c>
      <c r="E35" s="66">
        <v>1.514</v>
      </c>
      <c r="F35" s="60">
        <f t="shared" si="4"/>
        <v>0.1308096</v>
      </c>
      <c r="G35" s="11">
        <f aca="true" t="shared" si="10" ref="G35:G41">+AVERAGE(J35:L35)</f>
        <v>27.5</v>
      </c>
      <c r="H35" s="60">
        <f aca="true" t="shared" si="11" ref="H35:H41">+F35*G35</f>
        <v>3.597264</v>
      </c>
      <c r="I35" s="2" t="s">
        <v>54</v>
      </c>
      <c r="J35" s="11">
        <v>31.018</v>
      </c>
      <c r="K35" s="11">
        <v>28.071</v>
      </c>
      <c r="L35" s="11">
        <v>23.411</v>
      </c>
      <c r="M35" s="12"/>
      <c r="N35" s="12"/>
    </row>
    <row r="36" spans="2:14" ht="24">
      <c r="B36" s="2">
        <f t="shared" si="9"/>
        <v>9</v>
      </c>
      <c r="C36" s="206">
        <v>39645</v>
      </c>
      <c r="D36" s="66">
        <v>160.55</v>
      </c>
      <c r="E36" s="66">
        <v>2.341</v>
      </c>
      <c r="F36" s="60">
        <f t="shared" si="4"/>
        <v>0.20226240000000004</v>
      </c>
      <c r="G36" s="11">
        <f t="shared" si="10"/>
        <v>40.91766666666667</v>
      </c>
      <c r="H36" s="60">
        <f t="shared" si="11"/>
        <v>8.276105462400002</v>
      </c>
      <c r="I36" s="2" t="s">
        <v>55</v>
      </c>
      <c r="J36" s="11">
        <v>39.573</v>
      </c>
      <c r="K36" s="11">
        <v>38.774</v>
      </c>
      <c r="L36" s="11">
        <v>44.406</v>
      </c>
      <c r="M36" s="12"/>
      <c r="N36" s="12"/>
    </row>
    <row r="37" spans="2:14" ht="24">
      <c r="B37" s="2">
        <f t="shared" si="9"/>
        <v>10</v>
      </c>
      <c r="C37" s="206">
        <v>39653</v>
      </c>
      <c r="D37" s="66">
        <v>160.76</v>
      </c>
      <c r="E37" s="66">
        <v>6.541</v>
      </c>
      <c r="F37" s="60">
        <f t="shared" si="4"/>
        <v>0.5651424</v>
      </c>
      <c r="G37" s="11">
        <f t="shared" si="10"/>
        <v>30.742999999999995</v>
      </c>
      <c r="H37" s="60">
        <f t="shared" si="11"/>
        <v>17.374172803199997</v>
      </c>
      <c r="I37" s="2" t="s">
        <v>56</v>
      </c>
      <c r="J37" s="11">
        <v>24.589</v>
      </c>
      <c r="K37" s="11">
        <v>44.379</v>
      </c>
      <c r="L37" s="11">
        <v>23.261</v>
      </c>
      <c r="M37" s="12"/>
      <c r="N37" s="12"/>
    </row>
    <row r="38" spans="2:14" ht="24">
      <c r="B38" s="2">
        <f aca="true" t="shared" si="12" ref="B38:B47">+B37+1</f>
        <v>11</v>
      </c>
      <c r="C38" s="206">
        <v>39665</v>
      </c>
      <c r="D38" s="66">
        <v>160.8</v>
      </c>
      <c r="E38" s="66">
        <v>10.548</v>
      </c>
      <c r="F38" s="60">
        <f t="shared" si="4"/>
        <v>0.9113472</v>
      </c>
      <c r="G38" s="11">
        <f t="shared" si="10"/>
        <v>89.33333333333333</v>
      </c>
      <c r="H38" s="60">
        <f t="shared" si="11"/>
        <v>81.4136832</v>
      </c>
      <c r="I38" s="2" t="s">
        <v>57</v>
      </c>
      <c r="J38" s="11">
        <v>104.739</v>
      </c>
      <c r="K38" s="11">
        <v>92.487</v>
      </c>
      <c r="L38" s="11">
        <v>70.774</v>
      </c>
      <c r="M38" s="12"/>
      <c r="N38" s="12"/>
    </row>
    <row r="39" spans="2:14" ht="24">
      <c r="B39" s="2">
        <f t="shared" si="12"/>
        <v>12</v>
      </c>
      <c r="C39" s="206">
        <v>39675</v>
      </c>
      <c r="D39" s="66">
        <v>161.29</v>
      </c>
      <c r="E39" s="66">
        <v>32.948</v>
      </c>
      <c r="F39" s="60">
        <f t="shared" si="4"/>
        <v>2.8467072</v>
      </c>
      <c r="G39" s="11">
        <f t="shared" si="10"/>
        <v>140.9163333333333</v>
      </c>
      <c r="H39" s="60">
        <f t="shared" si="11"/>
        <v>401.14754069759994</v>
      </c>
      <c r="I39" s="2" t="s">
        <v>58</v>
      </c>
      <c r="J39" s="11">
        <v>136.673</v>
      </c>
      <c r="K39" s="11">
        <v>149.434</v>
      </c>
      <c r="L39" s="11">
        <v>136.642</v>
      </c>
      <c r="M39" s="12"/>
      <c r="N39" s="12"/>
    </row>
    <row r="40" spans="2:14" ht="24">
      <c r="B40" s="2">
        <f t="shared" si="12"/>
        <v>13</v>
      </c>
      <c r="C40" s="206">
        <v>39686</v>
      </c>
      <c r="D40" s="66">
        <v>160.84</v>
      </c>
      <c r="E40" s="66">
        <v>10.284</v>
      </c>
      <c r="F40" s="60">
        <f t="shared" si="4"/>
        <v>0.8885376000000001</v>
      </c>
      <c r="G40" s="11">
        <f t="shared" si="10"/>
        <v>57.919666666666664</v>
      </c>
      <c r="H40" s="60">
        <f t="shared" si="11"/>
        <v>51.463801612800005</v>
      </c>
      <c r="I40" s="2" t="s">
        <v>59</v>
      </c>
      <c r="J40" s="11">
        <v>53.308</v>
      </c>
      <c r="K40" s="11">
        <v>44.101</v>
      </c>
      <c r="L40" s="11">
        <v>76.35</v>
      </c>
      <c r="M40" s="12"/>
      <c r="N40" s="12"/>
    </row>
    <row r="41" spans="2:14" ht="24">
      <c r="B41" s="2">
        <f t="shared" si="12"/>
        <v>14</v>
      </c>
      <c r="C41" s="206">
        <v>39694</v>
      </c>
      <c r="D41" s="66">
        <v>161.16</v>
      </c>
      <c r="E41" s="66">
        <v>26.542</v>
      </c>
      <c r="F41" s="60">
        <f t="shared" si="4"/>
        <v>2.2932288</v>
      </c>
      <c r="G41" s="11">
        <f t="shared" si="10"/>
        <v>177.40033333333335</v>
      </c>
      <c r="H41" s="60">
        <f t="shared" si="11"/>
        <v>406.81955352960006</v>
      </c>
      <c r="I41" s="2" t="s">
        <v>60</v>
      </c>
      <c r="J41" s="11">
        <v>165.748</v>
      </c>
      <c r="K41" s="11">
        <v>185.505</v>
      </c>
      <c r="L41" s="11">
        <v>180.948</v>
      </c>
      <c r="M41" s="12"/>
      <c r="N41" s="12"/>
    </row>
    <row r="42" spans="2:14" ht="24">
      <c r="B42" s="2">
        <f t="shared" si="12"/>
        <v>15</v>
      </c>
      <c r="C42" s="206">
        <v>39708</v>
      </c>
      <c r="D42" s="66">
        <v>162.41</v>
      </c>
      <c r="E42" s="66">
        <v>127.316</v>
      </c>
      <c r="F42" s="60">
        <f t="shared" si="4"/>
        <v>11.000102400000001</v>
      </c>
      <c r="G42" s="11">
        <f aca="true" t="shared" si="13" ref="G42:G53">+AVERAGE(J42:L42)</f>
        <v>294.842</v>
      </c>
      <c r="H42" s="60">
        <f aca="true" t="shared" si="14" ref="H42:H53">+F42*G42</f>
        <v>3243.2921918208003</v>
      </c>
      <c r="I42" s="2" t="s">
        <v>61</v>
      </c>
      <c r="J42" s="11">
        <v>363.856</v>
      </c>
      <c r="K42" s="11">
        <v>271.945</v>
      </c>
      <c r="L42" s="11">
        <v>248.725</v>
      </c>
      <c r="M42" s="12"/>
      <c r="N42" s="12"/>
    </row>
    <row r="43" spans="2:14" ht="24">
      <c r="B43" s="2">
        <f t="shared" si="12"/>
        <v>16</v>
      </c>
      <c r="C43" s="206">
        <v>39716</v>
      </c>
      <c r="D43" s="66">
        <v>162.81</v>
      </c>
      <c r="E43" s="66">
        <v>177.921</v>
      </c>
      <c r="F43" s="60">
        <f t="shared" si="4"/>
        <v>15.3723744</v>
      </c>
      <c r="G43" s="11">
        <f t="shared" si="13"/>
        <v>395.493</v>
      </c>
      <c r="H43" s="60">
        <f t="shared" si="14"/>
        <v>6079.6664685792</v>
      </c>
      <c r="I43" s="2" t="s">
        <v>62</v>
      </c>
      <c r="J43" s="11">
        <v>400.87</v>
      </c>
      <c r="K43" s="11">
        <v>384.408</v>
      </c>
      <c r="L43" s="11">
        <v>401.201</v>
      </c>
      <c r="M43" s="12"/>
      <c r="N43" s="12"/>
    </row>
    <row r="44" spans="2:14" ht="24">
      <c r="B44" s="2">
        <f t="shared" si="12"/>
        <v>17</v>
      </c>
      <c r="C44" s="206">
        <v>39729</v>
      </c>
      <c r="D44" s="66">
        <v>163.22</v>
      </c>
      <c r="E44" s="66">
        <v>228.016</v>
      </c>
      <c r="F44" s="60">
        <f t="shared" si="4"/>
        <v>19.700582400000002</v>
      </c>
      <c r="G44" s="11">
        <f t="shared" si="13"/>
        <v>635.8249066666666</v>
      </c>
      <c r="H44" s="60">
        <f t="shared" si="14"/>
        <v>12526.120965758975</v>
      </c>
      <c r="I44" s="2" t="s">
        <v>63</v>
      </c>
      <c r="J44" s="11">
        <v>566.99662</v>
      </c>
      <c r="K44" s="11">
        <v>707.29212</v>
      </c>
      <c r="L44" s="11">
        <v>633.18598</v>
      </c>
      <c r="M44" s="12"/>
      <c r="N44" s="12"/>
    </row>
    <row r="45" spans="2:14" ht="24">
      <c r="B45" s="2">
        <f t="shared" si="12"/>
        <v>18</v>
      </c>
      <c r="C45" s="206">
        <v>39738</v>
      </c>
      <c r="D45" s="66">
        <v>161.44</v>
      </c>
      <c r="E45" s="66">
        <v>49.208</v>
      </c>
      <c r="F45" s="60">
        <f t="shared" si="4"/>
        <v>4.2515712</v>
      </c>
      <c r="G45" s="11">
        <f t="shared" si="13"/>
        <v>56.92430666666667</v>
      </c>
      <c r="H45" s="60">
        <f t="shared" si="14"/>
        <v>242.01774280396802</v>
      </c>
      <c r="I45" s="2" t="s">
        <v>64</v>
      </c>
      <c r="J45" s="11">
        <v>73.06314</v>
      </c>
      <c r="K45" s="11">
        <v>60.78774</v>
      </c>
      <c r="L45" s="11">
        <v>36.92204</v>
      </c>
      <c r="M45" s="12"/>
      <c r="N45" s="12"/>
    </row>
    <row r="46" spans="2:14" ht="24">
      <c r="B46" s="2">
        <f t="shared" si="12"/>
        <v>19</v>
      </c>
      <c r="C46" s="206">
        <v>39750</v>
      </c>
      <c r="D46" s="66">
        <v>162.69</v>
      </c>
      <c r="E46" s="66">
        <v>160.828</v>
      </c>
      <c r="F46" s="60">
        <f t="shared" si="4"/>
        <v>13.895539200000002</v>
      </c>
      <c r="G46" s="11">
        <f t="shared" si="13"/>
        <v>306.2711066666667</v>
      </c>
      <c r="H46" s="60">
        <f t="shared" si="14"/>
        <v>4255.802168514049</v>
      </c>
      <c r="I46" s="2" t="s">
        <v>65</v>
      </c>
      <c r="J46" s="11">
        <v>327.1469</v>
      </c>
      <c r="K46" s="11">
        <v>307.57335</v>
      </c>
      <c r="L46" s="11">
        <v>284.09307</v>
      </c>
      <c r="M46" s="12"/>
      <c r="N46" s="12"/>
    </row>
    <row r="47" spans="2:14" ht="24">
      <c r="B47" s="2">
        <f t="shared" si="12"/>
        <v>20</v>
      </c>
      <c r="C47" s="206">
        <v>39756</v>
      </c>
      <c r="D47" s="66">
        <v>163.94</v>
      </c>
      <c r="E47" s="66">
        <v>312.537</v>
      </c>
      <c r="F47" s="60">
        <f t="shared" si="4"/>
        <v>27.003196799999998</v>
      </c>
      <c r="G47" s="11">
        <f t="shared" si="13"/>
        <v>512.1689166666667</v>
      </c>
      <c r="H47" s="60">
        <f t="shared" si="14"/>
        <v>13830.1980515928</v>
      </c>
      <c r="I47" s="2" t="s">
        <v>66</v>
      </c>
      <c r="J47" s="11">
        <v>485.54394</v>
      </c>
      <c r="K47" s="11">
        <v>546.93843</v>
      </c>
      <c r="L47" s="11">
        <v>504.02438</v>
      </c>
      <c r="M47" s="12"/>
      <c r="N47" s="12"/>
    </row>
    <row r="48" spans="2:14" ht="24">
      <c r="B48" s="2">
        <v>21</v>
      </c>
      <c r="C48" s="206">
        <v>39772</v>
      </c>
      <c r="D48" s="66">
        <v>161.34</v>
      </c>
      <c r="E48" s="66">
        <v>35.084</v>
      </c>
      <c r="F48" s="60">
        <f t="shared" si="4"/>
        <v>3.0312576000000004</v>
      </c>
      <c r="G48" s="11">
        <f t="shared" si="13"/>
        <v>45.679689999999994</v>
      </c>
      <c r="H48" s="60">
        <f t="shared" si="14"/>
        <v>138.466907478144</v>
      </c>
      <c r="I48" s="2" t="s">
        <v>67</v>
      </c>
      <c r="J48" s="11">
        <v>48.49849</v>
      </c>
      <c r="K48" s="11">
        <v>44.07143</v>
      </c>
      <c r="L48" s="11">
        <v>44.46915</v>
      </c>
      <c r="M48" s="12"/>
      <c r="N48" s="12"/>
    </row>
    <row r="49" spans="2:14" ht="24">
      <c r="B49" s="2">
        <v>22</v>
      </c>
      <c r="C49" s="206">
        <v>39793</v>
      </c>
      <c r="D49" s="66">
        <v>160.87</v>
      </c>
      <c r="E49" s="66">
        <v>8.319</v>
      </c>
      <c r="F49" s="60">
        <f t="shared" si="4"/>
        <v>0.7187616000000001</v>
      </c>
      <c r="G49" s="11">
        <f t="shared" si="13"/>
        <v>4.679936666666667</v>
      </c>
      <c r="H49" s="60">
        <f t="shared" si="14"/>
        <v>3.363758766432001</v>
      </c>
      <c r="I49" s="2" t="s">
        <v>68</v>
      </c>
      <c r="J49" s="11">
        <v>1.49807</v>
      </c>
      <c r="K49" s="11">
        <v>9.32501</v>
      </c>
      <c r="L49" s="11">
        <v>3.21673</v>
      </c>
      <c r="M49" s="12"/>
      <c r="N49" s="12"/>
    </row>
    <row r="50" spans="2:14" ht="24">
      <c r="B50" s="2">
        <v>23</v>
      </c>
      <c r="C50" s="206">
        <v>39806</v>
      </c>
      <c r="D50" s="66">
        <v>160.9</v>
      </c>
      <c r="E50" s="66">
        <v>8.689</v>
      </c>
      <c r="F50" s="60">
        <f t="shared" si="4"/>
        <v>0.7507296</v>
      </c>
      <c r="G50" s="11">
        <f t="shared" si="13"/>
        <v>3.0950166666666665</v>
      </c>
      <c r="H50" s="60">
        <f t="shared" si="14"/>
        <v>2.32352062416</v>
      </c>
      <c r="I50" s="2" t="s">
        <v>69</v>
      </c>
      <c r="J50" s="11">
        <v>3.03767</v>
      </c>
      <c r="K50" s="11">
        <v>1.11004</v>
      </c>
      <c r="L50" s="11">
        <v>5.13734</v>
      </c>
      <c r="M50" s="12"/>
      <c r="N50" s="12"/>
    </row>
    <row r="51" spans="2:14" ht="24">
      <c r="B51" s="2">
        <v>24</v>
      </c>
      <c r="C51" s="206">
        <v>39821</v>
      </c>
      <c r="D51" s="66">
        <v>161.12</v>
      </c>
      <c r="E51" s="66">
        <v>17.671</v>
      </c>
      <c r="F51" s="60">
        <f t="shared" si="4"/>
        <v>1.5267744</v>
      </c>
      <c r="G51" s="11">
        <f t="shared" si="13"/>
        <v>19.365596666666665</v>
      </c>
      <c r="H51" s="60">
        <f t="shared" si="14"/>
        <v>29.566897231391998</v>
      </c>
      <c r="I51" s="2" t="s">
        <v>70</v>
      </c>
      <c r="J51" s="11">
        <v>15.35664</v>
      </c>
      <c r="K51" s="11">
        <v>25.50323</v>
      </c>
      <c r="L51" s="11">
        <v>17.23692</v>
      </c>
      <c r="M51" s="12"/>
      <c r="N51" s="12"/>
    </row>
    <row r="52" spans="2:14" ht="24">
      <c r="B52" s="2">
        <v>25</v>
      </c>
      <c r="C52" s="206">
        <v>39840</v>
      </c>
      <c r="D52" s="66">
        <v>160.93</v>
      </c>
      <c r="E52" s="66">
        <v>8.772</v>
      </c>
      <c r="F52" s="60">
        <f t="shared" si="4"/>
        <v>0.7579008</v>
      </c>
      <c r="G52" s="11">
        <f t="shared" si="13"/>
        <v>8.972366666666666</v>
      </c>
      <c r="H52" s="60">
        <f t="shared" si="14"/>
        <v>6.80016387456</v>
      </c>
      <c r="I52" s="2" t="s">
        <v>71</v>
      </c>
      <c r="J52" s="11">
        <v>7.21096</v>
      </c>
      <c r="K52" s="11">
        <v>12.67842</v>
      </c>
      <c r="L52" s="11">
        <v>7.02772</v>
      </c>
      <c r="M52" s="12"/>
      <c r="N52" s="12"/>
    </row>
    <row r="53" spans="2:14" ht="24">
      <c r="B53" s="2">
        <v>26</v>
      </c>
      <c r="C53" s="206">
        <v>39848</v>
      </c>
      <c r="D53" s="66">
        <v>160.97</v>
      </c>
      <c r="E53" s="66">
        <v>11.555</v>
      </c>
      <c r="F53" s="60">
        <f t="shared" si="4"/>
        <v>0.998352</v>
      </c>
      <c r="G53" s="11">
        <f t="shared" si="13"/>
        <v>8.027786666666666</v>
      </c>
      <c r="H53" s="60">
        <f t="shared" si="14"/>
        <v>8.014556874239998</v>
      </c>
      <c r="I53" s="2" t="s">
        <v>72</v>
      </c>
      <c r="J53" s="11">
        <v>5.62725</v>
      </c>
      <c r="K53" s="11">
        <v>4.13378</v>
      </c>
      <c r="L53" s="11">
        <v>14.32233</v>
      </c>
      <c r="M53" s="12"/>
      <c r="N53" s="12"/>
    </row>
    <row r="54" spans="2:14" ht="24">
      <c r="B54" s="2">
        <v>27</v>
      </c>
      <c r="C54" s="206">
        <v>39863</v>
      </c>
      <c r="D54" s="66">
        <v>160.97</v>
      </c>
      <c r="E54" s="66">
        <v>12.74</v>
      </c>
      <c r="F54" s="60">
        <f t="shared" si="4"/>
        <v>1.1007360000000002</v>
      </c>
      <c r="G54" s="11">
        <f>+AVERAGE(J54:L54)</f>
        <v>7.480033333333334</v>
      </c>
      <c r="H54" s="60">
        <f aca="true" t="shared" si="15" ref="H54:H60">+F54*G54</f>
        <v>8.233541971200001</v>
      </c>
      <c r="I54" s="2" t="s">
        <v>73</v>
      </c>
      <c r="J54" s="11">
        <v>7.70812</v>
      </c>
      <c r="K54" s="11">
        <v>5.8054</v>
      </c>
      <c r="L54" s="11">
        <v>8.92658</v>
      </c>
      <c r="M54" s="12"/>
      <c r="N54" s="12"/>
    </row>
    <row r="55" spans="2:14" ht="24">
      <c r="B55" s="2">
        <v>28</v>
      </c>
      <c r="C55" s="206">
        <v>39877</v>
      </c>
      <c r="D55" s="66">
        <v>160.84</v>
      </c>
      <c r="E55" s="66">
        <v>6.859</v>
      </c>
      <c r="F55" s="60">
        <f t="shared" si="4"/>
        <v>0.5926176000000001</v>
      </c>
      <c r="G55" s="11">
        <f>+AVERAGE(J55:L55)</f>
        <v>20.906646666666663</v>
      </c>
      <c r="H55" s="60">
        <f t="shared" si="15"/>
        <v>12.389646771648</v>
      </c>
      <c r="I55" s="2" t="s">
        <v>74</v>
      </c>
      <c r="J55" s="11">
        <v>19.40009</v>
      </c>
      <c r="K55" s="11">
        <v>23.20587</v>
      </c>
      <c r="L55" s="11">
        <v>20.11398</v>
      </c>
      <c r="M55" s="12"/>
      <c r="N55" s="12"/>
    </row>
    <row r="56" spans="2:14" ht="24.75" thickBot="1">
      <c r="B56" s="2">
        <v>29</v>
      </c>
      <c r="C56" s="205">
        <v>39897</v>
      </c>
      <c r="D56" s="68">
        <v>160.92</v>
      </c>
      <c r="E56" s="68">
        <v>10.5</v>
      </c>
      <c r="F56" s="70">
        <f t="shared" si="4"/>
        <v>0.9072</v>
      </c>
      <c r="G56" s="68">
        <f>+AVERAGE(J56:L56)</f>
        <v>44.79276333333333</v>
      </c>
      <c r="H56" s="70">
        <f t="shared" si="15"/>
        <v>40.635994896</v>
      </c>
      <c r="I56" s="89" t="s">
        <v>75</v>
      </c>
      <c r="J56" s="68">
        <v>60.76833</v>
      </c>
      <c r="K56" s="68">
        <v>39.08608</v>
      </c>
      <c r="L56" s="68">
        <v>34.52388</v>
      </c>
      <c r="M56" s="12"/>
      <c r="N56" s="12"/>
    </row>
    <row r="57" spans="2:14" ht="24">
      <c r="B57" s="2">
        <v>1</v>
      </c>
      <c r="C57" s="207">
        <v>39912</v>
      </c>
      <c r="D57" s="74">
        <v>160.92</v>
      </c>
      <c r="E57" s="74">
        <v>9.339</v>
      </c>
      <c r="F57" s="75">
        <f t="shared" si="4"/>
        <v>0.8068896000000001</v>
      </c>
      <c r="G57" s="74">
        <f aca="true" t="shared" si="16" ref="G57:G86">+AVERAGE(J57:L57)</f>
        <v>11.082659999999999</v>
      </c>
      <c r="H57" s="75">
        <f t="shared" si="15"/>
        <v>8.942483094336</v>
      </c>
      <c r="I57" s="98" t="s">
        <v>76</v>
      </c>
      <c r="J57" s="74">
        <v>1.61681</v>
      </c>
      <c r="K57" s="74">
        <v>27.90666</v>
      </c>
      <c r="L57" s="74">
        <v>3.72451</v>
      </c>
      <c r="M57" s="12"/>
      <c r="N57" s="12"/>
    </row>
    <row r="58" spans="2:14" ht="24">
      <c r="B58" s="2">
        <v>2</v>
      </c>
      <c r="C58" s="206">
        <v>39926</v>
      </c>
      <c r="D58" s="66">
        <v>160.84</v>
      </c>
      <c r="E58" s="66">
        <v>6.171</v>
      </c>
      <c r="F58" s="60">
        <f t="shared" si="4"/>
        <v>0.5331744</v>
      </c>
      <c r="G58" s="11">
        <f t="shared" si="16"/>
        <v>5.768916666666667</v>
      </c>
      <c r="H58" s="60">
        <f t="shared" si="15"/>
        <v>3.0758386824</v>
      </c>
      <c r="I58" s="96" t="s">
        <v>77</v>
      </c>
      <c r="J58" s="11">
        <v>1.60466</v>
      </c>
      <c r="K58" s="11">
        <v>8.75739</v>
      </c>
      <c r="L58" s="11">
        <v>6.9447</v>
      </c>
      <c r="M58" s="12"/>
      <c r="N58" s="12"/>
    </row>
    <row r="59" spans="2:14" ht="24">
      <c r="B59" s="2">
        <v>3</v>
      </c>
      <c r="C59" s="206">
        <v>39946</v>
      </c>
      <c r="D59" s="66">
        <v>160.9</v>
      </c>
      <c r="E59" s="66">
        <v>9.497</v>
      </c>
      <c r="F59" s="60">
        <f t="shared" si="4"/>
        <v>0.8205408000000001</v>
      </c>
      <c r="G59" s="11">
        <f t="shared" si="16"/>
        <v>50.79557666666667</v>
      </c>
      <c r="H59" s="60">
        <f t="shared" si="15"/>
        <v>41.679843114528005</v>
      </c>
      <c r="I59" s="97" t="s">
        <v>78</v>
      </c>
      <c r="J59" s="11">
        <v>51.89172</v>
      </c>
      <c r="K59" s="11">
        <v>40.89675</v>
      </c>
      <c r="L59" s="11">
        <v>59.59826</v>
      </c>
      <c r="M59" s="12"/>
      <c r="N59" s="12"/>
    </row>
    <row r="60" spans="2:14" ht="24">
      <c r="B60" s="2">
        <v>4</v>
      </c>
      <c r="C60" s="206">
        <v>39953</v>
      </c>
      <c r="D60" s="66">
        <v>161.03</v>
      </c>
      <c r="E60" s="66">
        <v>14.851</v>
      </c>
      <c r="F60" s="60">
        <f t="shared" si="4"/>
        <v>1.2831264000000002</v>
      </c>
      <c r="G60" s="11">
        <f t="shared" si="16"/>
        <v>166.39204</v>
      </c>
      <c r="H60" s="60">
        <f t="shared" si="15"/>
        <v>213.50201927385604</v>
      </c>
      <c r="I60" s="97" t="s">
        <v>79</v>
      </c>
      <c r="J60" s="11">
        <v>126.73927</v>
      </c>
      <c r="K60" s="11">
        <v>195.28666</v>
      </c>
      <c r="L60" s="11">
        <v>177.15019</v>
      </c>
      <c r="M60" s="12"/>
      <c r="N60" s="12"/>
    </row>
    <row r="61" spans="2:14" ht="24">
      <c r="B61" s="2">
        <v>5</v>
      </c>
      <c r="C61" s="206">
        <v>39960</v>
      </c>
      <c r="D61" s="66">
        <v>160.79</v>
      </c>
      <c r="E61" s="66">
        <v>6.156</v>
      </c>
      <c r="F61" s="60">
        <f t="shared" si="4"/>
        <v>0.5318784</v>
      </c>
      <c r="G61" s="11">
        <f t="shared" si="16"/>
        <v>8.91144</v>
      </c>
      <c r="H61" s="60">
        <f aca="true" t="shared" si="17" ref="H61:H66">+F61*G61</f>
        <v>4.739802448896</v>
      </c>
      <c r="I61" s="97" t="s">
        <v>80</v>
      </c>
      <c r="J61" s="11">
        <v>7.6365</v>
      </c>
      <c r="K61" s="11">
        <v>9.2707</v>
      </c>
      <c r="L61" s="11">
        <v>9.82712</v>
      </c>
      <c r="M61" s="12"/>
      <c r="N61" s="12"/>
    </row>
    <row r="62" spans="2:14" ht="24">
      <c r="B62" s="2">
        <v>6</v>
      </c>
      <c r="C62" s="206">
        <v>39968</v>
      </c>
      <c r="D62" s="66">
        <v>161.01</v>
      </c>
      <c r="E62" s="66">
        <v>15.959</v>
      </c>
      <c r="F62" s="60">
        <f t="shared" si="4"/>
        <v>1.3788576000000001</v>
      </c>
      <c r="G62" s="11">
        <f t="shared" si="16"/>
        <v>434.25297666666665</v>
      </c>
      <c r="H62" s="60">
        <f t="shared" si="17"/>
        <v>598.773017199456</v>
      </c>
      <c r="I62" s="97" t="s">
        <v>81</v>
      </c>
      <c r="J62" s="11">
        <v>381.09064</v>
      </c>
      <c r="K62" s="11">
        <v>419.69187</v>
      </c>
      <c r="L62" s="11">
        <v>501.97642</v>
      </c>
      <c r="M62" s="12"/>
      <c r="N62" s="12"/>
    </row>
    <row r="63" spans="2:14" ht="24">
      <c r="B63" s="2">
        <v>7</v>
      </c>
      <c r="C63" s="206">
        <v>39981</v>
      </c>
      <c r="D63" s="66">
        <v>161.04</v>
      </c>
      <c r="E63" s="66">
        <v>17.918</v>
      </c>
      <c r="F63" s="60">
        <f t="shared" si="4"/>
        <v>1.5481152</v>
      </c>
      <c r="G63" s="11">
        <f t="shared" si="16"/>
        <v>840.41654</v>
      </c>
      <c r="H63" s="60">
        <f t="shared" si="17"/>
        <v>1301.0616199054082</v>
      </c>
      <c r="I63" s="97" t="s">
        <v>82</v>
      </c>
      <c r="J63" s="11">
        <v>1035.56112</v>
      </c>
      <c r="K63" s="11">
        <v>758.46666</v>
      </c>
      <c r="L63" s="11">
        <v>727.22184</v>
      </c>
      <c r="M63" s="12"/>
      <c r="N63" s="12"/>
    </row>
    <row r="64" spans="2:14" ht="24">
      <c r="B64" s="2">
        <v>8</v>
      </c>
      <c r="C64" s="206">
        <v>39988</v>
      </c>
      <c r="D64" s="66">
        <v>161.48</v>
      </c>
      <c r="E64" s="66">
        <v>42.882</v>
      </c>
      <c r="F64" s="60">
        <f t="shared" si="4"/>
        <v>3.7050048</v>
      </c>
      <c r="G64" s="11">
        <f t="shared" si="16"/>
        <v>105.37419666666666</v>
      </c>
      <c r="H64" s="60">
        <f>+F64*G64</f>
        <v>390.41190444614404</v>
      </c>
      <c r="I64" s="97" t="s">
        <v>83</v>
      </c>
      <c r="J64" s="11">
        <v>156.93431</v>
      </c>
      <c r="K64" s="11">
        <v>74.4151</v>
      </c>
      <c r="L64" s="11">
        <v>84.77318</v>
      </c>
      <c r="M64" s="12"/>
      <c r="N64" s="12"/>
    </row>
    <row r="65" spans="2:14" ht="24">
      <c r="B65" s="2">
        <v>9</v>
      </c>
      <c r="C65" s="206">
        <v>39998</v>
      </c>
      <c r="D65" s="66">
        <v>161.54</v>
      </c>
      <c r="E65" s="66">
        <v>45.065</v>
      </c>
      <c r="F65" s="60">
        <f t="shared" si="4"/>
        <v>3.893616</v>
      </c>
      <c r="G65" s="11">
        <f t="shared" si="16"/>
        <v>138.77092000000002</v>
      </c>
      <c r="H65" s="60">
        <f t="shared" si="17"/>
        <v>540.3206744467201</v>
      </c>
      <c r="I65" s="2" t="s">
        <v>84</v>
      </c>
      <c r="J65" s="11">
        <v>139.2077</v>
      </c>
      <c r="K65" s="11">
        <v>128.43396</v>
      </c>
      <c r="L65" s="11">
        <v>148.6711</v>
      </c>
      <c r="M65" s="12"/>
      <c r="N65" s="12"/>
    </row>
    <row r="66" spans="2:14" ht="24">
      <c r="B66" s="2">
        <v>10</v>
      </c>
      <c r="C66" s="206">
        <v>40010</v>
      </c>
      <c r="D66" s="66">
        <v>161.43</v>
      </c>
      <c r="E66" s="66">
        <v>43.168</v>
      </c>
      <c r="F66" s="60">
        <f t="shared" si="4"/>
        <v>3.7297152000000002</v>
      </c>
      <c r="G66" s="11">
        <f t="shared" si="16"/>
        <v>129.11603666666667</v>
      </c>
      <c r="H66" s="60">
        <f t="shared" si="17"/>
        <v>481.56604451942405</v>
      </c>
      <c r="I66" s="2" t="s">
        <v>85</v>
      </c>
      <c r="J66" s="11">
        <v>124.35936</v>
      </c>
      <c r="K66" s="11">
        <v>128.82258</v>
      </c>
      <c r="L66" s="11">
        <v>134.16617</v>
      </c>
      <c r="M66" s="12"/>
      <c r="N66" s="12"/>
    </row>
    <row r="67" spans="2:14" ht="24">
      <c r="B67" s="2">
        <v>11</v>
      </c>
      <c r="C67" s="206">
        <v>40021</v>
      </c>
      <c r="D67" s="66">
        <v>161</v>
      </c>
      <c r="E67" s="66">
        <v>17.688</v>
      </c>
      <c r="F67" s="60">
        <f t="shared" si="4"/>
        <v>1.5282432</v>
      </c>
      <c r="G67" s="11">
        <f t="shared" si="16"/>
        <v>56.483426666666674</v>
      </c>
      <c r="H67" s="60">
        <f aca="true" t="shared" si="18" ref="H67:H76">+F67*G67</f>
        <v>86.32041271603201</v>
      </c>
      <c r="I67" s="2" t="s">
        <v>86</v>
      </c>
      <c r="J67" s="11">
        <v>55.33485</v>
      </c>
      <c r="K67" s="11">
        <v>58.11045</v>
      </c>
      <c r="L67" s="11">
        <v>56.00498</v>
      </c>
      <c r="M67" s="12"/>
      <c r="N67" s="12"/>
    </row>
    <row r="68" spans="2:14" ht="24">
      <c r="B68" s="2">
        <v>12</v>
      </c>
      <c r="C68" s="206">
        <v>40036</v>
      </c>
      <c r="D68" s="66">
        <v>161.3</v>
      </c>
      <c r="E68" s="66">
        <v>32.56</v>
      </c>
      <c r="F68" s="60">
        <f t="shared" si="4"/>
        <v>2.813184</v>
      </c>
      <c r="G68" s="11">
        <f t="shared" si="16"/>
        <v>34.73957</v>
      </c>
      <c r="H68" s="60">
        <f t="shared" si="18"/>
        <v>97.72880249088</v>
      </c>
      <c r="I68" s="2" t="s">
        <v>87</v>
      </c>
      <c r="J68" s="11">
        <v>33.56982</v>
      </c>
      <c r="K68" s="11">
        <v>30.04589</v>
      </c>
      <c r="L68" s="11">
        <v>40.603</v>
      </c>
      <c r="M68" s="12"/>
      <c r="N68" s="12"/>
    </row>
    <row r="69" spans="2:14" ht="24">
      <c r="B69" s="2">
        <v>13</v>
      </c>
      <c r="C69" s="206">
        <v>40044</v>
      </c>
      <c r="D69" s="66">
        <v>161.45</v>
      </c>
      <c r="E69" s="66">
        <v>43.707</v>
      </c>
      <c r="F69" s="60">
        <f t="shared" si="4"/>
        <v>3.7762848000000004</v>
      </c>
      <c r="G69" s="11">
        <f t="shared" si="16"/>
        <v>63.23016333333334</v>
      </c>
      <c r="H69" s="60">
        <f t="shared" si="18"/>
        <v>238.77510469718405</v>
      </c>
      <c r="I69" s="2" t="s">
        <v>88</v>
      </c>
      <c r="J69" s="11">
        <v>60.73858</v>
      </c>
      <c r="K69" s="11">
        <v>62.24647</v>
      </c>
      <c r="L69" s="11">
        <v>66.70544</v>
      </c>
      <c r="M69" s="12"/>
      <c r="N69" s="12"/>
    </row>
    <row r="70" spans="2:14" ht="24">
      <c r="B70" s="2">
        <v>14</v>
      </c>
      <c r="C70" s="206">
        <v>40052</v>
      </c>
      <c r="D70" s="66">
        <v>161.4</v>
      </c>
      <c r="E70" s="66">
        <v>42.491</v>
      </c>
      <c r="F70" s="60">
        <f t="shared" si="4"/>
        <v>3.6712224</v>
      </c>
      <c r="G70" s="11">
        <f t="shared" si="16"/>
        <v>58.40679</v>
      </c>
      <c r="H70" s="60">
        <f t="shared" si="18"/>
        <v>214.424315760096</v>
      </c>
      <c r="I70" s="2" t="s">
        <v>89</v>
      </c>
      <c r="J70" s="11">
        <v>51.22025</v>
      </c>
      <c r="K70" s="11">
        <v>57.25568</v>
      </c>
      <c r="L70" s="11">
        <v>66.74444</v>
      </c>
      <c r="M70" s="12"/>
      <c r="N70" s="12"/>
    </row>
    <row r="71" spans="2:14" ht="24">
      <c r="B71" s="2">
        <v>15</v>
      </c>
      <c r="C71" s="206">
        <v>40064</v>
      </c>
      <c r="D71" s="66">
        <v>161.3</v>
      </c>
      <c r="E71" s="66">
        <v>35.188</v>
      </c>
      <c r="F71" s="60">
        <f t="shared" si="4"/>
        <v>3.0402432000000004</v>
      </c>
      <c r="G71" s="11">
        <f t="shared" si="16"/>
        <v>11.21338</v>
      </c>
      <c r="H71" s="60">
        <f t="shared" si="18"/>
        <v>34.09140229401601</v>
      </c>
      <c r="I71" s="2" t="s">
        <v>90</v>
      </c>
      <c r="J71" s="11">
        <v>8.3297</v>
      </c>
      <c r="K71" s="11">
        <v>10.70787</v>
      </c>
      <c r="L71" s="11">
        <v>14.60257</v>
      </c>
      <c r="M71" s="12"/>
      <c r="N71" s="12"/>
    </row>
    <row r="72" spans="2:14" ht="24">
      <c r="B72" s="2">
        <v>16</v>
      </c>
      <c r="C72" s="206">
        <v>40075</v>
      </c>
      <c r="D72" s="66">
        <v>163.51</v>
      </c>
      <c r="E72" s="66">
        <v>204.968</v>
      </c>
      <c r="F72" s="60">
        <f t="shared" si="4"/>
        <v>17.7092352</v>
      </c>
      <c r="G72" s="11">
        <f t="shared" si="16"/>
        <v>530.8792566666667</v>
      </c>
      <c r="H72" s="60">
        <f t="shared" si="18"/>
        <v>9401.465619111168</v>
      </c>
      <c r="I72" s="2" t="s">
        <v>91</v>
      </c>
      <c r="J72" s="11">
        <v>457.05217</v>
      </c>
      <c r="K72" s="11">
        <v>590.52195</v>
      </c>
      <c r="L72" s="11">
        <v>545.06365</v>
      </c>
      <c r="M72" s="12"/>
      <c r="N72" s="12"/>
    </row>
    <row r="73" spans="2:14" ht="24">
      <c r="B73" s="2">
        <v>17</v>
      </c>
      <c r="C73" s="206">
        <v>40084</v>
      </c>
      <c r="D73" s="66">
        <v>163.43</v>
      </c>
      <c r="E73" s="66">
        <v>208.936</v>
      </c>
      <c r="F73" s="60">
        <f t="shared" si="4"/>
        <v>18.0520704</v>
      </c>
      <c r="G73" s="11">
        <f t="shared" si="16"/>
        <v>232.16552333333334</v>
      </c>
      <c r="H73" s="60">
        <f t="shared" si="18"/>
        <v>4191.068371666176</v>
      </c>
      <c r="I73" s="2" t="s">
        <v>92</v>
      </c>
      <c r="J73" s="11">
        <v>192.63828</v>
      </c>
      <c r="K73" s="11">
        <v>257.80373</v>
      </c>
      <c r="L73" s="11">
        <v>246.05456</v>
      </c>
      <c r="M73" s="12"/>
      <c r="N73" s="12"/>
    </row>
    <row r="74" spans="2:14" ht="24">
      <c r="B74" s="2">
        <v>18</v>
      </c>
      <c r="C74" s="206">
        <v>40091</v>
      </c>
      <c r="D74" s="66">
        <v>162.14</v>
      </c>
      <c r="E74" s="66">
        <v>91.11</v>
      </c>
      <c r="F74" s="60">
        <f t="shared" si="4"/>
        <v>7.871904000000001</v>
      </c>
      <c r="G74" s="11">
        <f t="shared" si="16"/>
        <v>44.782576666666664</v>
      </c>
      <c r="H74" s="60">
        <f t="shared" si="18"/>
        <v>352.52414439264</v>
      </c>
      <c r="I74" s="2" t="s">
        <v>93</v>
      </c>
      <c r="J74" s="11">
        <v>50.19702</v>
      </c>
      <c r="K74" s="11">
        <v>53.97256</v>
      </c>
      <c r="L74" s="11">
        <v>30.17815</v>
      </c>
      <c r="M74" s="12"/>
      <c r="N74" s="12"/>
    </row>
    <row r="75" spans="2:14" ht="24">
      <c r="B75" s="2">
        <v>19</v>
      </c>
      <c r="C75" s="206">
        <v>40100</v>
      </c>
      <c r="D75" s="66">
        <v>161.73</v>
      </c>
      <c r="E75" s="66">
        <v>75.341</v>
      </c>
      <c r="F75" s="60">
        <f t="shared" si="4"/>
        <v>6.509462399999999</v>
      </c>
      <c r="G75" s="11">
        <f t="shared" si="16"/>
        <v>66.21801</v>
      </c>
      <c r="H75" s="60">
        <f t="shared" si="18"/>
        <v>431.043646297824</v>
      </c>
      <c r="I75" s="2" t="s">
        <v>94</v>
      </c>
      <c r="J75" s="11">
        <v>73.70094</v>
      </c>
      <c r="K75" s="11">
        <v>54.62693</v>
      </c>
      <c r="L75" s="11">
        <v>70.32616</v>
      </c>
      <c r="M75" s="12"/>
      <c r="N75" s="12"/>
    </row>
    <row r="76" spans="2:14" ht="24">
      <c r="B76" s="2">
        <v>20</v>
      </c>
      <c r="C76" s="206">
        <v>40107</v>
      </c>
      <c r="D76" s="66">
        <v>161.53</v>
      </c>
      <c r="E76" s="66">
        <v>53.35</v>
      </c>
      <c r="F76" s="60">
        <f t="shared" si="4"/>
        <v>4.60944</v>
      </c>
      <c r="G76" s="11">
        <f t="shared" si="16"/>
        <v>88.88013999999998</v>
      </c>
      <c r="H76" s="60">
        <f t="shared" si="18"/>
        <v>409.68767252159995</v>
      </c>
      <c r="I76" s="2" t="s">
        <v>66</v>
      </c>
      <c r="J76" s="11">
        <v>69.47772</v>
      </c>
      <c r="K76" s="11">
        <v>109.6021</v>
      </c>
      <c r="L76" s="11">
        <v>87.5606</v>
      </c>
      <c r="M76" s="12"/>
      <c r="N76" s="12"/>
    </row>
    <row r="77" spans="2:14" ht="24">
      <c r="B77" s="2">
        <v>21</v>
      </c>
      <c r="C77" s="206">
        <v>40120</v>
      </c>
      <c r="D77" s="66">
        <v>161.33</v>
      </c>
      <c r="E77" s="66">
        <v>37.964</v>
      </c>
      <c r="F77" s="60">
        <f t="shared" si="4"/>
        <v>3.2800896</v>
      </c>
      <c r="G77" s="11">
        <f t="shared" si="16"/>
        <v>31.528816666666668</v>
      </c>
      <c r="H77" s="60">
        <f aca="true" t="shared" si="19" ref="H77:H86">+F77*G77</f>
        <v>103.41734364864001</v>
      </c>
      <c r="I77" s="2" t="s">
        <v>67</v>
      </c>
      <c r="J77" s="11">
        <v>30.83868</v>
      </c>
      <c r="K77" s="11">
        <v>29.70844</v>
      </c>
      <c r="L77" s="11">
        <v>34.03933</v>
      </c>
      <c r="M77" s="12"/>
      <c r="N77" s="12"/>
    </row>
    <row r="78" spans="2:14" ht="24">
      <c r="B78" s="2">
        <v>22</v>
      </c>
      <c r="C78" s="206">
        <v>40126</v>
      </c>
      <c r="D78" s="66">
        <v>161.1</v>
      </c>
      <c r="E78" s="66">
        <v>22.793</v>
      </c>
      <c r="F78" s="60">
        <f t="shared" si="4"/>
        <v>1.9693152</v>
      </c>
      <c r="G78" s="11">
        <f t="shared" si="16"/>
        <v>2.5536433333333335</v>
      </c>
      <c r="H78" s="60">
        <f t="shared" si="19"/>
        <v>5.0289286317120006</v>
      </c>
      <c r="I78" s="2" t="s">
        <v>95</v>
      </c>
      <c r="J78" s="11">
        <v>1.56182</v>
      </c>
      <c r="K78" s="11">
        <v>2.56504</v>
      </c>
      <c r="L78" s="11">
        <v>3.53407</v>
      </c>
      <c r="M78" s="12"/>
      <c r="N78" s="12"/>
    </row>
    <row r="79" spans="2:14" ht="24">
      <c r="B79" s="2">
        <v>23</v>
      </c>
      <c r="C79" s="206">
        <v>40133</v>
      </c>
      <c r="D79" s="66">
        <v>160.86</v>
      </c>
      <c r="E79" s="66">
        <v>10.561</v>
      </c>
      <c r="F79" s="60">
        <f t="shared" si="4"/>
        <v>0.9124704</v>
      </c>
      <c r="G79" s="11">
        <f t="shared" si="16"/>
        <v>16.70402</v>
      </c>
      <c r="H79" s="60">
        <f t="shared" si="19"/>
        <v>15.241923811008</v>
      </c>
      <c r="I79" s="2" t="s">
        <v>96</v>
      </c>
      <c r="J79" s="11">
        <v>26.77059</v>
      </c>
      <c r="K79" s="11">
        <v>14.68346</v>
      </c>
      <c r="L79" s="11">
        <v>8.65801</v>
      </c>
      <c r="M79" s="12"/>
      <c r="N79" s="12"/>
    </row>
    <row r="80" spans="2:14" ht="24">
      <c r="B80" s="2">
        <v>24</v>
      </c>
      <c r="C80" s="206">
        <v>40165</v>
      </c>
      <c r="D80" s="66">
        <v>160.69</v>
      </c>
      <c r="E80" s="66">
        <v>4.076</v>
      </c>
      <c r="F80" s="60">
        <f t="shared" si="4"/>
        <v>0.3521664</v>
      </c>
      <c r="G80" s="11">
        <f t="shared" si="16"/>
        <v>14.088926666666666</v>
      </c>
      <c r="H80" s="60">
        <f t="shared" si="19"/>
        <v>4.961646584064</v>
      </c>
      <c r="I80" s="2" t="s">
        <v>70</v>
      </c>
      <c r="J80" s="11">
        <v>9.31388</v>
      </c>
      <c r="K80" s="11">
        <v>10.32347</v>
      </c>
      <c r="L80" s="11">
        <v>22.62943</v>
      </c>
      <c r="M80" s="11"/>
      <c r="N80" s="12"/>
    </row>
    <row r="81" spans="2:14" ht="24">
      <c r="B81" s="2">
        <v>25</v>
      </c>
      <c r="C81" s="206">
        <v>40172</v>
      </c>
      <c r="D81" s="66">
        <v>160.68</v>
      </c>
      <c r="E81" s="66">
        <v>3.844</v>
      </c>
      <c r="F81" s="60">
        <f t="shared" si="4"/>
        <v>0.3321216</v>
      </c>
      <c r="G81" s="11">
        <f t="shared" si="16"/>
        <v>14.17909</v>
      </c>
      <c r="H81" s="60">
        <f t="shared" si="19"/>
        <v>4.709182057344</v>
      </c>
      <c r="I81" s="2" t="s">
        <v>71</v>
      </c>
      <c r="J81" s="11">
        <v>10.97801</v>
      </c>
      <c r="K81" s="11">
        <v>15.08018</v>
      </c>
      <c r="L81" s="11">
        <v>16.47908</v>
      </c>
      <c r="N81" s="12"/>
    </row>
    <row r="82" spans="2:14" ht="24">
      <c r="B82" s="2">
        <v>26</v>
      </c>
      <c r="C82" s="206">
        <v>40176</v>
      </c>
      <c r="D82" s="66">
        <v>160.78</v>
      </c>
      <c r="E82" s="66">
        <v>6.112</v>
      </c>
      <c r="F82" s="60">
        <f t="shared" si="4"/>
        <v>0.5280768</v>
      </c>
      <c r="G82" s="11">
        <f t="shared" si="16"/>
        <v>9.527866666666666</v>
      </c>
      <c r="H82" s="60">
        <f t="shared" si="19"/>
        <v>5.03144534016</v>
      </c>
      <c r="I82" s="2" t="s">
        <v>72</v>
      </c>
      <c r="J82" s="11">
        <v>13.33733</v>
      </c>
      <c r="K82" s="11">
        <v>10.80951</v>
      </c>
      <c r="L82" s="11">
        <v>4.43676</v>
      </c>
      <c r="M82" s="12"/>
      <c r="N82" s="12"/>
    </row>
    <row r="83" spans="2:14" ht="24">
      <c r="B83" s="2">
        <v>27</v>
      </c>
      <c r="C83" s="206">
        <v>40184</v>
      </c>
      <c r="D83" s="66">
        <v>160.64</v>
      </c>
      <c r="E83" s="66">
        <v>2.514</v>
      </c>
      <c r="F83" s="60">
        <f t="shared" si="4"/>
        <v>0.2172096</v>
      </c>
      <c r="G83" s="11">
        <f t="shared" si="16"/>
        <v>3.85362</v>
      </c>
      <c r="H83" s="60">
        <f t="shared" si="19"/>
        <v>0.8370432587519999</v>
      </c>
      <c r="I83" s="2" t="s">
        <v>73</v>
      </c>
      <c r="J83" s="11">
        <v>1.38289</v>
      </c>
      <c r="K83" s="11">
        <v>3.80744</v>
      </c>
      <c r="L83" s="11">
        <v>6.37053</v>
      </c>
      <c r="M83" s="12"/>
      <c r="N83" s="12"/>
    </row>
    <row r="84" spans="2:14" ht="24">
      <c r="B84" s="2">
        <v>28</v>
      </c>
      <c r="C84" s="206">
        <v>40189</v>
      </c>
      <c r="D84" s="66">
        <v>160.91</v>
      </c>
      <c r="E84" s="66">
        <v>13.504</v>
      </c>
      <c r="F84" s="60">
        <f t="shared" si="4"/>
        <v>1.1667456</v>
      </c>
      <c r="G84" s="11">
        <f t="shared" si="16"/>
        <v>12.121336666666666</v>
      </c>
      <c r="H84" s="60">
        <f t="shared" si="19"/>
        <v>14.142516221952</v>
      </c>
      <c r="I84" s="2" t="s">
        <v>74</v>
      </c>
      <c r="J84" s="11">
        <v>9.15782</v>
      </c>
      <c r="K84" s="11">
        <v>15.11972</v>
      </c>
      <c r="L84" s="11">
        <v>12.08647</v>
      </c>
      <c r="M84" s="12"/>
      <c r="N84" s="12"/>
    </row>
    <row r="85" spans="2:14" ht="24">
      <c r="B85" s="2">
        <v>29</v>
      </c>
      <c r="C85" s="206">
        <v>40218</v>
      </c>
      <c r="D85" s="66">
        <v>160.72</v>
      </c>
      <c r="E85" s="66">
        <v>4.866</v>
      </c>
      <c r="F85" s="60">
        <f t="shared" si="4"/>
        <v>0.4204224</v>
      </c>
      <c r="G85" s="11">
        <f t="shared" si="16"/>
        <v>12.2887</v>
      </c>
      <c r="H85" s="60">
        <f t="shared" si="19"/>
        <v>5.16644474688</v>
      </c>
      <c r="I85" s="2" t="s">
        <v>75</v>
      </c>
      <c r="J85" s="11">
        <v>13.50986</v>
      </c>
      <c r="K85" s="11">
        <v>9.61566</v>
      </c>
      <c r="L85" s="11">
        <v>13.74058</v>
      </c>
      <c r="M85" s="12"/>
      <c r="N85" s="12"/>
    </row>
    <row r="86" spans="2:14" ht="24">
      <c r="B86" s="2">
        <v>30</v>
      </c>
      <c r="C86" s="206">
        <v>40226</v>
      </c>
      <c r="D86" s="66">
        <v>160.61</v>
      </c>
      <c r="E86" s="66">
        <v>2.173</v>
      </c>
      <c r="F86" s="60">
        <f t="shared" si="4"/>
        <v>0.1877472</v>
      </c>
      <c r="G86" s="11">
        <f t="shared" si="16"/>
        <v>14.524783333333332</v>
      </c>
      <c r="H86" s="60">
        <f t="shared" si="19"/>
        <v>2.7269874014399997</v>
      </c>
      <c r="I86" s="2" t="s">
        <v>97</v>
      </c>
      <c r="J86" s="11">
        <v>10.96646</v>
      </c>
      <c r="K86" s="11">
        <v>18.36851</v>
      </c>
      <c r="L86" s="11">
        <v>14.23938</v>
      </c>
      <c r="M86" s="12"/>
      <c r="N86" s="12"/>
    </row>
    <row r="87" spans="2:14" ht="24">
      <c r="B87" s="2">
        <v>31</v>
      </c>
      <c r="C87" s="206">
        <v>40256</v>
      </c>
      <c r="D87" s="66">
        <v>160.62</v>
      </c>
      <c r="E87" s="66">
        <v>2.427</v>
      </c>
      <c r="F87" s="60">
        <f t="shared" si="4"/>
        <v>0.2096928</v>
      </c>
      <c r="G87" s="11">
        <f aca="true" t="shared" si="20" ref="G87:G99">+AVERAGE(J87:L87)</f>
        <v>19.502716666666668</v>
      </c>
      <c r="H87" s="60">
        <f aca="true" t="shared" si="21" ref="H87:H99">+F87*G87</f>
        <v>4.08957926544</v>
      </c>
      <c r="I87" s="2" t="s">
        <v>98</v>
      </c>
      <c r="J87" s="11">
        <v>33.83879</v>
      </c>
      <c r="K87" s="11">
        <v>13.07233</v>
      </c>
      <c r="L87" s="11">
        <v>11.59703</v>
      </c>
      <c r="M87" s="12"/>
      <c r="N87" s="12"/>
    </row>
    <row r="88" spans="2:14" ht="24.75" thickBot="1">
      <c r="B88" s="82">
        <v>32</v>
      </c>
      <c r="C88" s="208">
        <v>40262</v>
      </c>
      <c r="D88" s="83">
        <v>160.73</v>
      </c>
      <c r="E88" s="83">
        <v>4.898</v>
      </c>
      <c r="F88" s="84">
        <f t="shared" si="4"/>
        <v>0.4231872</v>
      </c>
      <c r="G88" s="83">
        <f t="shared" si="20"/>
        <v>37.121253333333335</v>
      </c>
      <c r="H88" s="84">
        <f t="shared" si="21"/>
        <v>15.709239258624</v>
      </c>
      <c r="I88" s="82" t="s">
        <v>99</v>
      </c>
      <c r="J88" s="83">
        <v>22.48274</v>
      </c>
      <c r="K88" s="83">
        <v>62.07464</v>
      </c>
      <c r="L88" s="83">
        <v>26.80638</v>
      </c>
      <c r="M88" s="12"/>
      <c r="N88" s="12"/>
    </row>
    <row r="89" spans="2:14" ht="24.75" thickTop="1">
      <c r="B89" s="2">
        <v>1</v>
      </c>
      <c r="C89" s="206">
        <v>40274</v>
      </c>
      <c r="D89" s="66">
        <v>160.89</v>
      </c>
      <c r="E89" s="66">
        <v>10.03</v>
      </c>
      <c r="F89" s="60">
        <f t="shared" si="4"/>
        <v>0.866592</v>
      </c>
      <c r="G89" s="11">
        <f t="shared" si="20"/>
        <v>27.597743333333337</v>
      </c>
      <c r="H89" s="60">
        <f t="shared" si="21"/>
        <v>23.915983590720003</v>
      </c>
      <c r="I89" s="2" t="s">
        <v>100</v>
      </c>
      <c r="J89" s="11">
        <v>46.92615</v>
      </c>
      <c r="K89" s="11">
        <v>24.51468</v>
      </c>
      <c r="L89" s="11">
        <v>11.3524</v>
      </c>
      <c r="M89" s="12"/>
      <c r="N89" s="12"/>
    </row>
    <row r="90" spans="2:14" ht="24">
      <c r="B90" s="2">
        <v>2</v>
      </c>
      <c r="C90" s="206">
        <v>40290</v>
      </c>
      <c r="D90" s="66">
        <v>160.72</v>
      </c>
      <c r="E90" s="66">
        <v>4.924</v>
      </c>
      <c r="F90" s="60">
        <f t="shared" si="4"/>
        <v>0.4254336000000001</v>
      </c>
      <c r="G90" s="11">
        <f t="shared" si="20"/>
        <v>17.568146666666667</v>
      </c>
      <c r="H90" s="60">
        <f t="shared" si="21"/>
        <v>7.474079881728001</v>
      </c>
      <c r="I90" s="2" t="s">
        <v>101</v>
      </c>
      <c r="J90" s="11">
        <v>14.21981</v>
      </c>
      <c r="K90" s="11">
        <v>16.5619</v>
      </c>
      <c r="L90" s="11">
        <v>21.92273</v>
      </c>
      <c r="M90" s="12"/>
      <c r="N90" s="12"/>
    </row>
    <row r="91" spans="2:14" ht="24">
      <c r="B91" s="2">
        <v>3</v>
      </c>
      <c r="C91" s="206">
        <v>40298</v>
      </c>
      <c r="D91" s="66">
        <v>160.66</v>
      </c>
      <c r="E91" s="66">
        <v>1.624</v>
      </c>
      <c r="F91" s="60">
        <f t="shared" si="4"/>
        <v>0.1403136</v>
      </c>
      <c r="G91" s="11">
        <f t="shared" si="20"/>
        <v>14.247726666666667</v>
      </c>
      <c r="H91" s="60">
        <f t="shared" si="21"/>
        <v>1.999149820416</v>
      </c>
      <c r="I91" s="2" t="s">
        <v>102</v>
      </c>
      <c r="J91" s="11">
        <v>9.21553</v>
      </c>
      <c r="K91" s="11">
        <v>13.4636</v>
      </c>
      <c r="L91" s="11">
        <v>20.06405</v>
      </c>
      <c r="M91" s="12"/>
      <c r="N91" s="12"/>
    </row>
    <row r="92" spans="2:14" ht="24">
      <c r="B92" s="2">
        <v>4</v>
      </c>
      <c r="C92" s="206">
        <v>40305</v>
      </c>
      <c r="D92" s="66">
        <v>160.97</v>
      </c>
      <c r="E92" s="66">
        <v>4.868</v>
      </c>
      <c r="F92" s="60">
        <f t="shared" si="4"/>
        <v>0.42059520000000006</v>
      </c>
      <c r="G92" s="11">
        <f t="shared" si="20"/>
        <v>29.03145333333333</v>
      </c>
      <c r="H92" s="60">
        <f t="shared" si="21"/>
        <v>12.210489921024001</v>
      </c>
      <c r="I92" s="2" t="s">
        <v>103</v>
      </c>
      <c r="J92" s="11">
        <v>26.98448</v>
      </c>
      <c r="K92" s="11">
        <v>35.95378</v>
      </c>
      <c r="L92" s="11">
        <v>24.1561</v>
      </c>
      <c r="M92" s="12"/>
      <c r="N92" s="12"/>
    </row>
    <row r="93" spans="2:14" ht="24">
      <c r="B93" s="2">
        <v>5</v>
      </c>
      <c r="C93" s="206">
        <v>40317</v>
      </c>
      <c r="D93" s="66">
        <v>160.68</v>
      </c>
      <c r="E93" s="66">
        <v>1.159</v>
      </c>
      <c r="F93" s="60">
        <f t="shared" si="4"/>
        <v>0.10013760000000001</v>
      </c>
      <c r="G93" s="11">
        <f t="shared" si="20"/>
        <v>9.039423333333334</v>
      </c>
      <c r="H93" s="60">
        <f t="shared" si="21"/>
        <v>0.905186157984</v>
      </c>
      <c r="I93" s="2" t="s">
        <v>104</v>
      </c>
      <c r="J93" s="11">
        <v>3.23299</v>
      </c>
      <c r="K93" s="11">
        <v>19.77541</v>
      </c>
      <c r="L93" s="11">
        <v>4.10987</v>
      </c>
      <c r="M93" s="12"/>
      <c r="N93" s="12"/>
    </row>
    <row r="94" spans="2:14" ht="24">
      <c r="B94" s="2">
        <v>6</v>
      </c>
      <c r="C94" s="206">
        <v>40325</v>
      </c>
      <c r="D94" s="66">
        <v>160.52</v>
      </c>
      <c r="E94" s="66">
        <v>0.226</v>
      </c>
      <c r="F94" s="60">
        <f t="shared" si="4"/>
        <v>0.019526400000000003</v>
      </c>
      <c r="G94" s="11">
        <f t="shared" si="20"/>
        <v>16.039936666666666</v>
      </c>
      <c r="H94" s="60">
        <f t="shared" si="21"/>
        <v>0.313202219328</v>
      </c>
      <c r="I94" s="2" t="s">
        <v>105</v>
      </c>
      <c r="J94" s="66">
        <v>9.65562</v>
      </c>
      <c r="K94" s="66">
        <v>20.77657</v>
      </c>
      <c r="L94" s="66">
        <v>17.68762</v>
      </c>
      <c r="M94" s="12"/>
      <c r="N94" s="12"/>
    </row>
    <row r="95" spans="2:14" ht="24">
      <c r="B95" s="2">
        <v>7</v>
      </c>
      <c r="C95" s="206">
        <v>40333</v>
      </c>
      <c r="D95" s="66">
        <v>161.23</v>
      </c>
      <c r="E95" s="66">
        <v>0.058</v>
      </c>
      <c r="F95" s="60">
        <f t="shared" si="4"/>
        <v>0.0050112</v>
      </c>
      <c r="G95" s="11">
        <f t="shared" si="20"/>
        <v>24.180809999999997</v>
      </c>
      <c r="H95" s="60">
        <f t="shared" si="21"/>
        <v>0.12117487507199999</v>
      </c>
      <c r="I95" s="2" t="s">
        <v>82</v>
      </c>
      <c r="J95" s="66">
        <v>33.09474</v>
      </c>
      <c r="K95" s="66">
        <v>17.68803</v>
      </c>
      <c r="L95" s="66">
        <v>21.75966</v>
      </c>
      <c r="M95" s="12"/>
      <c r="N95" s="12"/>
    </row>
    <row r="96" spans="2:14" ht="24">
      <c r="B96" s="2">
        <v>8</v>
      </c>
      <c r="C96" s="206">
        <v>40335</v>
      </c>
      <c r="D96" s="66">
        <v>161.31</v>
      </c>
      <c r="E96" s="66">
        <v>0.415</v>
      </c>
      <c r="F96" s="60">
        <f t="shared" si="4"/>
        <v>0.035856</v>
      </c>
      <c r="G96" s="11">
        <f t="shared" si="20"/>
        <v>14.653563333333336</v>
      </c>
      <c r="H96" s="60">
        <f t="shared" si="21"/>
        <v>0.5254181668800001</v>
      </c>
      <c r="I96" s="2" t="s">
        <v>83</v>
      </c>
      <c r="J96" s="66">
        <v>9.70874</v>
      </c>
      <c r="K96" s="66">
        <v>19.8133</v>
      </c>
      <c r="L96" s="66">
        <v>14.43865</v>
      </c>
      <c r="M96" s="12"/>
      <c r="N96" s="12"/>
    </row>
    <row r="97" spans="2:14" ht="24">
      <c r="B97" s="2">
        <v>9</v>
      </c>
      <c r="C97" s="206">
        <v>40352</v>
      </c>
      <c r="D97" s="66">
        <v>160.51</v>
      </c>
      <c r="E97" s="66">
        <v>0.467</v>
      </c>
      <c r="F97" s="60">
        <f t="shared" si="4"/>
        <v>0.040348800000000004</v>
      </c>
      <c r="G97" s="11">
        <f t="shared" si="20"/>
        <v>229.8915966666667</v>
      </c>
      <c r="H97" s="60">
        <f t="shared" si="21"/>
        <v>9.275850055584002</v>
      </c>
      <c r="I97" s="2" t="s">
        <v>84</v>
      </c>
      <c r="J97" s="66">
        <v>274.115</v>
      </c>
      <c r="K97" s="66">
        <v>185.04976</v>
      </c>
      <c r="L97" s="66">
        <v>230.51003</v>
      </c>
      <c r="M97" s="12"/>
      <c r="N97" s="12"/>
    </row>
    <row r="98" spans="2:14" ht="24">
      <c r="B98" s="2">
        <v>10</v>
      </c>
      <c r="C98" s="206">
        <v>40366</v>
      </c>
      <c r="D98" s="66">
        <v>160.77</v>
      </c>
      <c r="E98" s="66">
        <v>6.407</v>
      </c>
      <c r="F98" s="60">
        <f t="shared" si="4"/>
        <v>0.5535648000000001</v>
      </c>
      <c r="G98" s="11">
        <f t="shared" si="20"/>
        <v>9.033826666666666</v>
      </c>
      <c r="H98" s="60">
        <f t="shared" si="21"/>
        <v>5.000808451968</v>
      </c>
      <c r="I98" s="2" t="s">
        <v>85</v>
      </c>
      <c r="J98" s="66">
        <v>10.7193</v>
      </c>
      <c r="K98" s="66">
        <v>7.76066</v>
      </c>
      <c r="L98" s="66">
        <v>8.62152</v>
      </c>
      <c r="M98" s="12"/>
      <c r="N98" s="12"/>
    </row>
    <row r="99" spans="2:14" ht="24">
      <c r="B99" s="2">
        <v>11</v>
      </c>
      <c r="C99" s="206">
        <v>40373</v>
      </c>
      <c r="D99" s="66">
        <v>160.82</v>
      </c>
      <c r="E99" s="66">
        <v>7.515</v>
      </c>
      <c r="F99" s="60">
        <f t="shared" si="4"/>
        <v>0.649296</v>
      </c>
      <c r="G99" s="11">
        <f t="shared" si="20"/>
        <v>31.153696666666665</v>
      </c>
      <c r="H99" s="60">
        <f t="shared" si="21"/>
        <v>20.227970630879998</v>
      </c>
      <c r="I99" s="2" t="s">
        <v>86</v>
      </c>
      <c r="J99" s="66">
        <v>22.30933</v>
      </c>
      <c r="K99" s="66">
        <v>31.02741</v>
      </c>
      <c r="L99" s="66">
        <v>40.12435</v>
      </c>
      <c r="M99" s="12"/>
      <c r="N99" s="12"/>
    </row>
    <row r="100" spans="2:14" ht="24">
      <c r="B100" s="2">
        <v>12</v>
      </c>
      <c r="C100" s="206">
        <v>40381</v>
      </c>
      <c r="D100" s="66">
        <v>160.84</v>
      </c>
      <c r="E100" s="66">
        <v>9.009</v>
      </c>
      <c r="F100" s="60">
        <f t="shared" si="4"/>
        <v>0.7783776000000001</v>
      </c>
      <c r="G100" s="11">
        <f aca="true" t="shared" si="22" ref="G100:G122">+AVERAGE(J100:L100)</f>
        <v>30.29921333333333</v>
      </c>
      <c r="H100" s="60">
        <f aca="true" t="shared" si="23" ref="H100:H122">+F100*G100</f>
        <v>23.584228956288</v>
      </c>
      <c r="I100" s="2" t="s">
        <v>87</v>
      </c>
      <c r="J100" s="66">
        <v>20.35857</v>
      </c>
      <c r="K100" s="66">
        <v>27.85894</v>
      </c>
      <c r="L100" s="66">
        <v>42.68013</v>
      </c>
      <c r="M100" s="12"/>
      <c r="N100" s="12"/>
    </row>
    <row r="101" spans="2:14" ht="24">
      <c r="B101" s="2">
        <v>13</v>
      </c>
      <c r="C101" s="206">
        <v>40406</v>
      </c>
      <c r="D101" s="66">
        <v>164.48</v>
      </c>
      <c r="E101" s="66">
        <v>346.697</v>
      </c>
      <c r="F101" s="60">
        <f t="shared" si="4"/>
        <v>29.9546208</v>
      </c>
      <c r="G101" s="11">
        <f t="shared" si="22"/>
        <v>494.16759666666667</v>
      </c>
      <c r="H101" s="60">
        <f t="shared" si="23"/>
        <v>14802.602969797344</v>
      </c>
      <c r="I101" s="2" t="s">
        <v>88</v>
      </c>
      <c r="J101" s="66">
        <v>511.66041</v>
      </c>
      <c r="K101" s="66">
        <v>483.62458</v>
      </c>
      <c r="L101" s="66">
        <v>487.2178</v>
      </c>
      <c r="M101" s="12"/>
      <c r="N101" s="12"/>
    </row>
    <row r="102" spans="2:14" ht="24">
      <c r="B102" s="2">
        <v>14</v>
      </c>
      <c r="C102" s="206">
        <v>40410</v>
      </c>
      <c r="D102" s="66">
        <v>162.4</v>
      </c>
      <c r="E102" s="66">
        <v>1321.844</v>
      </c>
      <c r="F102" s="11">
        <f t="shared" si="4"/>
        <v>114.20732160000001</v>
      </c>
      <c r="G102" s="11">
        <f t="shared" si="22"/>
        <v>247.66416333333333</v>
      </c>
      <c r="H102" s="60">
        <f t="shared" si="23"/>
        <v>28285.06075060493</v>
      </c>
      <c r="I102" s="2" t="s">
        <v>89</v>
      </c>
      <c r="J102" s="66">
        <v>244.22012</v>
      </c>
      <c r="K102" s="66">
        <v>252.59096</v>
      </c>
      <c r="L102" s="66">
        <v>246.18141</v>
      </c>
      <c r="M102" s="12"/>
      <c r="N102" s="12"/>
    </row>
    <row r="103" spans="2:14" ht="24">
      <c r="B103" s="2">
        <v>15</v>
      </c>
      <c r="C103" s="206">
        <v>40413</v>
      </c>
      <c r="D103" s="66">
        <v>164.61</v>
      </c>
      <c r="E103" s="66">
        <v>480.071</v>
      </c>
      <c r="F103" s="11">
        <f t="shared" si="4"/>
        <v>41.4781344</v>
      </c>
      <c r="G103" s="11">
        <f t="shared" si="22"/>
        <v>770.4358366666665</v>
      </c>
      <c r="H103" s="60">
        <f t="shared" si="23"/>
        <v>31956.241179836445</v>
      </c>
      <c r="I103" s="2" t="s">
        <v>90</v>
      </c>
      <c r="J103" s="66">
        <v>627.39717</v>
      </c>
      <c r="K103" s="66">
        <v>877.03256</v>
      </c>
      <c r="L103" s="66">
        <v>806.87778</v>
      </c>
      <c r="M103" s="12"/>
      <c r="N103" s="12"/>
    </row>
    <row r="104" spans="2:14" ht="24">
      <c r="B104" s="2">
        <v>16</v>
      </c>
      <c r="C104" s="206">
        <v>40423</v>
      </c>
      <c r="D104" s="66">
        <v>164.2</v>
      </c>
      <c r="E104" s="66">
        <v>392.455</v>
      </c>
      <c r="F104" s="11">
        <f t="shared" si="4"/>
        <v>33.908112</v>
      </c>
      <c r="G104" s="11">
        <f t="shared" si="22"/>
        <v>351.84868</v>
      </c>
      <c r="H104" s="11">
        <f t="shared" si="23"/>
        <v>11930.52444849216</v>
      </c>
      <c r="I104" s="2" t="s">
        <v>91</v>
      </c>
      <c r="J104" s="66">
        <v>337.39276</v>
      </c>
      <c r="K104" s="66">
        <v>347.39941</v>
      </c>
      <c r="L104" s="66">
        <v>370.75387</v>
      </c>
      <c r="M104" s="12"/>
      <c r="N104" s="12"/>
    </row>
    <row r="105" spans="2:14" ht="24">
      <c r="B105" s="2">
        <v>17</v>
      </c>
      <c r="C105" s="206">
        <v>40434</v>
      </c>
      <c r="D105" s="66">
        <v>162.37</v>
      </c>
      <c r="E105" s="66">
        <v>123.511</v>
      </c>
      <c r="F105" s="11">
        <f aca="true" t="shared" si="24" ref="F105:F282">+E105*0.0864</f>
        <v>10.6713504</v>
      </c>
      <c r="G105" s="11">
        <f t="shared" si="22"/>
        <v>139.41123666666667</v>
      </c>
      <c r="H105" s="11">
        <f t="shared" si="23"/>
        <v>1487.706156167328</v>
      </c>
      <c r="I105" s="2" t="s">
        <v>92</v>
      </c>
      <c r="J105" s="66">
        <v>134.28218</v>
      </c>
      <c r="K105" s="66">
        <v>144.4895</v>
      </c>
      <c r="L105" s="66">
        <v>139.46203</v>
      </c>
      <c r="M105" s="12"/>
      <c r="N105" s="12"/>
    </row>
    <row r="106" spans="2:14" ht="24">
      <c r="B106" s="2">
        <v>18</v>
      </c>
      <c r="C106" s="206">
        <v>40441</v>
      </c>
      <c r="D106" s="66">
        <v>163</v>
      </c>
      <c r="E106" s="66">
        <v>204.369</v>
      </c>
      <c r="F106" s="11">
        <f t="shared" si="24"/>
        <v>17.6574816</v>
      </c>
      <c r="G106" s="11">
        <f t="shared" si="22"/>
        <v>160.65525333333332</v>
      </c>
      <c r="H106" s="11">
        <f t="shared" si="23"/>
        <v>2836.7671796766717</v>
      </c>
      <c r="I106" s="2" t="s">
        <v>93</v>
      </c>
      <c r="J106" s="66">
        <v>159.52174</v>
      </c>
      <c r="K106" s="66">
        <v>165.08658</v>
      </c>
      <c r="L106" s="66">
        <v>157.35744</v>
      </c>
      <c r="M106" s="12"/>
      <c r="N106" s="12"/>
    </row>
    <row r="107" spans="2:14" ht="24">
      <c r="B107" s="2">
        <v>19</v>
      </c>
      <c r="C107" s="206">
        <v>40457</v>
      </c>
      <c r="D107" s="66">
        <v>161.53</v>
      </c>
      <c r="E107" s="66">
        <v>46.526</v>
      </c>
      <c r="F107" s="11">
        <f t="shared" si="24"/>
        <v>4.0198464000000005</v>
      </c>
      <c r="G107" s="11">
        <f t="shared" si="22"/>
        <v>38.37217999999999</v>
      </c>
      <c r="H107" s="11">
        <f t="shared" si="23"/>
        <v>154.250269633152</v>
      </c>
      <c r="I107" s="2" t="s">
        <v>94</v>
      </c>
      <c r="J107" s="66">
        <v>30.81563</v>
      </c>
      <c r="K107" s="66">
        <v>42.23602</v>
      </c>
      <c r="L107" s="66">
        <v>42.06489</v>
      </c>
      <c r="M107" s="12"/>
      <c r="N107" s="12"/>
    </row>
    <row r="108" spans="2:14" ht="24">
      <c r="B108" s="2">
        <v>20</v>
      </c>
      <c r="C108" s="206">
        <v>40466</v>
      </c>
      <c r="D108" s="66">
        <v>162.06</v>
      </c>
      <c r="E108" s="66">
        <v>106.396</v>
      </c>
      <c r="F108" s="11">
        <f t="shared" si="24"/>
        <v>9.1926144</v>
      </c>
      <c r="G108" s="11">
        <f t="shared" si="22"/>
        <v>356.92688666666663</v>
      </c>
      <c r="H108" s="11">
        <f t="shared" si="23"/>
        <v>3281.091238119168</v>
      </c>
      <c r="I108" s="2" t="s">
        <v>66</v>
      </c>
      <c r="J108" s="66">
        <v>368.68914</v>
      </c>
      <c r="K108" s="66">
        <v>376.90659</v>
      </c>
      <c r="L108" s="66">
        <v>325.18493</v>
      </c>
      <c r="M108" s="12"/>
      <c r="N108" s="12"/>
    </row>
    <row r="109" spans="2:14" ht="24">
      <c r="B109" s="2">
        <v>21</v>
      </c>
      <c r="C109" s="206">
        <v>40473</v>
      </c>
      <c r="D109" s="66">
        <v>164.84</v>
      </c>
      <c r="E109" s="66">
        <v>552.861</v>
      </c>
      <c r="F109" s="11">
        <f t="shared" si="24"/>
        <v>47.767190400000004</v>
      </c>
      <c r="G109" s="11">
        <f t="shared" si="22"/>
        <v>362.90650000000005</v>
      </c>
      <c r="H109" s="11">
        <f t="shared" si="23"/>
        <v>17335.023882897603</v>
      </c>
      <c r="I109" s="2" t="s">
        <v>67</v>
      </c>
      <c r="J109" s="66">
        <v>355.76586</v>
      </c>
      <c r="K109" s="66">
        <v>369.22774</v>
      </c>
      <c r="L109" s="66">
        <v>363.7259</v>
      </c>
      <c r="M109" s="12"/>
      <c r="N109" s="12"/>
    </row>
    <row r="110" spans="2:14" ht="24">
      <c r="B110" s="2">
        <v>22</v>
      </c>
      <c r="C110" s="206">
        <v>40486</v>
      </c>
      <c r="D110" s="66">
        <v>161.63</v>
      </c>
      <c r="E110" s="66">
        <v>56.134</v>
      </c>
      <c r="F110" s="11">
        <f t="shared" si="24"/>
        <v>4.8499776</v>
      </c>
      <c r="G110" s="11">
        <f t="shared" si="22"/>
        <v>23.77357333333333</v>
      </c>
      <c r="H110" s="11">
        <f t="shared" si="23"/>
        <v>115.30129813862399</v>
      </c>
      <c r="I110" s="2" t="s">
        <v>95</v>
      </c>
      <c r="J110" s="66">
        <v>29.3378</v>
      </c>
      <c r="K110" s="66">
        <v>26.47504</v>
      </c>
      <c r="L110" s="66">
        <v>15.50788</v>
      </c>
      <c r="M110" s="12"/>
      <c r="N110" s="12"/>
    </row>
    <row r="111" spans="2:14" ht="24">
      <c r="B111" s="2">
        <v>23</v>
      </c>
      <c r="C111" s="206">
        <v>40493</v>
      </c>
      <c r="D111" s="66">
        <v>160.95</v>
      </c>
      <c r="E111" s="66">
        <v>16.622</v>
      </c>
      <c r="F111" s="11">
        <f t="shared" si="24"/>
        <v>1.4361408</v>
      </c>
      <c r="G111" s="11">
        <f t="shared" si="22"/>
        <v>23.498073333333334</v>
      </c>
      <c r="H111" s="11">
        <f t="shared" si="23"/>
        <v>33.746541835392</v>
      </c>
      <c r="I111" s="2" t="s">
        <v>96</v>
      </c>
      <c r="J111" s="66">
        <v>27.30037</v>
      </c>
      <c r="K111" s="66">
        <v>18.32573</v>
      </c>
      <c r="L111" s="66">
        <v>24.86812</v>
      </c>
      <c r="M111" s="12"/>
      <c r="N111" s="12"/>
    </row>
    <row r="112" spans="2:14" ht="24">
      <c r="B112" s="2">
        <v>24</v>
      </c>
      <c r="C112" s="206">
        <v>40499</v>
      </c>
      <c r="D112" s="66">
        <v>161.1</v>
      </c>
      <c r="E112" s="66">
        <v>31.22</v>
      </c>
      <c r="F112" s="11">
        <f t="shared" si="24"/>
        <v>2.6974080000000002</v>
      </c>
      <c r="G112" s="11">
        <f t="shared" si="22"/>
        <v>43.514450000000004</v>
      </c>
      <c r="H112" s="11">
        <f t="shared" si="23"/>
        <v>117.37622554560002</v>
      </c>
      <c r="I112" s="2" t="s">
        <v>70</v>
      </c>
      <c r="J112" s="66">
        <v>37.16824</v>
      </c>
      <c r="K112" s="66">
        <v>47.78773</v>
      </c>
      <c r="L112" s="66">
        <v>45.58738</v>
      </c>
      <c r="M112" s="12"/>
      <c r="N112" s="12"/>
    </row>
    <row r="113" spans="2:14" ht="24">
      <c r="B113" s="2">
        <v>25</v>
      </c>
      <c r="C113" s="206">
        <v>40515</v>
      </c>
      <c r="D113" s="66">
        <v>161.11</v>
      </c>
      <c r="E113" s="66">
        <v>26.812</v>
      </c>
      <c r="F113" s="11">
        <f t="shared" si="24"/>
        <v>2.3165568000000003</v>
      </c>
      <c r="G113" s="11">
        <f t="shared" si="22"/>
        <v>68.74723666666667</v>
      </c>
      <c r="H113" s="11">
        <f t="shared" si="23"/>
        <v>159.25687858137601</v>
      </c>
      <c r="I113" s="2" t="s">
        <v>71</v>
      </c>
      <c r="J113" s="66">
        <v>72.50796</v>
      </c>
      <c r="K113" s="66">
        <v>78.67104</v>
      </c>
      <c r="L113" s="66">
        <v>55.06271</v>
      </c>
      <c r="M113" s="12"/>
      <c r="N113" s="12"/>
    </row>
    <row r="114" spans="2:14" ht="24">
      <c r="B114" s="2">
        <v>26</v>
      </c>
      <c r="C114" s="206">
        <v>40521</v>
      </c>
      <c r="D114" s="66">
        <v>160.99</v>
      </c>
      <c r="E114" s="66">
        <v>24.193</v>
      </c>
      <c r="F114" s="11">
        <f t="shared" si="24"/>
        <v>2.0902752</v>
      </c>
      <c r="G114" s="11">
        <f t="shared" si="22"/>
        <v>78.69484666666666</v>
      </c>
      <c r="H114" s="11">
        <f t="shared" si="23"/>
        <v>164.493886355136</v>
      </c>
      <c r="I114" s="2" t="s">
        <v>72</v>
      </c>
      <c r="J114" s="66">
        <v>70.10816</v>
      </c>
      <c r="K114" s="66">
        <v>78.38408</v>
      </c>
      <c r="L114" s="66">
        <v>87.5923</v>
      </c>
      <c r="M114" s="12"/>
      <c r="N114" s="12"/>
    </row>
    <row r="115" spans="2:14" ht="24">
      <c r="B115" s="2">
        <v>27</v>
      </c>
      <c r="C115" s="206">
        <v>40540</v>
      </c>
      <c r="D115" s="66">
        <v>160.62</v>
      </c>
      <c r="E115" s="66">
        <v>4.216</v>
      </c>
      <c r="F115" s="11">
        <f t="shared" si="24"/>
        <v>0.36426240000000004</v>
      </c>
      <c r="G115" s="11">
        <f t="shared" si="22"/>
        <v>15.79203333333333</v>
      </c>
      <c r="H115" s="11">
        <f t="shared" si="23"/>
        <v>5.752443962879999</v>
      </c>
      <c r="I115" s="2" t="s">
        <v>73</v>
      </c>
      <c r="J115" s="66">
        <v>22.38523</v>
      </c>
      <c r="K115" s="66">
        <v>18.08503</v>
      </c>
      <c r="L115" s="66">
        <v>6.90584</v>
      </c>
      <c r="M115" s="12"/>
      <c r="N115" s="12"/>
    </row>
    <row r="116" spans="2:14" ht="24">
      <c r="B116" s="2">
        <v>28</v>
      </c>
      <c r="C116" s="206">
        <v>40549</v>
      </c>
      <c r="D116" s="66">
        <v>160.57</v>
      </c>
      <c r="E116" s="66">
        <v>3.435</v>
      </c>
      <c r="F116" s="11">
        <f t="shared" si="24"/>
        <v>0.29678400000000005</v>
      </c>
      <c r="G116" s="11">
        <f t="shared" si="22"/>
        <v>25.78103</v>
      </c>
      <c r="H116" s="11">
        <f t="shared" si="23"/>
        <v>7.651397207520001</v>
      </c>
      <c r="I116" s="2" t="s">
        <v>74</v>
      </c>
      <c r="J116" s="66">
        <v>21.96222</v>
      </c>
      <c r="K116" s="66">
        <v>33.15303</v>
      </c>
      <c r="L116" s="66">
        <v>22.22784</v>
      </c>
      <c r="M116" s="12"/>
      <c r="N116" s="12"/>
    </row>
    <row r="117" spans="2:14" ht="24">
      <c r="B117" s="2">
        <v>29</v>
      </c>
      <c r="C117" s="206">
        <v>40554</v>
      </c>
      <c r="D117" s="66">
        <v>160.65</v>
      </c>
      <c r="E117" s="66">
        <v>4.979</v>
      </c>
      <c r="F117" s="11">
        <f t="shared" si="24"/>
        <v>0.43018560000000006</v>
      </c>
      <c r="G117" s="11">
        <f t="shared" si="22"/>
        <v>29.317983333333334</v>
      </c>
      <c r="H117" s="11">
        <f t="shared" si="23"/>
        <v>12.612174251040003</v>
      </c>
      <c r="I117" s="2" t="s">
        <v>75</v>
      </c>
      <c r="J117" s="66">
        <v>32.86968</v>
      </c>
      <c r="K117" s="66">
        <v>27.99134</v>
      </c>
      <c r="L117" s="66">
        <v>27.09293</v>
      </c>
      <c r="M117" s="12"/>
      <c r="N117" s="12"/>
    </row>
    <row r="118" spans="2:14" ht="24">
      <c r="B118" s="2">
        <v>30</v>
      </c>
      <c r="C118" s="206">
        <v>40564</v>
      </c>
      <c r="D118" s="66">
        <v>160.65</v>
      </c>
      <c r="E118" s="66">
        <v>5.369</v>
      </c>
      <c r="F118" s="11">
        <f t="shared" si="24"/>
        <v>0.4638816</v>
      </c>
      <c r="G118" s="11">
        <f t="shared" si="22"/>
        <v>20.330569999999998</v>
      </c>
      <c r="H118" s="11">
        <f t="shared" si="23"/>
        <v>9.430977340512</v>
      </c>
      <c r="I118" s="2" t="s">
        <v>97</v>
      </c>
      <c r="J118" s="66">
        <v>13.28307</v>
      </c>
      <c r="K118" s="66">
        <v>22.51868</v>
      </c>
      <c r="L118" s="66">
        <v>25.18996</v>
      </c>
      <c r="M118" s="12"/>
      <c r="N118" s="12"/>
    </row>
    <row r="119" spans="2:14" ht="24">
      <c r="B119" s="2">
        <v>31</v>
      </c>
      <c r="C119" s="206">
        <v>40576</v>
      </c>
      <c r="D119" s="66">
        <v>160.53</v>
      </c>
      <c r="E119" s="66">
        <v>2.761</v>
      </c>
      <c r="F119" s="11">
        <f t="shared" si="24"/>
        <v>0.23855040000000002</v>
      </c>
      <c r="G119" s="11">
        <f t="shared" si="22"/>
        <v>3.994193333333333</v>
      </c>
      <c r="H119" s="11">
        <f t="shared" si="23"/>
        <v>0.952816417344</v>
      </c>
      <c r="I119" s="2" t="s">
        <v>98</v>
      </c>
      <c r="J119" s="66">
        <v>5.09017</v>
      </c>
      <c r="K119" s="66">
        <v>0.62757</v>
      </c>
      <c r="L119" s="66">
        <v>6.26484</v>
      </c>
      <c r="M119" s="12"/>
      <c r="N119" s="12"/>
    </row>
    <row r="120" spans="2:14" ht="24">
      <c r="B120" s="2">
        <v>32</v>
      </c>
      <c r="C120" s="206">
        <v>40583</v>
      </c>
      <c r="D120" s="66">
        <v>160.58</v>
      </c>
      <c r="E120" s="66">
        <v>3.795</v>
      </c>
      <c r="F120" s="11">
        <f t="shared" si="24"/>
        <v>0.327888</v>
      </c>
      <c r="G120" s="11">
        <f t="shared" si="22"/>
        <v>5.764779999999999</v>
      </c>
      <c r="H120" s="11">
        <f t="shared" si="23"/>
        <v>1.89020218464</v>
      </c>
      <c r="I120" s="2" t="s">
        <v>99</v>
      </c>
      <c r="J120" s="66">
        <v>0.3372</v>
      </c>
      <c r="K120" s="66">
        <v>9.45526</v>
      </c>
      <c r="L120" s="66">
        <v>7.50188</v>
      </c>
      <c r="M120" s="12"/>
      <c r="N120" s="12"/>
    </row>
    <row r="121" spans="2:14" ht="24">
      <c r="B121" s="2">
        <v>33</v>
      </c>
      <c r="C121" s="206">
        <v>40590</v>
      </c>
      <c r="D121" s="66">
        <v>160.53</v>
      </c>
      <c r="E121" s="66">
        <v>2.53</v>
      </c>
      <c r="F121" s="11">
        <f t="shared" si="24"/>
        <v>0.218592</v>
      </c>
      <c r="G121" s="11">
        <f t="shared" si="22"/>
        <v>0.002</v>
      </c>
      <c r="I121" s="2" t="s">
        <v>106</v>
      </c>
      <c r="J121" s="66">
        <v>0.002</v>
      </c>
      <c r="K121" s="66">
        <v>0.002</v>
      </c>
      <c r="L121" s="66">
        <v>0.002</v>
      </c>
      <c r="M121" s="12"/>
      <c r="N121" s="11">
        <f>+F121*G121</f>
        <v>0.000437184</v>
      </c>
    </row>
    <row r="122" spans="2:14" ht="24">
      <c r="B122" s="2">
        <v>34</v>
      </c>
      <c r="C122" s="206">
        <v>19787</v>
      </c>
      <c r="D122" s="66">
        <v>160.42</v>
      </c>
      <c r="E122" s="66">
        <v>1.119</v>
      </c>
      <c r="F122" s="11">
        <f t="shared" si="24"/>
        <v>0.0966816</v>
      </c>
      <c r="G122" s="11">
        <f t="shared" si="22"/>
        <v>2.3303666666666665</v>
      </c>
      <c r="H122" s="11">
        <f t="shared" si="23"/>
        <v>0.22530357792</v>
      </c>
      <c r="I122" s="2" t="s">
        <v>107</v>
      </c>
      <c r="J122" s="66">
        <v>6.9871</v>
      </c>
      <c r="K122" s="66">
        <v>0.002</v>
      </c>
      <c r="L122" s="66">
        <v>0.002</v>
      </c>
      <c r="M122" s="12"/>
      <c r="N122" s="12"/>
    </row>
    <row r="123" spans="2:14" ht="24">
      <c r="B123" s="2">
        <v>35</v>
      </c>
      <c r="C123" s="206">
        <v>19793</v>
      </c>
      <c r="D123" s="66">
        <v>160.68</v>
      </c>
      <c r="E123" s="66">
        <v>6.23</v>
      </c>
      <c r="F123" s="11">
        <f t="shared" si="24"/>
        <v>0.5382720000000001</v>
      </c>
      <c r="G123" s="11">
        <f aca="true" t="shared" si="25" ref="G123:G224">+AVERAGE(J123:L123)</f>
        <v>1.1653266666666664</v>
      </c>
      <c r="H123" s="11">
        <f aca="true" t="shared" si="26" ref="H123:H224">+F123*G123</f>
        <v>0.6272627155199999</v>
      </c>
      <c r="I123" s="2" t="s">
        <v>108</v>
      </c>
      <c r="J123" s="66">
        <v>3.49198</v>
      </c>
      <c r="K123" s="66">
        <v>0.002</v>
      </c>
      <c r="L123" s="66">
        <v>0.002</v>
      </c>
      <c r="M123" s="12"/>
      <c r="N123" s="12"/>
    </row>
    <row r="124" spans="1:14" ht="24.75" thickBot="1">
      <c r="A124" s="69"/>
      <c r="B124" s="89">
        <v>36</v>
      </c>
      <c r="C124" s="205">
        <v>19800</v>
      </c>
      <c r="D124" s="68">
        <v>160.74</v>
      </c>
      <c r="E124" s="68">
        <v>8.917</v>
      </c>
      <c r="F124" s="68">
        <f t="shared" si="24"/>
        <v>0.7704288</v>
      </c>
      <c r="G124" s="68">
        <f t="shared" si="25"/>
        <v>2.6866733333333337</v>
      </c>
      <c r="H124" s="68">
        <f t="shared" si="26"/>
        <v>2.0698905121920004</v>
      </c>
      <c r="I124" s="89" t="s">
        <v>109</v>
      </c>
      <c r="J124" s="68">
        <v>0</v>
      </c>
      <c r="K124" s="68">
        <v>8.05802</v>
      </c>
      <c r="L124" s="66">
        <v>0.002</v>
      </c>
      <c r="M124" s="12"/>
      <c r="N124" s="12"/>
    </row>
    <row r="125" spans="2:14" ht="24">
      <c r="B125" s="2">
        <v>1</v>
      </c>
      <c r="C125" s="206">
        <v>40641</v>
      </c>
      <c r="D125" s="66">
        <v>161.04</v>
      </c>
      <c r="E125" s="66">
        <v>20.428</v>
      </c>
      <c r="F125" s="11">
        <f t="shared" si="24"/>
        <v>1.7649792000000002</v>
      </c>
      <c r="G125" s="11">
        <f t="shared" si="25"/>
        <v>4.069389999999999</v>
      </c>
      <c r="H125" s="11">
        <f t="shared" si="26"/>
        <v>7.182388706688</v>
      </c>
      <c r="I125" s="2" t="s">
        <v>100</v>
      </c>
      <c r="J125" s="66">
        <v>4.11249</v>
      </c>
      <c r="K125" s="66">
        <v>8.09568</v>
      </c>
      <c r="L125" s="66">
        <v>0</v>
      </c>
      <c r="M125" s="12"/>
      <c r="N125" s="12"/>
    </row>
    <row r="126" spans="2:15" ht="24">
      <c r="B126" s="2">
        <v>2</v>
      </c>
      <c r="C126" s="206">
        <v>40653</v>
      </c>
      <c r="D126" s="66">
        <v>160.85</v>
      </c>
      <c r="E126" s="66">
        <v>11.542</v>
      </c>
      <c r="F126" s="11">
        <f t="shared" si="24"/>
        <v>0.9972288</v>
      </c>
      <c r="I126" s="2" t="s">
        <v>110</v>
      </c>
      <c r="J126" s="66">
        <v>0</v>
      </c>
      <c r="K126" s="66">
        <v>0</v>
      </c>
      <c r="L126" s="66">
        <v>0</v>
      </c>
      <c r="N126" s="11">
        <f>+AVERAGE(J126:L126)</f>
        <v>0</v>
      </c>
      <c r="O126" s="11">
        <f>+F126*N126</f>
        <v>0</v>
      </c>
    </row>
    <row r="127" spans="2:14" ht="24">
      <c r="B127" s="2">
        <v>3</v>
      </c>
      <c r="C127" s="206">
        <v>40660</v>
      </c>
      <c r="D127" s="66">
        <v>161.44</v>
      </c>
      <c r="E127" s="66">
        <v>44.171</v>
      </c>
      <c r="F127" s="11">
        <f t="shared" si="24"/>
        <v>3.8163744</v>
      </c>
      <c r="G127" s="11">
        <f t="shared" si="25"/>
        <v>28.169</v>
      </c>
      <c r="H127" s="11">
        <f t="shared" si="26"/>
        <v>107.5034504736</v>
      </c>
      <c r="I127" s="2" t="s">
        <v>102</v>
      </c>
      <c r="J127" s="66">
        <v>34.20647</v>
      </c>
      <c r="K127" s="66">
        <v>19.52112</v>
      </c>
      <c r="L127" s="66">
        <v>30.77941</v>
      </c>
      <c r="M127" s="12"/>
      <c r="N127" s="12"/>
    </row>
    <row r="128" spans="2:14" ht="24">
      <c r="B128" s="2">
        <v>4</v>
      </c>
      <c r="C128" s="88">
        <v>19848</v>
      </c>
      <c r="D128" s="66">
        <v>161.64</v>
      </c>
      <c r="E128" s="66">
        <v>62.747</v>
      </c>
      <c r="F128" s="11">
        <f t="shared" si="24"/>
        <v>5.4213408</v>
      </c>
      <c r="G128" s="11">
        <f t="shared" si="25"/>
        <v>328.0214766666666</v>
      </c>
      <c r="H128" s="11">
        <f t="shared" si="26"/>
        <v>1778.3162147292478</v>
      </c>
      <c r="I128" s="2" t="s">
        <v>103</v>
      </c>
      <c r="J128" s="66">
        <v>303.58366</v>
      </c>
      <c r="K128" s="66">
        <v>341.82262</v>
      </c>
      <c r="L128" s="66">
        <v>338.65815</v>
      </c>
      <c r="M128" s="12"/>
      <c r="N128" s="12"/>
    </row>
    <row r="129" spans="2:14" ht="24">
      <c r="B129" s="2">
        <v>5</v>
      </c>
      <c r="C129" s="88">
        <v>19855</v>
      </c>
      <c r="D129" s="66">
        <v>165.31</v>
      </c>
      <c r="E129" s="66">
        <v>669.438</v>
      </c>
      <c r="F129" s="11">
        <f t="shared" si="24"/>
        <v>57.839443200000005</v>
      </c>
      <c r="G129" s="11">
        <f t="shared" si="25"/>
        <v>434.68501</v>
      </c>
      <c r="H129" s="11">
        <f t="shared" si="26"/>
        <v>25141.938945786434</v>
      </c>
      <c r="I129" s="2" t="s">
        <v>104</v>
      </c>
      <c r="J129" s="66">
        <v>467.27418</v>
      </c>
      <c r="K129" s="66">
        <v>422.62843</v>
      </c>
      <c r="L129" s="66">
        <v>414.15242</v>
      </c>
      <c r="M129" s="12"/>
      <c r="N129" s="12"/>
    </row>
    <row r="130" spans="2:14" ht="24">
      <c r="B130" s="2">
        <v>6</v>
      </c>
      <c r="C130" s="88">
        <v>19864</v>
      </c>
      <c r="D130" s="66">
        <v>163.21</v>
      </c>
      <c r="E130" s="66">
        <v>242.907</v>
      </c>
      <c r="F130" s="11">
        <f t="shared" si="24"/>
        <v>20.987164800000002</v>
      </c>
      <c r="G130" s="11">
        <f t="shared" si="25"/>
        <v>161.91497999999999</v>
      </c>
      <c r="H130" s="11">
        <f t="shared" si="26"/>
        <v>3398.136368848704</v>
      </c>
      <c r="I130" s="2" t="s">
        <v>105</v>
      </c>
      <c r="J130" s="66">
        <v>157.12046</v>
      </c>
      <c r="K130" s="66">
        <v>155.95394</v>
      </c>
      <c r="L130" s="66">
        <v>172.67054</v>
      </c>
      <c r="M130" s="12"/>
      <c r="N130" s="12"/>
    </row>
    <row r="131" spans="2:14" ht="24">
      <c r="B131" s="2">
        <v>7</v>
      </c>
      <c r="C131" s="88">
        <v>19884</v>
      </c>
      <c r="D131" s="66">
        <v>161.95</v>
      </c>
      <c r="E131" s="66">
        <v>101.799</v>
      </c>
      <c r="F131" s="11">
        <f t="shared" si="24"/>
        <v>8.7954336</v>
      </c>
      <c r="G131" s="11">
        <f t="shared" si="25"/>
        <v>54.929640000000006</v>
      </c>
      <c r="H131" s="11">
        <f t="shared" si="26"/>
        <v>483.1300012919041</v>
      </c>
      <c r="I131" s="2" t="s">
        <v>111</v>
      </c>
      <c r="J131" s="66">
        <v>59.84695</v>
      </c>
      <c r="K131" s="66">
        <v>53.12477</v>
      </c>
      <c r="L131" s="66">
        <v>51.8172</v>
      </c>
      <c r="M131" s="12"/>
      <c r="N131" s="12"/>
    </row>
    <row r="132" spans="2:14" ht="24">
      <c r="B132" s="2">
        <v>8</v>
      </c>
      <c r="C132" s="88">
        <v>19890</v>
      </c>
      <c r="D132" s="66">
        <v>161.33</v>
      </c>
      <c r="E132" s="66">
        <v>41.079</v>
      </c>
      <c r="F132" s="11">
        <f t="shared" si="24"/>
        <v>3.5492256</v>
      </c>
      <c r="G132" s="11">
        <f t="shared" si="25"/>
        <v>38.18374</v>
      </c>
      <c r="H132" s="11">
        <f t="shared" si="26"/>
        <v>135.52270751174402</v>
      </c>
      <c r="I132" s="2" t="s">
        <v>83</v>
      </c>
      <c r="J132" s="66">
        <v>40.57772</v>
      </c>
      <c r="K132" s="66">
        <v>35.8611</v>
      </c>
      <c r="L132" s="66">
        <v>38.1124</v>
      </c>
      <c r="M132" s="12"/>
      <c r="N132" s="12"/>
    </row>
    <row r="133" spans="2:14" ht="24">
      <c r="B133" s="2">
        <v>9</v>
      </c>
      <c r="C133" s="88">
        <v>19897</v>
      </c>
      <c r="D133" s="66">
        <v>161.39</v>
      </c>
      <c r="E133" s="66">
        <v>42.841</v>
      </c>
      <c r="F133" s="11">
        <f t="shared" si="24"/>
        <v>3.7014624000000005</v>
      </c>
      <c r="G133" s="11">
        <f t="shared" si="25"/>
        <v>41.59318</v>
      </c>
      <c r="H133" s="11">
        <f t="shared" si="26"/>
        <v>153.955591866432</v>
      </c>
      <c r="I133" s="2" t="s">
        <v>84</v>
      </c>
      <c r="J133" s="66">
        <v>51.45234</v>
      </c>
      <c r="K133" s="66">
        <v>35.77216</v>
      </c>
      <c r="L133" s="66">
        <v>37.55504</v>
      </c>
      <c r="M133" s="12"/>
      <c r="N133" s="12"/>
    </row>
    <row r="134" spans="2:14" ht="24">
      <c r="B134" s="2">
        <v>10</v>
      </c>
      <c r="C134" s="88">
        <v>19910</v>
      </c>
      <c r="D134" s="66">
        <v>162.8</v>
      </c>
      <c r="E134" s="66">
        <v>204.907</v>
      </c>
      <c r="F134" s="11">
        <f t="shared" si="24"/>
        <v>17.7039648</v>
      </c>
      <c r="G134" s="11">
        <f t="shared" si="25"/>
        <v>174.92254666666668</v>
      </c>
      <c r="H134" s="11">
        <f t="shared" si="26"/>
        <v>3096.8226089130244</v>
      </c>
      <c r="I134" s="2" t="s">
        <v>85</v>
      </c>
      <c r="J134" s="66">
        <v>161.4001</v>
      </c>
      <c r="K134" s="66">
        <v>188.13314</v>
      </c>
      <c r="L134" s="66">
        <v>175.2344</v>
      </c>
      <c r="M134" s="12"/>
      <c r="N134" s="12"/>
    </row>
    <row r="135" spans="2:14" ht="24">
      <c r="B135" s="2">
        <v>11</v>
      </c>
      <c r="C135" s="88">
        <v>19923</v>
      </c>
      <c r="D135" s="66">
        <v>162.73</v>
      </c>
      <c r="E135" s="66">
        <v>214.939</v>
      </c>
      <c r="F135" s="11">
        <f t="shared" si="24"/>
        <v>18.5707296</v>
      </c>
      <c r="G135" s="11">
        <f t="shared" si="25"/>
        <v>243.34257000000002</v>
      </c>
      <c r="H135" s="11">
        <f t="shared" si="26"/>
        <v>4519.049067639073</v>
      </c>
      <c r="I135" s="2" t="s">
        <v>86</v>
      </c>
      <c r="J135" s="66">
        <v>238.57677</v>
      </c>
      <c r="K135" s="66">
        <v>233.88632</v>
      </c>
      <c r="L135" s="66">
        <v>257.56462</v>
      </c>
      <c r="M135" s="12"/>
      <c r="N135" s="12"/>
    </row>
    <row r="136" spans="2:14" ht="24">
      <c r="B136" s="2">
        <v>12</v>
      </c>
      <c r="C136" s="88">
        <v>19932</v>
      </c>
      <c r="D136" s="66">
        <v>162.06</v>
      </c>
      <c r="E136" s="66">
        <v>147.129</v>
      </c>
      <c r="F136" s="11">
        <f t="shared" si="24"/>
        <v>12.7119456</v>
      </c>
      <c r="G136" s="11">
        <f t="shared" si="25"/>
        <v>130.53313666666665</v>
      </c>
      <c r="H136" s="11">
        <f t="shared" si="26"/>
        <v>1659.3301323040318</v>
      </c>
      <c r="I136" s="2" t="s">
        <v>87</v>
      </c>
      <c r="J136" s="66">
        <v>152.1428</v>
      </c>
      <c r="K136" s="66">
        <v>140.89531</v>
      </c>
      <c r="L136" s="66">
        <v>98.5613</v>
      </c>
      <c r="M136" s="12"/>
      <c r="N136" s="12"/>
    </row>
    <row r="137" spans="2:14" ht="24">
      <c r="B137" s="2">
        <v>13</v>
      </c>
      <c r="C137" s="88">
        <v>19940</v>
      </c>
      <c r="D137" s="66">
        <v>166.35</v>
      </c>
      <c r="E137" s="66">
        <v>1088.409</v>
      </c>
      <c r="F137" s="11">
        <f t="shared" si="24"/>
        <v>94.03853760000001</v>
      </c>
      <c r="G137" s="11">
        <f t="shared" si="25"/>
        <v>1519.3084</v>
      </c>
      <c r="H137" s="11">
        <f t="shared" si="26"/>
        <v>142873.54009939585</v>
      </c>
      <c r="I137" s="2" t="s">
        <v>88</v>
      </c>
      <c r="J137" s="66">
        <v>1680.44446</v>
      </c>
      <c r="K137" s="66">
        <v>1291.98888</v>
      </c>
      <c r="L137" s="66">
        <v>1585.49186</v>
      </c>
      <c r="M137" s="12"/>
      <c r="N137" s="12"/>
    </row>
    <row r="138" spans="2:14" ht="24">
      <c r="B138" s="2">
        <v>14</v>
      </c>
      <c r="C138" s="88">
        <v>19944</v>
      </c>
      <c r="D138" s="66">
        <v>163.65</v>
      </c>
      <c r="E138" s="66">
        <v>371.909</v>
      </c>
      <c r="F138" s="11">
        <f t="shared" si="24"/>
        <v>32.1329376</v>
      </c>
      <c r="G138" s="11">
        <f t="shared" si="25"/>
        <v>412.5853533333334</v>
      </c>
      <c r="H138" s="11">
        <f t="shared" si="26"/>
        <v>13257.579413333953</v>
      </c>
      <c r="I138" s="2" t="s">
        <v>89</v>
      </c>
      <c r="J138" s="66">
        <v>305.23449</v>
      </c>
      <c r="K138" s="66">
        <v>635.6495</v>
      </c>
      <c r="L138" s="66">
        <v>296.87207</v>
      </c>
      <c r="M138" s="12"/>
      <c r="N138" s="12"/>
    </row>
    <row r="139" spans="2:14" ht="24">
      <c r="B139" s="2">
        <v>15</v>
      </c>
      <c r="C139" s="88">
        <v>19952</v>
      </c>
      <c r="D139" s="66">
        <v>163.49</v>
      </c>
      <c r="E139" s="66">
        <v>361.499</v>
      </c>
      <c r="F139" s="11">
        <f t="shared" si="24"/>
        <v>31.233513600000002</v>
      </c>
      <c r="G139" s="11">
        <f t="shared" si="25"/>
        <v>367.75435</v>
      </c>
      <c r="H139" s="11">
        <f t="shared" si="26"/>
        <v>11486.260492184161</v>
      </c>
      <c r="I139" s="2" t="s">
        <v>90</v>
      </c>
      <c r="J139" s="66">
        <v>426.97196</v>
      </c>
      <c r="K139" s="66">
        <v>323.54322</v>
      </c>
      <c r="L139" s="66">
        <v>352.74787</v>
      </c>
      <c r="M139" s="12"/>
      <c r="N139" s="12"/>
    </row>
    <row r="140" spans="2:14" ht="24">
      <c r="B140" s="2">
        <v>16</v>
      </c>
      <c r="C140" s="88">
        <v>19969</v>
      </c>
      <c r="D140" s="66">
        <v>163.25</v>
      </c>
      <c r="E140" s="66">
        <v>340.226</v>
      </c>
      <c r="F140" s="11">
        <f t="shared" si="24"/>
        <v>29.3955264</v>
      </c>
      <c r="G140" s="11">
        <f t="shared" si="25"/>
        <v>203.67586333333335</v>
      </c>
      <c r="H140" s="11">
        <f t="shared" si="26"/>
        <v>5987.159217657793</v>
      </c>
      <c r="I140" s="2" t="s">
        <v>91</v>
      </c>
      <c r="J140" s="66">
        <v>218.52422</v>
      </c>
      <c r="K140" s="66">
        <v>213.24431</v>
      </c>
      <c r="L140" s="66">
        <v>179.25906</v>
      </c>
      <c r="M140" s="12"/>
      <c r="N140" s="12"/>
    </row>
    <row r="141" spans="2:14" ht="24">
      <c r="B141" s="2">
        <v>17</v>
      </c>
      <c r="C141" s="88">
        <v>19979</v>
      </c>
      <c r="D141" s="66">
        <v>163.85</v>
      </c>
      <c r="E141" s="66">
        <v>456.891</v>
      </c>
      <c r="F141" s="11">
        <f t="shared" si="24"/>
        <v>39.4753824</v>
      </c>
      <c r="G141" s="11">
        <f t="shared" si="25"/>
        <v>229.9966433333333</v>
      </c>
      <c r="H141" s="11">
        <f t="shared" si="26"/>
        <v>9079.205446299744</v>
      </c>
      <c r="I141" s="2" t="s">
        <v>92</v>
      </c>
      <c r="J141" s="66">
        <v>233.64486</v>
      </c>
      <c r="K141" s="66">
        <v>231.0333</v>
      </c>
      <c r="L141" s="66">
        <v>225.31177</v>
      </c>
      <c r="M141" s="12"/>
      <c r="N141" s="12"/>
    </row>
    <row r="142" spans="2:14" ht="24">
      <c r="B142" s="2">
        <v>18</v>
      </c>
      <c r="C142" s="88">
        <v>19994</v>
      </c>
      <c r="D142" s="66">
        <v>163.5</v>
      </c>
      <c r="E142" s="66">
        <v>384.187</v>
      </c>
      <c r="F142" s="11">
        <f t="shared" si="24"/>
        <v>33.1937568</v>
      </c>
      <c r="G142" s="11">
        <f t="shared" si="25"/>
        <v>361.8474933333334</v>
      </c>
      <c r="H142" s="11">
        <f t="shared" si="26"/>
        <v>12011.077692396291</v>
      </c>
      <c r="I142" s="2" t="s">
        <v>93</v>
      </c>
      <c r="J142" s="66">
        <v>384.93422</v>
      </c>
      <c r="K142" s="66">
        <v>363.61296</v>
      </c>
      <c r="L142" s="66">
        <v>336.9953</v>
      </c>
      <c r="M142" s="12"/>
      <c r="N142" s="12"/>
    </row>
    <row r="143" spans="2:14" ht="24">
      <c r="B143" s="2">
        <v>19</v>
      </c>
      <c r="C143" s="88">
        <v>20003</v>
      </c>
      <c r="D143" s="66">
        <v>166.21</v>
      </c>
      <c r="E143" s="66">
        <v>1053.272</v>
      </c>
      <c r="F143" s="11">
        <f t="shared" si="24"/>
        <v>91.0027008</v>
      </c>
      <c r="G143" s="11">
        <f t="shared" si="25"/>
        <v>390.7364433333334</v>
      </c>
      <c r="H143" s="11">
        <f t="shared" si="26"/>
        <v>35558.07164431949</v>
      </c>
      <c r="I143" s="2" t="s">
        <v>94</v>
      </c>
      <c r="J143" s="66">
        <v>423.58949</v>
      </c>
      <c r="K143" s="66">
        <v>357.63677</v>
      </c>
      <c r="L143" s="66">
        <v>390.98307</v>
      </c>
      <c r="M143" s="12"/>
      <c r="N143" s="12"/>
    </row>
    <row r="144" spans="2:14" ht="24">
      <c r="B144" s="2">
        <v>20</v>
      </c>
      <c r="C144" s="88">
        <v>20003</v>
      </c>
      <c r="D144" s="66">
        <v>165.93</v>
      </c>
      <c r="E144" s="66">
        <v>972.481</v>
      </c>
      <c r="F144" s="11">
        <f t="shared" si="24"/>
        <v>84.0223584</v>
      </c>
      <c r="G144" s="11">
        <f t="shared" si="25"/>
        <v>267.53041333333334</v>
      </c>
      <c r="H144" s="11">
        <f t="shared" si="26"/>
        <v>22478.536271993475</v>
      </c>
      <c r="I144" s="2" t="s">
        <v>66</v>
      </c>
      <c r="J144" s="66">
        <v>262.38897</v>
      </c>
      <c r="K144" s="66">
        <v>276.96181</v>
      </c>
      <c r="L144" s="66">
        <v>263.24046</v>
      </c>
      <c r="M144" s="12"/>
      <c r="N144" s="12"/>
    </row>
    <row r="145" spans="2:14" ht="24">
      <c r="B145" s="2">
        <v>21</v>
      </c>
      <c r="C145" s="88">
        <v>20015</v>
      </c>
      <c r="D145" s="66">
        <v>163.22</v>
      </c>
      <c r="E145" s="66">
        <v>324.921</v>
      </c>
      <c r="F145" s="11">
        <f t="shared" si="24"/>
        <v>28.0731744</v>
      </c>
      <c r="G145" s="11">
        <f t="shared" si="25"/>
        <v>334.12536</v>
      </c>
      <c r="H145" s="11">
        <f t="shared" si="26"/>
        <v>9379.959502742784</v>
      </c>
      <c r="I145" s="2" t="s">
        <v>67</v>
      </c>
      <c r="J145" s="66">
        <v>310.46602</v>
      </c>
      <c r="K145" s="66">
        <v>347.70651</v>
      </c>
      <c r="L145" s="66">
        <v>344.20355</v>
      </c>
      <c r="M145" s="12"/>
      <c r="N145" s="12"/>
    </row>
    <row r="146" spans="2:14" ht="24">
      <c r="B146" s="2">
        <v>22</v>
      </c>
      <c r="C146" s="88">
        <v>20031</v>
      </c>
      <c r="D146" s="66">
        <v>161.97</v>
      </c>
      <c r="E146" s="66">
        <v>86.716</v>
      </c>
      <c r="F146" s="11">
        <f t="shared" si="24"/>
        <v>7.4922623999999995</v>
      </c>
      <c r="G146" s="11">
        <f t="shared" si="25"/>
        <v>40.95336666666667</v>
      </c>
      <c r="H146" s="11">
        <f t="shared" si="26"/>
        <v>306.83336923008</v>
      </c>
      <c r="I146" s="2" t="s">
        <v>95</v>
      </c>
      <c r="J146" s="66">
        <v>26.99258</v>
      </c>
      <c r="K146" s="66">
        <v>44.59514</v>
      </c>
      <c r="L146" s="66">
        <v>51.27238</v>
      </c>
      <c r="M146" s="12"/>
      <c r="N146" s="12"/>
    </row>
    <row r="147" spans="2:14" ht="24">
      <c r="B147" s="2">
        <v>23</v>
      </c>
      <c r="C147" s="88">
        <v>20035</v>
      </c>
      <c r="D147" s="66">
        <v>161.7</v>
      </c>
      <c r="E147" s="66">
        <v>46.377</v>
      </c>
      <c r="F147" s="11">
        <f t="shared" si="24"/>
        <v>4.006972800000001</v>
      </c>
      <c r="G147" s="11">
        <f t="shared" si="25"/>
        <v>34.00987333333333</v>
      </c>
      <c r="H147" s="11">
        <f t="shared" si="26"/>
        <v>136.276637378112</v>
      </c>
      <c r="I147" s="2" t="s">
        <v>96</v>
      </c>
      <c r="J147" s="66">
        <v>28.23209</v>
      </c>
      <c r="K147" s="66">
        <v>37.35513</v>
      </c>
      <c r="L147" s="66">
        <v>36.4424</v>
      </c>
      <c r="M147" s="12"/>
      <c r="N147" s="12"/>
    </row>
    <row r="148" spans="2:14" ht="24">
      <c r="B148" s="2">
        <v>24</v>
      </c>
      <c r="C148" s="88">
        <v>20042</v>
      </c>
      <c r="D148" s="66">
        <v>161.68</v>
      </c>
      <c r="E148" s="66">
        <v>48.125</v>
      </c>
      <c r="F148" s="11">
        <f t="shared" si="24"/>
        <v>4.158</v>
      </c>
      <c r="G148" s="11">
        <f t="shared" si="25"/>
        <v>24.613536666666665</v>
      </c>
      <c r="H148" s="11">
        <f t="shared" si="26"/>
        <v>102.34308546</v>
      </c>
      <c r="I148" s="2" t="s">
        <v>70</v>
      </c>
      <c r="J148" s="66">
        <v>33.61883</v>
      </c>
      <c r="K148" s="66">
        <v>9.38687</v>
      </c>
      <c r="L148" s="66">
        <v>30.83491</v>
      </c>
      <c r="M148" s="12"/>
      <c r="N148" s="12"/>
    </row>
    <row r="149" spans="2:14" ht="24">
      <c r="B149" s="2">
        <v>24</v>
      </c>
      <c r="C149" s="88">
        <v>20064</v>
      </c>
      <c r="D149" s="66">
        <v>161.48</v>
      </c>
      <c r="E149" s="66">
        <v>37.852</v>
      </c>
      <c r="F149" s="11">
        <f t="shared" si="24"/>
        <v>3.2704128</v>
      </c>
      <c r="G149" s="11">
        <f t="shared" si="25"/>
        <v>28.680373333333335</v>
      </c>
      <c r="H149" s="11">
        <f t="shared" si="26"/>
        <v>93.79666005811201</v>
      </c>
      <c r="I149" s="2" t="s">
        <v>71</v>
      </c>
      <c r="J149" s="66">
        <v>39.44859</v>
      </c>
      <c r="K149" s="66">
        <v>25.43773</v>
      </c>
      <c r="L149" s="66">
        <v>21.1548</v>
      </c>
      <c r="M149" s="12"/>
      <c r="N149" s="12"/>
    </row>
    <row r="150" spans="2:14" ht="24">
      <c r="B150" s="2">
        <v>25</v>
      </c>
      <c r="C150" s="88">
        <v>20071</v>
      </c>
      <c r="D150" s="66">
        <v>161.45</v>
      </c>
      <c r="E150" s="66">
        <v>31.875</v>
      </c>
      <c r="F150" s="11">
        <f t="shared" si="24"/>
        <v>2.754</v>
      </c>
      <c r="G150" s="11">
        <f t="shared" si="25"/>
        <v>12.523333333333333</v>
      </c>
      <c r="H150" s="11">
        <f t="shared" si="26"/>
        <v>34.48926</v>
      </c>
      <c r="I150" s="2" t="s">
        <v>72</v>
      </c>
      <c r="J150" s="66">
        <v>15.37006</v>
      </c>
      <c r="K150" s="66">
        <v>16.33383</v>
      </c>
      <c r="L150" s="66">
        <v>5.86611</v>
      </c>
      <c r="M150" s="12"/>
      <c r="N150" s="12"/>
    </row>
    <row r="151" spans="2:14" ht="24">
      <c r="B151" s="2">
        <v>26</v>
      </c>
      <c r="C151" s="88">
        <v>20077</v>
      </c>
      <c r="D151" s="66">
        <v>161.24</v>
      </c>
      <c r="E151" s="66">
        <v>8.704</v>
      </c>
      <c r="F151" s="11">
        <f t="shared" si="24"/>
        <v>0.7520256000000001</v>
      </c>
      <c r="G151" s="11">
        <f t="shared" si="25"/>
        <v>18.74441</v>
      </c>
      <c r="H151" s="11">
        <f t="shared" si="26"/>
        <v>14.096276176896</v>
      </c>
      <c r="I151" s="2" t="s">
        <v>73</v>
      </c>
      <c r="J151" s="66">
        <v>11.07239</v>
      </c>
      <c r="K151" s="66">
        <v>27.13809</v>
      </c>
      <c r="L151" s="66">
        <v>18.02275</v>
      </c>
      <c r="M151" s="12"/>
      <c r="N151" s="12"/>
    </row>
    <row r="152" spans="2:14" ht="24">
      <c r="B152" s="2">
        <v>27</v>
      </c>
      <c r="C152" s="88">
        <v>20095</v>
      </c>
      <c r="D152" s="66">
        <v>161.22</v>
      </c>
      <c r="E152" s="66">
        <v>8.19</v>
      </c>
      <c r="F152" s="11">
        <f t="shared" si="24"/>
        <v>0.707616</v>
      </c>
      <c r="G152" s="11">
        <f t="shared" si="25"/>
        <v>7.378793333333334</v>
      </c>
      <c r="H152" s="11">
        <f t="shared" si="26"/>
        <v>5.221352223360001</v>
      </c>
      <c r="I152" s="2" t="s">
        <v>74</v>
      </c>
      <c r="J152" s="66">
        <v>3.00521</v>
      </c>
      <c r="K152" s="66">
        <v>8.09955</v>
      </c>
      <c r="L152" s="66">
        <v>11.03162</v>
      </c>
      <c r="M152" s="12"/>
      <c r="N152" s="12"/>
    </row>
    <row r="153" spans="2:14" ht="24">
      <c r="B153" s="2">
        <v>28</v>
      </c>
      <c r="C153" s="88">
        <v>20100</v>
      </c>
      <c r="D153" s="66">
        <v>161.27</v>
      </c>
      <c r="E153" s="66">
        <v>10.38</v>
      </c>
      <c r="F153" s="11">
        <f t="shared" si="24"/>
        <v>0.8968320000000001</v>
      </c>
      <c r="G153" s="11">
        <f t="shared" si="25"/>
        <v>8.438716666666666</v>
      </c>
      <c r="H153" s="11">
        <f t="shared" si="26"/>
        <v>7.5681111456000005</v>
      </c>
      <c r="I153" s="2" t="s">
        <v>75</v>
      </c>
      <c r="J153" s="66">
        <v>13.09096</v>
      </c>
      <c r="K153" s="66">
        <v>8.44798</v>
      </c>
      <c r="L153" s="66">
        <v>3.77721</v>
      </c>
      <c r="M153" s="12"/>
      <c r="N153" s="12"/>
    </row>
    <row r="154" spans="2:14" ht="24">
      <c r="B154" s="2">
        <v>29</v>
      </c>
      <c r="C154" s="88">
        <v>20115</v>
      </c>
      <c r="D154" s="66">
        <v>161.16</v>
      </c>
      <c r="E154" s="66">
        <v>5.183</v>
      </c>
      <c r="F154" s="11">
        <f t="shared" si="24"/>
        <v>0.4478112</v>
      </c>
      <c r="G154" s="11">
        <f t="shared" si="25"/>
        <v>8.697796666666667</v>
      </c>
      <c r="H154" s="11">
        <f t="shared" si="26"/>
        <v>3.8949707626560004</v>
      </c>
      <c r="I154" s="2" t="s">
        <v>97</v>
      </c>
      <c r="J154" s="66">
        <v>3.73261</v>
      </c>
      <c r="K154" s="66">
        <v>13.96068</v>
      </c>
      <c r="L154" s="66">
        <v>8.4001</v>
      </c>
      <c r="M154" s="12"/>
      <c r="N154" s="12"/>
    </row>
    <row r="155" spans="2:14" ht="24">
      <c r="B155" s="2">
        <v>30</v>
      </c>
      <c r="C155" s="88">
        <v>20123</v>
      </c>
      <c r="D155" s="66">
        <v>161.49</v>
      </c>
      <c r="E155" s="66">
        <v>32.439</v>
      </c>
      <c r="F155" s="11">
        <f t="shared" si="24"/>
        <v>2.8027296</v>
      </c>
      <c r="G155" s="11">
        <f t="shared" si="25"/>
        <v>44.666443333333326</v>
      </c>
      <c r="H155" s="11">
        <f t="shared" si="26"/>
        <v>125.187962857056</v>
      </c>
      <c r="I155" s="2" t="s">
        <v>98</v>
      </c>
      <c r="J155" s="66">
        <v>71.62214</v>
      </c>
      <c r="K155" s="66">
        <v>37.27171</v>
      </c>
      <c r="L155" s="66">
        <v>25.10548</v>
      </c>
      <c r="M155" s="12"/>
      <c r="N155" s="12"/>
    </row>
    <row r="156" spans="2:14" ht="24">
      <c r="B156" s="2">
        <v>31</v>
      </c>
      <c r="C156" s="88">
        <v>20136</v>
      </c>
      <c r="D156" s="66">
        <v>161.47</v>
      </c>
      <c r="E156" s="66">
        <v>28.197</v>
      </c>
      <c r="F156" s="11">
        <f t="shared" si="24"/>
        <v>2.4362208</v>
      </c>
      <c r="G156" s="11">
        <f t="shared" si="25"/>
        <v>23.0701</v>
      </c>
      <c r="H156" s="11">
        <f t="shared" si="26"/>
        <v>56.20385747808</v>
      </c>
      <c r="I156" s="2" t="s">
        <v>99</v>
      </c>
      <c r="J156" s="66">
        <v>23.5792</v>
      </c>
      <c r="K156" s="66">
        <v>22.2368</v>
      </c>
      <c r="L156" s="66">
        <v>23.3943</v>
      </c>
      <c r="M156" s="12"/>
      <c r="N156" s="12"/>
    </row>
    <row r="157" spans="2:14" ht="24">
      <c r="B157" s="2">
        <v>32</v>
      </c>
      <c r="C157" s="88">
        <v>20142</v>
      </c>
      <c r="D157" s="66">
        <v>161.36</v>
      </c>
      <c r="E157" s="66">
        <v>19.302</v>
      </c>
      <c r="F157" s="11">
        <f t="shared" si="24"/>
        <v>1.6676928</v>
      </c>
      <c r="G157" s="11">
        <f t="shared" si="25"/>
        <v>24.02755</v>
      </c>
      <c r="H157" s="11">
        <f t="shared" si="26"/>
        <v>40.07057213664</v>
      </c>
      <c r="I157" s="2" t="s">
        <v>106</v>
      </c>
      <c r="J157" s="66">
        <v>15.56558</v>
      </c>
      <c r="K157" s="66">
        <v>33.14917</v>
      </c>
      <c r="L157" s="66">
        <v>23.3679</v>
      </c>
      <c r="M157" s="12"/>
      <c r="N157" s="12"/>
    </row>
    <row r="158" spans="2:14" ht="24">
      <c r="B158" s="2">
        <v>33</v>
      </c>
      <c r="C158" s="88">
        <v>20155</v>
      </c>
      <c r="D158" s="66">
        <v>161.31</v>
      </c>
      <c r="E158" s="66">
        <v>13.395</v>
      </c>
      <c r="F158" s="11">
        <f t="shared" si="24"/>
        <v>1.1573280000000001</v>
      </c>
      <c r="G158" s="11">
        <f t="shared" si="25"/>
        <v>30.982676666666666</v>
      </c>
      <c r="H158" s="11">
        <f t="shared" si="26"/>
        <v>35.85711922128</v>
      </c>
      <c r="I158" s="2" t="s">
        <v>107</v>
      </c>
      <c r="J158" s="66">
        <v>34.47919</v>
      </c>
      <c r="K158" s="66">
        <v>25.70942</v>
      </c>
      <c r="L158" s="66">
        <v>32.75942</v>
      </c>
      <c r="M158" s="12"/>
      <c r="N158" s="12"/>
    </row>
    <row r="159" spans="2:14" ht="24">
      <c r="B159" s="2">
        <v>34</v>
      </c>
      <c r="C159" s="88">
        <v>20162</v>
      </c>
      <c r="D159" s="66">
        <v>161.42</v>
      </c>
      <c r="E159" s="66">
        <v>20.17</v>
      </c>
      <c r="F159" s="11">
        <f t="shared" si="24"/>
        <v>1.7426880000000002</v>
      </c>
      <c r="G159" s="11">
        <f t="shared" si="25"/>
        <v>39.31176</v>
      </c>
      <c r="H159" s="11">
        <f t="shared" si="26"/>
        <v>68.50813241088001</v>
      </c>
      <c r="I159" s="2" t="s">
        <v>108</v>
      </c>
      <c r="J159" s="66">
        <v>56.0946</v>
      </c>
      <c r="K159" s="66">
        <v>33.49268</v>
      </c>
      <c r="L159" s="66">
        <v>28.348</v>
      </c>
      <c r="M159" s="12"/>
      <c r="N159" s="12"/>
    </row>
    <row r="160" spans="2:14" ht="24.75" thickBot="1">
      <c r="B160" s="89">
        <v>35</v>
      </c>
      <c r="C160" s="90">
        <v>20169</v>
      </c>
      <c r="D160" s="66">
        <v>161.35</v>
      </c>
      <c r="E160" s="66">
        <v>13.923</v>
      </c>
      <c r="F160" s="11">
        <f t="shared" si="24"/>
        <v>1.2029472</v>
      </c>
      <c r="G160" s="11">
        <f t="shared" si="25"/>
        <v>30.798820000000003</v>
      </c>
      <c r="H160" s="11">
        <f t="shared" si="26"/>
        <v>37.04935428230401</v>
      </c>
      <c r="I160" s="2" t="s">
        <v>109</v>
      </c>
      <c r="J160" s="66">
        <v>30.20657</v>
      </c>
      <c r="K160" s="66">
        <v>31.54191</v>
      </c>
      <c r="L160" s="66">
        <v>30.64798</v>
      </c>
      <c r="M160" s="12"/>
      <c r="N160" s="12"/>
    </row>
    <row r="161" spans="2:14" ht="24">
      <c r="B161" s="2">
        <v>1</v>
      </c>
      <c r="C161" s="106">
        <v>20183</v>
      </c>
      <c r="D161" s="74">
        <v>161.23</v>
      </c>
      <c r="E161" s="74">
        <v>8.878</v>
      </c>
      <c r="F161" s="74">
        <f t="shared" si="24"/>
        <v>0.7670592</v>
      </c>
      <c r="G161" s="74">
        <f t="shared" si="25"/>
        <v>11.299523333333333</v>
      </c>
      <c r="H161" s="74">
        <f t="shared" si="26"/>
        <v>8.667403328448</v>
      </c>
      <c r="I161" s="99" t="s">
        <v>100</v>
      </c>
      <c r="J161" s="74">
        <v>10.06891</v>
      </c>
      <c r="K161" s="74">
        <v>12.08959</v>
      </c>
      <c r="L161" s="74">
        <v>11.74007</v>
      </c>
      <c r="M161" s="12"/>
      <c r="N161" s="12"/>
    </row>
    <row r="162" spans="2:14" ht="24">
      <c r="B162" s="2">
        <v>2</v>
      </c>
      <c r="C162" s="88">
        <v>20200</v>
      </c>
      <c r="D162" s="66">
        <v>161.22</v>
      </c>
      <c r="E162" s="66">
        <v>8.553</v>
      </c>
      <c r="F162" s="11">
        <f t="shared" si="24"/>
        <v>0.7389792000000001</v>
      </c>
      <c r="G162" s="11">
        <f t="shared" si="25"/>
        <v>4.43665</v>
      </c>
      <c r="H162" s="11">
        <f t="shared" si="26"/>
        <v>3.2785920676800004</v>
      </c>
      <c r="I162" s="100" t="s">
        <v>110</v>
      </c>
      <c r="J162" s="66">
        <v>3.5712</v>
      </c>
      <c r="K162" s="66">
        <v>5.84522</v>
      </c>
      <c r="L162" s="66">
        <v>3.89353</v>
      </c>
      <c r="M162" s="12"/>
      <c r="N162" s="12"/>
    </row>
    <row r="163" spans="2:14" ht="24">
      <c r="B163" s="2">
        <v>3</v>
      </c>
      <c r="C163" s="88">
        <v>20205</v>
      </c>
      <c r="D163" s="66">
        <v>161.09</v>
      </c>
      <c r="E163" s="66">
        <v>3.478</v>
      </c>
      <c r="F163" s="11">
        <f t="shared" si="24"/>
        <v>0.3004992</v>
      </c>
      <c r="G163" s="11">
        <f t="shared" si="25"/>
        <v>10.088986666666667</v>
      </c>
      <c r="H163" s="11">
        <f t="shared" si="26"/>
        <v>3.0317324221440005</v>
      </c>
      <c r="I163" s="100" t="s">
        <v>102</v>
      </c>
      <c r="J163" s="66">
        <v>8.87973</v>
      </c>
      <c r="K163" s="66">
        <v>5.66554</v>
      </c>
      <c r="L163" s="66">
        <v>15.72169</v>
      </c>
      <c r="M163" s="12"/>
      <c r="N163" s="12"/>
    </row>
    <row r="164" spans="2:14" ht="24">
      <c r="B164" s="2">
        <v>4</v>
      </c>
      <c r="C164" s="88">
        <v>20217</v>
      </c>
      <c r="D164" s="66">
        <v>162.68</v>
      </c>
      <c r="E164" s="66">
        <v>229.837</v>
      </c>
      <c r="F164" s="11">
        <f t="shared" si="24"/>
        <v>19.8579168</v>
      </c>
      <c r="G164" s="11">
        <f t="shared" si="25"/>
        <v>384.59034</v>
      </c>
      <c r="H164" s="11">
        <f t="shared" si="26"/>
        <v>7637.162973803714</v>
      </c>
      <c r="I164" s="2" t="s">
        <v>103</v>
      </c>
      <c r="J164" s="66">
        <v>372.55568</v>
      </c>
      <c r="K164" s="66">
        <v>415.86217</v>
      </c>
      <c r="L164" s="66">
        <v>365.35317</v>
      </c>
      <c r="M164" s="12"/>
      <c r="N164" s="12"/>
    </row>
    <row r="165" spans="2:14" ht="24">
      <c r="B165" s="2">
        <v>5</v>
      </c>
      <c r="C165" s="88">
        <v>20225</v>
      </c>
      <c r="D165" s="66">
        <v>161.33</v>
      </c>
      <c r="E165" s="66">
        <v>18.181</v>
      </c>
      <c r="F165" s="11">
        <f t="shared" si="24"/>
        <v>1.5708384000000002</v>
      </c>
      <c r="G165" s="11">
        <f t="shared" si="25"/>
        <v>28.606663333333334</v>
      </c>
      <c r="H165" s="11">
        <f t="shared" si="26"/>
        <v>44.93644525987201</v>
      </c>
      <c r="I165" s="2" t="s">
        <v>104</v>
      </c>
      <c r="J165" s="66">
        <v>22.40876</v>
      </c>
      <c r="K165" s="66">
        <v>32.02989</v>
      </c>
      <c r="L165" s="66">
        <v>31.38134</v>
      </c>
      <c r="M165" s="12"/>
      <c r="N165" s="12"/>
    </row>
    <row r="166" spans="2:14" ht="24">
      <c r="B166" s="2">
        <v>6</v>
      </c>
      <c r="C166" s="88">
        <v>20233</v>
      </c>
      <c r="D166" s="66">
        <v>161.38</v>
      </c>
      <c r="E166" s="66">
        <v>23.387</v>
      </c>
      <c r="F166" s="11">
        <f t="shared" si="24"/>
        <v>2.0206368</v>
      </c>
      <c r="G166" s="11">
        <f t="shared" si="25"/>
        <v>10.88341</v>
      </c>
      <c r="H166" s="11">
        <f t="shared" si="26"/>
        <v>21.991418755488</v>
      </c>
      <c r="I166" s="2" t="s">
        <v>105</v>
      </c>
      <c r="J166" s="66">
        <v>13.2714</v>
      </c>
      <c r="K166" s="66">
        <v>11.03313</v>
      </c>
      <c r="L166" s="66">
        <v>8.3457</v>
      </c>
      <c r="M166" s="12"/>
      <c r="N166" s="12"/>
    </row>
    <row r="167" spans="2:14" ht="24">
      <c r="B167" s="2">
        <v>7</v>
      </c>
      <c r="C167" s="88">
        <v>20247</v>
      </c>
      <c r="D167" s="66">
        <v>161.94</v>
      </c>
      <c r="E167" s="66">
        <v>109.202</v>
      </c>
      <c r="F167" s="11">
        <f t="shared" si="24"/>
        <v>9.435052800000001</v>
      </c>
      <c r="G167" s="11">
        <f t="shared" si="25"/>
        <v>14.924936666666667</v>
      </c>
      <c r="H167" s="11">
        <f t="shared" si="26"/>
        <v>140.81756548665604</v>
      </c>
      <c r="I167" s="2" t="s">
        <v>111</v>
      </c>
      <c r="J167" s="66">
        <v>21.29817</v>
      </c>
      <c r="K167" s="66">
        <v>6.84205</v>
      </c>
      <c r="L167" s="66">
        <v>16.63459</v>
      </c>
      <c r="M167" s="12"/>
      <c r="N167" s="12"/>
    </row>
    <row r="168" spans="2:14" ht="24">
      <c r="B168" s="2">
        <v>8</v>
      </c>
      <c r="C168" s="88">
        <v>20254</v>
      </c>
      <c r="D168" s="66">
        <v>161.72</v>
      </c>
      <c r="E168" s="66">
        <v>71.816</v>
      </c>
      <c r="F168" s="11">
        <f t="shared" si="24"/>
        <v>6.204902400000001</v>
      </c>
      <c r="G168" s="11">
        <f t="shared" si="25"/>
        <v>64.81181333333333</v>
      </c>
      <c r="H168" s="11">
        <f t="shared" si="26"/>
        <v>402.15097610035207</v>
      </c>
      <c r="I168" s="2" t="s">
        <v>83</v>
      </c>
      <c r="J168" s="66">
        <v>63.06872</v>
      </c>
      <c r="K168" s="66">
        <v>60.66001</v>
      </c>
      <c r="L168" s="66">
        <v>70.70671</v>
      </c>
      <c r="M168" s="12"/>
      <c r="N168" s="12"/>
    </row>
    <row r="169" spans="2:14" ht="24">
      <c r="B169" s="2">
        <v>9</v>
      </c>
      <c r="C169" s="88">
        <v>20260</v>
      </c>
      <c r="D169" s="66">
        <v>161.39</v>
      </c>
      <c r="E169" s="66">
        <v>25.434</v>
      </c>
      <c r="F169" s="11">
        <f t="shared" si="24"/>
        <v>2.1974976</v>
      </c>
      <c r="G169" s="11">
        <f t="shared" si="25"/>
        <v>12.152946666666665</v>
      </c>
      <c r="H169" s="11">
        <f t="shared" si="26"/>
        <v>26.706071132928</v>
      </c>
      <c r="I169" s="2" t="s">
        <v>84</v>
      </c>
      <c r="J169" s="66">
        <v>20.67314</v>
      </c>
      <c r="K169" s="66">
        <v>5.84893</v>
      </c>
      <c r="L169" s="66">
        <v>9.93677</v>
      </c>
      <c r="M169" s="12"/>
      <c r="N169" s="12"/>
    </row>
    <row r="170" spans="2:14" ht="24">
      <c r="B170" s="2">
        <v>10</v>
      </c>
      <c r="C170" s="88">
        <v>20276</v>
      </c>
      <c r="D170" s="66">
        <v>161.47</v>
      </c>
      <c r="E170" s="66">
        <v>36.352</v>
      </c>
      <c r="F170" s="11">
        <f t="shared" si="24"/>
        <v>3.1408128</v>
      </c>
      <c r="G170" s="11">
        <f t="shared" si="25"/>
        <v>83.6146</v>
      </c>
      <c r="H170" s="11">
        <f t="shared" si="26"/>
        <v>262.61780594687997</v>
      </c>
      <c r="I170" s="2" t="s">
        <v>85</v>
      </c>
      <c r="J170" s="66">
        <v>87.2662</v>
      </c>
      <c r="K170" s="66">
        <v>81.70339</v>
      </c>
      <c r="L170" s="66">
        <v>81.87421</v>
      </c>
      <c r="M170" s="12"/>
      <c r="N170" s="12"/>
    </row>
    <row r="171" spans="2:14" ht="24">
      <c r="B171" s="2">
        <v>11</v>
      </c>
      <c r="C171" s="88">
        <v>20282</v>
      </c>
      <c r="D171" s="66">
        <v>161.45</v>
      </c>
      <c r="E171" s="66">
        <v>32.575</v>
      </c>
      <c r="F171" s="11">
        <f t="shared" si="24"/>
        <v>2.8144800000000005</v>
      </c>
      <c r="G171" s="11">
        <f t="shared" si="25"/>
        <v>84.92544333333332</v>
      </c>
      <c r="H171" s="11">
        <f t="shared" si="26"/>
        <v>239.02096175280002</v>
      </c>
      <c r="I171" s="2" t="s">
        <v>86</v>
      </c>
      <c r="J171" s="66">
        <v>82.59986</v>
      </c>
      <c r="K171" s="66">
        <v>89.16615</v>
      </c>
      <c r="L171" s="66">
        <v>83.01032</v>
      </c>
      <c r="M171" s="12"/>
      <c r="N171" s="12"/>
    </row>
    <row r="172" spans="2:14" ht="24">
      <c r="B172" s="2">
        <v>12</v>
      </c>
      <c r="C172" s="88">
        <v>20295</v>
      </c>
      <c r="D172" s="66">
        <v>161.37</v>
      </c>
      <c r="E172" s="66">
        <v>28.009</v>
      </c>
      <c r="F172" s="11">
        <f t="shared" si="24"/>
        <v>2.4199776</v>
      </c>
      <c r="G172" s="11">
        <f t="shared" si="25"/>
        <v>26.182996666666668</v>
      </c>
      <c r="H172" s="11">
        <f t="shared" si="26"/>
        <v>63.362265434208005</v>
      </c>
      <c r="I172" s="2" t="s">
        <v>87</v>
      </c>
      <c r="J172" s="66">
        <v>37.43057</v>
      </c>
      <c r="K172" s="66">
        <v>23.64552</v>
      </c>
      <c r="L172" s="66">
        <v>17.4729</v>
      </c>
      <c r="M172" s="12"/>
      <c r="N172" s="12"/>
    </row>
    <row r="173" spans="2:14" ht="24">
      <c r="B173" s="2">
        <v>13</v>
      </c>
      <c r="C173" s="88">
        <v>20309</v>
      </c>
      <c r="D173" s="66">
        <v>161.27</v>
      </c>
      <c r="E173" s="66">
        <v>17.43</v>
      </c>
      <c r="F173" s="11">
        <f t="shared" si="24"/>
        <v>1.505952</v>
      </c>
      <c r="G173" s="11">
        <f t="shared" si="25"/>
        <v>57.16843</v>
      </c>
      <c r="H173" s="11">
        <f t="shared" si="26"/>
        <v>86.09291149536</v>
      </c>
      <c r="I173" s="2" t="s">
        <v>88</v>
      </c>
      <c r="J173" s="66">
        <v>48.62982</v>
      </c>
      <c r="K173" s="66">
        <v>62.22453</v>
      </c>
      <c r="L173" s="66">
        <v>60.65094</v>
      </c>
      <c r="M173" s="12"/>
      <c r="N173" s="12"/>
    </row>
    <row r="174" spans="2:14" ht="24">
      <c r="B174" s="2">
        <v>14</v>
      </c>
      <c r="C174" s="88">
        <v>20323</v>
      </c>
      <c r="D174" s="66">
        <v>161.67</v>
      </c>
      <c r="E174" s="66">
        <v>51.804</v>
      </c>
      <c r="F174" s="11">
        <f t="shared" si="24"/>
        <v>4.4758656000000006</v>
      </c>
      <c r="G174" s="11">
        <f t="shared" si="25"/>
        <v>131.02004666666667</v>
      </c>
      <c r="H174" s="11">
        <f t="shared" si="26"/>
        <v>586.4281197857281</v>
      </c>
      <c r="I174" s="2" t="s">
        <v>89</v>
      </c>
      <c r="J174" s="66">
        <v>93.68254</v>
      </c>
      <c r="K174" s="66">
        <v>135.0706</v>
      </c>
      <c r="L174" s="66">
        <v>164.307</v>
      </c>
      <c r="M174" s="12"/>
      <c r="N174" s="12"/>
    </row>
    <row r="175" spans="2:14" ht="24">
      <c r="B175" s="2">
        <v>15</v>
      </c>
      <c r="C175" s="88">
        <v>20329</v>
      </c>
      <c r="D175" s="66">
        <v>161.93</v>
      </c>
      <c r="E175" s="66">
        <v>98.708</v>
      </c>
      <c r="F175" s="11">
        <f t="shared" si="24"/>
        <v>8.5283712</v>
      </c>
      <c r="G175" s="11">
        <f t="shared" si="25"/>
        <v>231.96241666666666</v>
      </c>
      <c r="H175" s="11">
        <f t="shared" si="26"/>
        <v>1978.2615937824</v>
      </c>
      <c r="I175" s="2" t="s">
        <v>90</v>
      </c>
      <c r="J175" s="66">
        <v>230.40776</v>
      </c>
      <c r="K175" s="66">
        <v>234.64865</v>
      </c>
      <c r="L175" s="66">
        <v>230.83084</v>
      </c>
      <c r="M175" s="12"/>
      <c r="N175" s="12"/>
    </row>
    <row r="176" spans="2:14" ht="24">
      <c r="B176" s="2">
        <v>16</v>
      </c>
      <c r="C176" s="88">
        <v>20341</v>
      </c>
      <c r="D176" s="66">
        <v>164.45</v>
      </c>
      <c r="E176" s="66">
        <v>593.468</v>
      </c>
      <c r="F176" s="11">
        <f t="shared" si="24"/>
        <v>51.275635199999996</v>
      </c>
      <c r="G176" s="11">
        <f t="shared" si="25"/>
        <v>827.3177666666667</v>
      </c>
      <c r="H176" s="11">
        <f t="shared" si="26"/>
        <v>42421.24399807872</v>
      </c>
      <c r="I176" s="2" t="s">
        <v>91</v>
      </c>
      <c r="J176" s="66">
        <v>836.8225</v>
      </c>
      <c r="K176" s="66">
        <v>822.32062</v>
      </c>
      <c r="L176" s="66">
        <v>822.81018</v>
      </c>
      <c r="M176" s="12"/>
      <c r="N176" s="12"/>
    </row>
    <row r="177" spans="2:14" ht="24">
      <c r="B177" s="2">
        <v>17</v>
      </c>
      <c r="C177" s="88">
        <v>20348</v>
      </c>
      <c r="D177" s="66">
        <v>165.18</v>
      </c>
      <c r="E177" s="66">
        <v>798.266</v>
      </c>
      <c r="F177" s="11">
        <f t="shared" si="24"/>
        <v>68.9701824</v>
      </c>
      <c r="G177" s="11">
        <f t="shared" si="25"/>
        <v>868.2113800000001</v>
      </c>
      <c r="H177" s="11">
        <f t="shared" si="26"/>
        <v>59880.697240355716</v>
      </c>
      <c r="I177" s="2" t="s">
        <v>92</v>
      </c>
      <c r="J177" s="66">
        <v>814.34442</v>
      </c>
      <c r="K177" s="66">
        <v>915.53475</v>
      </c>
      <c r="L177" s="66">
        <v>874.75497</v>
      </c>
      <c r="M177" s="12"/>
      <c r="N177" s="12"/>
    </row>
    <row r="178" spans="2:14" ht="24">
      <c r="B178" s="2">
        <v>18</v>
      </c>
      <c r="C178" s="88">
        <v>20349</v>
      </c>
      <c r="D178" s="66">
        <v>165.49</v>
      </c>
      <c r="E178" s="66">
        <v>799.859</v>
      </c>
      <c r="F178" s="11">
        <f t="shared" si="24"/>
        <v>69.1078176</v>
      </c>
      <c r="G178" s="11">
        <f t="shared" si="25"/>
        <v>696.6279866666667</v>
      </c>
      <c r="H178" s="11">
        <f t="shared" si="26"/>
        <v>48142.43983761524</v>
      </c>
      <c r="I178" s="2" t="s">
        <v>93</v>
      </c>
      <c r="J178" s="66">
        <v>711.24306</v>
      </c>
      <c r="K178" s="66">
        <v>685.49172</v>
      </c>
      <c r="L178" s="66">
        <v>693.14918</v>
      </c>
      <c r="M178" s="12"/>
      <c r="N178" s="12"/>
    </row>
    <row r="179" spans="2:14" ht="24">
      <c r="B179" s="2">
        <v>19</v>
      </c>
      <c r="C179" s="88">
        <v>20366</v>
      </c>
      <c r="D179" s="66">
        <v>161.96</v>
      </c>
      <c r="E179" s="66">
        <v>117.662</v>
      </c>
      <c r="F179" s="11">
        <f t="shared" si="24"/>
        <v>10.1659968</v>
      </c>
      <c r="G179" s="11">
        <f t="shared" si="25"/>
        <v>161.05315</v>
      </c>
      <c r="H179" s="11">
        <f t="shared" si="26"/>
        <v>1637.2658075299198</v>
      </c>
      <c r="I179" s="2" t="s">
        <v>94</v>
      </c>
      <c r="J179" s="66">
        <v>168.28461</v>
      </c>
      <c r="K179" s="66">
        <v>165.641</v>
      </c>
      <c r="L179" s="66">
        <v>149.23384</v>
      </c>
      <c r="M179" s="12"/>
      <c r="N179" s="12"/>
    </row>
    <row r="180" spans="2:14" ht="24">
      <c r="B180" s="2">
        <v>20</v>
      </c>
      <c r="C180" s="88">
        <v>20373</v>
      </c>
      <c r="D180" s="66">
        <v>161.8</v>
      </c>
      <c r="E180" s="66">
        <v>98.086</v>
      </c>
      <c r="F180" s="11">
        <f t="shared" si="24"/>
        <v>8.4746304</v>
      </c>
      <c r="G180" s="11">
        <f t="shared" si="25"/>
        <v>37.88131333333333</v>
      </c>
      <c r="H180" s="11">
        <f t="shared" si="26"/>
        <v>321.030129566592</v>
      </c>
      <c r="I180" s="2" t="s">
        <v>66</v>
      </c>
      <c r="J180" s="66">
        <v>40.49062</v>
      </c>
      <c r="K180" s="66">
        <v>36.98124</v>
      </c>
      <c r="L180" s="66">
        <v>36.17208</v>
      </c>
      <c r="M180" s="12"/>
      <c r="N180" s="12"/>
    </row>
    <row r="181" spans="2:14" ht="24">
      <c r="B181" s="2">
        <v>21</v>
      </c>
      <c r="C181" s="88">
        <v>20379</v>
      </c>
      <c r="D181" s="66">
        <v>161.42</v>
      </c>
      <c r="E181" s="66">
        <v>35.165</v>
      </c>
      <c r="F181" s="11">
        <f t="shared" si="24"/>
        <v>3.038256</v>
      </c>
      <c r="G181" s="11">
        <f t="shared" si="25"/>
        <v>8.225026666666666</v>
      </c>
      <c r="H181" s="11">
        <f t="shared" si="26"/>
        <v>24.98973662016</v>
      </c>
      <c r="I181" s="2" t="s">
        <v>67</v>
      </c>
      <c r="J181" s="66">
        <v>4.59672</v>
      </c>
      <c r="K181" s="66">
        <v>6.2245</v>
      </c>
      <c r="L181" s="66">
        <v>13.85386</v>
      </c>
      <c r="M181" s="12"/>
      <c r="N181" s="12"/>
    </row>
    <row r="182" spans="2:14" ht="24">
      <c r="B182" s="2">
        <v>22</v>
      </c>
      <c r="C182" s="88">
        <v>20400</v>
      </c>
      <c r="D182" s="66">
        <v>161.54</v>
      </c>
      <c r="E182" s="66">
        <v>55.504</v>
      </c>
      <c r="F182" s="11">
        <f t="shared" si="24"/>
        <v>4.7955456</v>
      </c>
      <c r="G182" s="11">
        <f t="shared" si="25"/>
        <v>86.78639333333332</v>
      </c>
      <c r="H182" s="11">
        <f t="shared" si="26"/>
        <v>416.1881066895359</v>
      </c>
      <c r="I182" s="2" t="s">
        <v>95</v>
      </c>
      <c r="J182" s="66">
        <v>82.57523</v>
      </c>
      <c r="K182" s="66">
        <v>82.22856</v>
      </c>
      <c r="L182" s="66">
        <v>95.55539</v>
      </c>
      <c r="M182" s="12"/>
      <c r="N182" s="12"/>
    </row>
    <row r="183" spans="2:14" ht="24">
      <c r="B183" s="2">
        <v>23</v>
      </c>
      <c r="C183" s="88">
        <v>20406</v>
      </c>
      <c r="D183" s="66">
        <v>161.21</v>
      </c>
      <c r="E183" s="66">
        <v>20.02</v>
      </c>
      <c r="F183" s="11">
        <f t="shared" si="24"/>
        <v>1.7297280000000002</v>
      </c>
      <c r="G183" s="11">
        <f t="shared" si="25"/>
        <v>15.660706666666668</v>
      </c>
      <c r="H183" s="11">
        <f t="shared" si="26"/>
        <v>27.088762821120003</v>
      </c>
      <c r="I183" s="2" t="s">
        <v>96</v>
      </c>
      <c r="J183" s="66">
        <v>13.01518</v>
      </c>
      <c r="K183" s="66">
        <v>15.08634</v>
      </c>
      <c r="L183" s="66">
        <v>18.8806</v>
      </c>
      <c r="M183" s="12"/>
      <c r="N183" s="12"/>
    </row>
    <row r="184" spans="2:14" ht="24">
      <c r="B184" s="2">
        <v>24</v>
      </c>
      <c r="C184" s="88">
        <v>20414</v>
      </c>
      <c r="D184" s="66">
        <v>161.13</v>
      </c>
      <c r="E184" s="66">
        <v>19.525</v>
      </c>
      <c r="F184" s="11">
        <f t="shared" si="24"/>
        <v>1.68696</v>
      </c>
      <c r="G184" s="11">
        <f t="shared" si="25"/>
        <v>11.097296666666667</v>
      </c>
      <c r="H184" s="11">
        <f t="shared" si="26"/>
        <v>18.7206955848</v>
      </c>
      <c r="I184" s="2" t="s">
        <v>70</v>
      </c>
      <c r="J184" s="66">
        <v>5.7898</v>
      </c>
      <c r="K184" s="66">
        <v>15.4684</v>
      </c>
      <c r="L184" s="66">
        <v>12.03369</v>
      </c>
      <c r="M184" s="12"/>
      <c r="N184" s="12"/>
    </row>
    <row r="185" spans="2:14" ht="24">
      <c r="B185" s="2">
        <v>25</v>
      </c>
      <c r="C185" s="88">
        <v>20429</v>
      </c>
      <c r="D185" s="66">
        <v>161.15</v>
      </c>
      <c r="E185" s="66">
        <v>14.984</v>
      </c>
      <c r="F185" s="11">
        <f t="shared" si="24"/>
        <v>1.2946176</v>
      </c>
      <c r="G185" s="11">
        <f t="shared" si="25"/>
        <v>20.021366666666665</v>
      </c>
      <c r="H185" s="11">
        <f t="shared" si="26"/>
        <v>25.92001366272</v>
      </c>
      <c r="I185" s="2" t="s">
        <v>71</v>
      </c>
      <c r="J185" s="66">
        <v>22.59121</v>
      </c>
      <c r="K185" s="66">
        <v>19.56688</v>
      </c>
      <c r="L185" s="66">
        <v>17.90601</v>
      </c>
      <c r="M185" s="12"/>
      <c r="N185" s="12"/>
    </row>
    <row r="186" spans="2:14" ht="24">
      <c r="B186" s="2">
        <v>26</v>
      </c>
      <c r="C186" s="88">
        <v>20436</v>
      </c>
      <c r="D186" s="66">
        <v>161.02</v>
      </c>
      <c r="E186" s="66">
        <v>8.244</v>
      </c>
      <c r="F186" s="11">
        <f t="shared" si="24"/>
        <v>0.7122816000000001</v>
      </c>
      <c r="G186" s="11">
        <f t="shared" si="25"/>
        <v>6.463453333333334</v>
      </c>
      <c r="H186" s="11">
        <f t="shared" si="26"/>
        <v>4.603798881792001</v>
      </c>
      <c r="I186" s="2" t="s">
        <v>72</v>
      </c>
      <c r="J186" s="66">
        <v>5.94978</v>
      </c>
      <c r="K186" s="66">
        <v>4.12959</v>
      </c>
      <c r="L186" s="66">
        <v>9.31099</v>
      </c>
      <c r="M186" s="12"/>
      <c r="N186" s="12"/>
    </row>
    <row r="187" spans="2:14" ht="24">
      <c r="B187" s="2">
        <v>27</v>
      </c>
      <c r="C187" s="88">
        <v>20442</v>
      </c>
      <c r="D187" s="66">
        <v>160.98</v>
      </c>
      <c r="E187" s="66">
        <v>6.604</v>
      </c>
      <c r="F187" s="11">
        <f t="shared" si="24"/>
        <v>0.5705856</v>
      </c>
      <c r="G187" s="11">
        <f t="shared" si="25"/>
        <v>1.890836666666667</v>
      </c>
      <c r="H187" s="11">
        <f t="shared" si="26"/>
        <v>1.0788841739520003</v>
      </c>
      <c r="I187" s="2" t="s">
        <v>73</v>
      </c>
      <c r="J187" s="66">
        <v>3.1915</v>
      </c>
      <c r="K187" s="66">
        <v>0.3915</v>
      </c>
      <c r="L187" s="66">
        <v>2.08951</v>
      </c>
      <c r="M187" s="12"/>
      <c r="N187" s="12"/>
    </row>
    <row r="188" spans="2:14" ht="24">
      <c r="B188" s="2">
        <v>28</v>
      </c>
      <c r="C188" s="88">
        <v>20458</v>
      </c>
      <c r="D188" s="66">
        <v>161</v>
      </c>
      <c r="E188" s="66">
        <v>9.256</v>
      </c>
      <c r="F188" s="11">
        <f t="shared" si="24"/>
        <v>0.7997184</v>
      </c>
      <c r="G188" s="11">
        <f t="shared" si="25"/>
        <v>25.080513333333332</v>
      </c>
      <c r="H188" s="11">
        <f t="shared" si="26"/>
        <v>20.057347994112</v>
      </c>
      <c r="I188" s="2" t="s">
        <v>74</v>
      </c>
      <c r="J188" s="66">
        <v>24.62319</v>
      </c>
      <c r="K188" s="66">
        <v>23.65904</v>
      </c>
      <c r="L188" s="66">
        <v>26.95931</v>
      </c>
      <c r="M188" s="12"/>
      <c r="N188" s="12"/>
    </row>
    <row r="189" spans="2:14" ht="24">
      <c r="B189" s="2">
        <v>29</v>
      </c>
      <c r="C189" s="88">
        <v>20463</v>
      </c>
      <c r="D189" s="66">
        <v>161.01</v>
      </c>
      <c r="E189" s="66">
        <v>8.976</v>
      </c>
      <c r="F189" s="11">
        <f t="shared" si="24"/>
        <v>0.7755264000000002</v>
      </c>
      <c r="G189" s="11">
        <f t="shared" si="25"/>
        <v>29.789373333333334</v>
      </c>
      <c r="H189" s="11">
        <f t="shared" si="26"/>
        <v>23.102445459456007</v>
      </c>
      <c r="I189" s="2" t="s">
        <v>75</v>
      </c>
      <c r="J189" s="66">
        <v>26.33712</v>
      </c>
      <c r="K189" s="66">
        <v>33.8493</v>
      </c>
      <c r="L189" s="66">
        <v>29.1817</v>
      </c>
      <c r="M189" s="12"/>
      <c r="N189" s="12"/>
    </row>
    <row r="190" spans="2:14" ht="24">
      <c r="B190" s="2">
        <v>30</v>
      </c>
      <c r="C190" s="88">
        <v>20477</v>
      </c>
      <c r="D190" s="66">
        <v>161.15</v>
      </c>
      <c r="E190" s="66">
        <v>18.505</v>
      </c>
      <c r="F190" s="11">
        <f t="shared" si="24"/>
        <v>1.598832</v>
      </c>
      <c r="G190" s="11">
        <f t="shared" si="25"/>
        <v>35.91049666666667</v>
      </c>
      <c r="H190" s="11">
        <f t="shared" si="26"/>
        <v>57.41485120656</v>
      </c>
      <c r="I190" s="2" t="s">
        <v>97</v>
      </c>
      <c r="J190" s="66">
        <v>44.81225</v>
      </c>
      <c r="K190" s="66">
        <v>28.51254</v>
      </c>
      <c r="L190" s="66">
        <v>34.4067</v>
      </c>
      <c r="M190" s="12"/>
      <c r="N190" s="12"/>
    </row>
    <row r="191" spans="2:14" ht="24">
      <c r="B191" s="2">
        <v>31</v>
      </c>
      <c r="C191" s="88">
        <v>20491</v>
      </c>
      <c r="D191" s="66">
        <v>161.21</v>
      </c>
      <c r="E191" s="66">
        <v>22.247</v>
      </c>
      <c r="F191" s="11">
        <f t="shared" si="24"/>
        <v>1.9221408</v>
      </c>
      <c r="G191" s="11">
        <f t="shared" si="25"/>
        <v>14.487623333333332</v>
      </c>
      <c r="H191" s="11">
        <f t="shared" si="26"/>
        <v>27.847251904031996</v>
      </c>
      <c r="I191" s="2" t="s">
        <v>98</v>
      </c>
      <c r="J191" s="66">
        <v>10.9601</v>
      </c>
      <c r="K191" s="66">
        <v>18.55709</v>
      </c>
      <c r="L191" s="66">
        <v>13.94568</v>
      </c>
      <c r="M191" s="12"/>
      <c r="N191" s="12"/>
    </row>
    <row r="192" spans="2:14" ht="24">
      <c r="B192" s="2">
        <v>32</v>
      </c>
      <c r="C192" s="88">
        <v>20505</v>
      </c>
      <c r="D192" s="66">
        <v>160.95</v>
      </c>
      <c r="E192" s="66">
        <v>7.221</v>
      </c>
      <c r="F192" s="11">
        <f t="shared" si="24"/>
        <v>0.6238944000000001</v>
      </c>
      <c r="G192" s="11">
        <f t="shared" si="25"/>
        <v>11.489796666666665</v>
      </c>
      <c r="H192" s="11">
        <f t="shared" si="26"/>
        <v>7.168419797472</v>
      </c>
      <c r="I192" s="2" t="s">
        <v>99</v>
      </c>
      <c r="J192" s="66">
        <v>9.1695</v>
      </c>
      <c r="K192" s="66">
        <v>9.08403</v>
      </c>
      <c r="L192" s="66">
        <v>16.21586</v>
      </c>
      <c r="M192" s="12"/>
      <c r="N192" s="12"/>
    </row>
    <row r="193" spans="2:14" ht="24">
      <c r="B193" s="2">
        <v>33</v>
      </c>
      <c r="C193" s="88">
        <v>20513</v>
      </c>
      <c r="D193" s="66">
        <v>160.94</v>
      </c>
      <c r="E193" s="66">
        <v>5.486</v>
      </c>
      <c r="F193" s="11">
        <f t="shared" si="24"/>
        <v>0.4739904</v>
      </c>
      <c r="G193" s="11">
        <f t="shared" si="25"/>
        <v>10.629996666666667</v>
      </c>
      <c r="H193" s="11">
        <f t="shared" si="26"/>
        <v>5.038516372032</v>
      </c>
      <c r="I193" s="2" t="s">
        <v>106</v>
      </c>
      <c r="J193" s="66">
        <v>7.71398</v>
      </c>
      <c r="K193" s="66">
        <v>17.61597</v>
      </c>
      <c r="L193" s="66">
        <v>6.56004</v>
      </c>
      <c r="M193" s="12"/>
      <c r="N193" s="12"/>
    </row>
    <row r="194" spans="2:14" ht="24">
      <c r="B194" s="2">
        <v>34</v>
      </c>
      <c r="C194" s="88">
        <v>20521</v>
      </c>
      <c r="D194" s="66">
        <v>160.96</v>
      </c>
      <c r="E194" s="66">
        <v>7.061</v>
      </c>
      <c r="F194" s="11">
        <f t="shared" si="24"/>
        <v>0.6100704</v>
      </c>
      <c r="G194" s="11">
        <f t="shared" si="25"/>
        <v>15.849573333333332</v>
      </c>
      <c r="H194" s="11">
        <f t="shared" si="26"/>
        <v>9.669355543296</v>
      </c>
      <c r="I194" s="2" t="s">
        <v>107</v>
      </c>
      <c r="J194" s="66">
        <v>22.77968</v>
      </c>
      <c r="K194" s="66">
        <v>4.64832</v>
      </c>
      <c r="L194" s="66">
        <v>20.12072</v>
      </c>
      <c r="M194" s="12"/>
      <c r="N194" s="12"/>
    </row>
    <row r="195" spans="2:14" ht="24">
      <c r="B195" s="2">
        <v>35</v>
      </c>
      <c r="C195" s="88">
        <v>20527</v>
      </c>
      <c r="D195" s="66">
        <v>161.06</v>
      </c>
      <c r="E195" s="66">
        <v>14.242</v>
      </c>
      <c r="F195" s="11">
        <f t="shared" si="24"/>
        <v>1.2305088000000002</v>
      </c>
      <c r="G195" s="11">
        <f t="shared" si="25"/>
        <v>5.71321</v>
      </c>
      <c r="H195" s="11">
        <f t="shared" si="26"/>
        <v>7.030155181248001</v>
      </c>
      <c r="I195" s="2" t="s">
        <v>108</v>
      </c>
      <c r="J195" s="66">
        <v>8.27838</v>
      </c>
      <c r="K195" s="66">
        <v>6.30559</v>
      </c>
      <c r="L195" s="66">
        <v>2.55566</v>
      </c>
      <c r="M195" s="12"/>
      <c r="N195" s="12"/>
    </row>
    <row r="196" spans="2:16" ht="24.75" thickBot="1">
      <c r="B196" s="109">
        <v>36</v>
      </c>
      <c r="C196" s="110">
        <v>20534</v>
      </c>
      <c r="D196" s="111">
        <v>160.92</v>
      </c>
      <c r="E196" s="111">
        <v>4.642</v>
      </c>
      <c r="F196" s="111">
        <f t="shared" si="24"/>
        <v>0.40106880000000006</v>
      </c>
      <c r="G196" s="111">
        <f t="shared" si="25"/>
        <v>9.30601</v>
      </c>
      <c r="H196" s="111">
        <f t="shared" si="26"/>
        <v>3.7323502634880006</v>
      </c>
      <c r="I196" s="109" t="s">
        <v>109</v>
      </c>
      <c r="J196" s="111">
        <v>6.80909</v>
      </c>
      <c r="K196" s="111">
        <v>11.31826</v>
      </c>
      <c r="L196" s="111">
        <v>9.79068</v>
      </c>
      <c r="M196" s="113"/>
      <c r="N196" s="113"/>
      <c r="O196" s="112"/>
      <c r="P196" s="112"/>
    </row>
    <row r="197" spans="2:14" ht="24">
      <c r="B197" s="2">
        <v>1</v>
      </c>
      <c r="C197" s="88">
        <v>20548</v>
      </c>
      <c r="D197" s="66">
        <v>160.97</v>
      </c>
      <c r="E197" s="66">
        <v>8.049</v>
      </c>
      <c r="F197" s="11">
        <f t="shared" si="24"/>
        <v>0.6954336</v>
      </c>
      <c r="G197" s="11">
        <f t="shared" si="25"/>
        <v>17.48499</v>
      </c>
      <c r="H197" s="11">
        <f t="shared" si="26"/>
        <v>12.159649541663999</v>
      </c>
      <c r="I197" s="99" t="s">
        <v>100</v>
      </c>
      <c r="J197" s="66">
        <v>12.60671</v>
      </c>
      <c r="K197" s="66">
        <v>15.08407</v>
      </c>
      <c r="L197" s="66">
        <v>24.76419</v>
      </c>
      <c r="M197" s="12"/>
      <c r="N197" s="12"/>
    </row>
    <row r="198" spans="2:14" ht="24">
      <c r="B198" s="2">
        <v>2</v>
      </c>
      <c r="C198" s="88">
        <v>20564</v>
      </c>
      <c r="D198" s="66">
        <v>161.04</v>
      </c>
      <c r="E198" s="66">
        <v>10.983</v>
      </c>
      <c r="F198" s="11">
        <f t="shared" si="24"/>
        <v>0.9489312000000001</v>
      </c>
      <c r="G198" s="11">
        <f t="shared" si="25"/>
        <v>10.48251</v>
      </c>
      <c r="H198" s="11">
        <f t="shared" si="26"/>
        <v>9.947180793312</v>
      </c>
      <c r="I198" s="100" t="s">
        <v>110</v>
      </c>
      <c r="J198" s="66">
        <v>8.33173</v>
      </c>
      <c r="K198" s="66">
        <v>10.3334</v>
      </c>
      <c r="L198" s="66">
        <v>12.7824</v>
      </c>
      <c r="M198" s="12"/>
      <c r="N198" s="12"/>
    </row>
    <row r="199" spans="2:14" ht="24">
      <c r="B199" s="2">
        <v>3</v>
      </c>
      <c r="C199" s="88">
        <v>20577</v>
      </c>
      <c r="D199" s="66">
        <v>160.97</v>
      </c>
      <c r="E199" s="66">
        <v>6.27</v>
      </c>
      <c r="F199" s="11">
        <f t="shared" si="24"/>
        <v>0.541728</v>
      </c>
      <c r="G199" s="11">
        <f t="shared" si="25"/>
        <v>9.716333333333333</v>
      </c>
      <c r="H199" s="11">
        <f t="shared" si="26"/>
        <v>5.2636098239999995</v>
      </c>
      <c r="I199" s="100" t="s">
        <v>102</v>
      </c>
      <c r="J199" s="66">
        <v>11.28635</v>
      </c>
      <c r="K199" s="66">
        <v>13.97105</v>
      </c>
      <c r="L199" s="66">
        <v>3.8916</v>
      </c>
      <c r="M199" s="12"/>
      <c r="N199" s="12"/>
    </row>
    <row r="200" spans="2:14" ht="24">
      <c r="B200" s="2">
        <v>4</v>
      </c>
      <c r="C200" s="88">
        <v>20591</v>
      </c>
      <c r="D200" s="66">
        <v>161.15</v>
      </c>
      <c r="E200" s="66">
        <v>16.79</v>
      </c>
      <c r="F200" s="11">
        <f t="shared" si="24"/>
        <v>1.450656</v>
      </c>
      <c r="G200" s="11">
        <f t="shared" si="25"/>
        <v>21.511756666666667</v>
      </c>
      <c r="H200" s="11">
        <f t="shared" si="26"/>
        <v>31.20615887904</v>
      </c>
      <c r="I200" s="2" t="s">
        <v>103</v>
      </c>
      <c r="J200" s="66">
        <v>17.69912</v>
      </c>
      <c r="K200" s="66">
        <v>16.01845</v>
      </c>
      <c r="L200" s="66">
        <v>30.8177</v>
      </c>
      <c r="M200" s="12"/>
      <c r="N200" s="12"/>
    </row>
    <row r="201" spans="2:14" ht="24">
      <c r="B201" s="2">
        <v>5</v>
      </c>
      <c r="C201" s="88">
        <v>20597</v>
      </c>
      <c r="D201" s="66">
        <v>161.24</v>
      </c>
      <c r="E201" s="66">
        <v>23.322</v>
      </c>
      <c r="F201" s="11">
        <f t="shared" si="24"/>
        <v>2.0150208</v>
      </c>
      <c r="G201" s="11">
        <f t="shared" si="25"/>
        <v>439.1736733333334</v>
      </c>
      <c r="H201" s="11">
        <f t="shared" si="26"/>
        <v>884.9440865790721</v>
      </c>
      <c r="I201" s="2" t="s">
        <v>104</v>
      </c>
      <c r="J201" s="66">
        <v>419.72861</v>
      </c>
      <c r="K201" s="66">
        <v>439.24598</v>
      </c>
      <c r="L201" s="66">
        <v>458.54643</v>
      </c>
      <c r="M201" s="12"/>
      <c r="N201" s="12"/>
    </row>
    <row r="202" spans="2:14" ht="24">
      <c r="B202" s="2">
        <v>6</v>
      </c>
      <c r="C202" s="88">
        <v>20611</v>
      </c>
      <c r="D202" s="66">
        <v>160.97</v>
      </c>
      <c r="E202" s="66">
        <v>5.03</v>
      </c>
      <c r="F202" s="11">
        <f t="shared" si="24"/>
        <v>0.43459200000000003</v>
      </c>
      <c r="G202" s="11">
        <f t="shared" si="25"/>
        <v>31.747560000000004</v>
      </c>
      <c r="H202" s="11">
        <f t="shared" si="26"/>
        <v>13.797235595520002</v>
      </c>
      <c r="I202" s="2" t="s">
        <v>105</v>
      </c>
      <c r="J202" s="66">
        <v>34.23611</v>
      </c>
      <c r="K202" s="66">
        <v>33.65708</v>
      </c>
      <c r="L202" s="66">
        <v>27.34949</v>
      </c>
      <c r="M202" s="12"/>
      <c r="N202" s="12"/>
    </row>
    <row r="203" spans="2:14" ht="24">
      <c r="B203" s="2">
        <v>7</v>
      </c>
      <c r="C203" s="88">
        <v>20634</v>
      </c>
      <c r="D203" s="66">
        <v>161.07</v>
      </c>
      <c r="E203" s="66">
        <v>7.907</v>
      </c>
      <c r="F203" s="11">
        <f t="shared" si="24"/>
        <v>0.6831648</v>
      </c>
      <c r="G203" s="11">
        <f t="shared" si="25"/>
        <v>22.830189999999998</v>
      </c>
      <c r="H203" s="11">
        <f t="shared" si="26"/>
        <v>15.596782185312</v>
      </c>
      <c r="I203" s="2" t="s">
        <v>111</v>
      </c>
      <c r="J203" s="66">
        <v>23.10062</v>
      </c>
      <c r="K203" s="66">
        <v>17.89682</v>
      </c>
      <c r="L203" s="66">
        <v>27.49313</v>
      </c>
      <c r="M203" s="12"/>
      <c r="N203" s="12"/>
    </row>
    <row r="204" spans="2:14" ht="24">
      <c r="B204" s="2">
        <v>8</v>
      </c>
      <c r="C204" s="88">
        <v>20641</v>
      </c>
      <c r="D204" s="66">
        <v>161.04</v>
      </c>
      <c r="E204" s="66">
        <v>8.828</v>
      </c>
      <c r="F204" s="11">
        <f t="shared" si="24"/>
        <v>0.7627392</v>
      </c>
      <c r="G204" s="11">
        <f t="shared" si="25"/>
        <v>9.869860000000001</v>
      </c>
      <c r="H204" s="11">
        <f t="shared" si="26"/>
        <v>7.528129120512</v>
      </c>
      <c r="I204" s="2" t="s">
        <v>83</v>
      </c>
      <c r="J204" s="66">
        <v>5.5993</v>
      </c>
      <c r="K204" s="66">
        <v>15.9149</v>
      </c>
      <c r="L204" s="66">
        <v>8.09538</v>
      </c>
      <c r="M204" s="12"/>
      <c r="N204" s="12"/>
    </row>
    <row r="205" spans="2:14" ht="24">
      <c r="B205" s="2">
        <v>9</v>
      </c>
      <c r="C205" s="88">
        <v>20647</v>
      </c>
      <c r="D205" s="66">
        <v>161.13</v>
      </c>
      <c r="E205" s="66">
        <v>13.133</v>
      </c>
      <c r="F205" s="11">
        <f t="shared" si="24"/>
        <v>1.1346912</v>
      </c>
      <c r="G205" s="11">
        <f t="shared" si="25"/>
        <v>15.40893</v>
      </c>
      <c r="H205" s="11">
        <f t="shared" si="26"/>
        <v>17.484377272416</v>
      </c>
      <c r="I205" s="2" t="s">
        <v>84</v>
      </c>
      <c r="J205" s="66">
        <v>22.96987</v>
      </c>
      <c r="K205" s="66">
        <v>6.48048</v>
      </c>
      <c r="L205" s="66">
        <v>16.77644</v>
      </c>
      <c r="M205" s="12"/>
      <c r="N205" s="12"/>
    </row>
    <row r="206" spans="2:14" ht="24">
      <c r="B206" s="2">
        <v>10</v>
      </c>
      <c r="C206" s="88">
        <v>20654</v>
      </c>
      <c r="D206" s="66">
        <v>161.09</v>
      </c>
      <c r="E206" s="66">
        <v>10.566</v>
      </c>
      <c r="F206" s="11">
        <f t="shared" si="24"/>
        <v>0.9129024000000001</v>
      </c>
      <c r="G206" s="11">
        <f t="shared" si="25"/>
        <v>8.158356666666668</v>
      </c>
      <c r="H206" s="11">
        <f t="shared" si="26"/>
        <v>7.447783381056002</v>
      </c>
      <c r="I206" s="2" t="s">
        <v>85</v>
      </c>
      <c r="J206" s="66">
        <v>9.45378</v>
      </c>
      <c r="K206" s="66">
        <v>5.81954</v>
      </c>
      <c r="L206" s="66">
        <v>9.20175</v>
      </c>
      <c r="M206" s="12"/>
      <c r="N206" s="12"/>
    </row>
    <row r="207" spans="2:14" ht="24">
      <c r="B207" s="2">
        <v>11</v>
      </c>
      <c r="C207" s="88">
        <v>20673</v>
      </c>
      <c r="D207" s="66">
        <v>161.33</v>
      </c>
      <c r="E207" s="66">
        <v>21.366</v>
      </c>
      <c r="F207" s="11">
        <f t="shared" si="24"/>
        <v>1.8460224</v>
      </c>
      <c r="G207" s="11">
        <f t="shared" si="25"/>
        <v>42.512586666666664</v>
      </c>
      <c r="H207" s="11">
        <f t="shared" si="26"/>
        <v>78.479187268608</v>
      </c>
      <c r="I207" s="2" t="s">
        <v>86</v>
      </c>
      <c r="J207" s="66">
        <v>49.42966</v>
      </c>
      <c r="K207" s="66">
        <v>39.24932</v>
      </c>
      <c r="L207" s="66">
        <v>38.85878</v>
      </c>
      <c r="M207" s="12"/>
      <c r="N207" s="12"/>
    </row>
    <row r="208" spans="2:14" ht="24">
      <c r="B208" s="2">
        <v>12</v>
      </c>
      <c r="C208" s="88">
        <v>20679</v>
      </c>
      <c r="D208" s="115">
        <v>162.83</v>
      </c>
      <c r="E208" s="66">
        <v>189.636</v>
      </c>
      <c r="F208" s="11">
        <f t="shared" si="24"/>
        <v>16.384550400000002</v>
      </c>
      <c r="G208" s="11">
        <f t="shared" si="25"/>
        <v>741.2993066666667</v>
      </c>
      <c r="H208" s="11">
        <f t="shared" si="26"/>
        <v>12145.855851565057</v>
      </c>
      <c r="I208" s="2" t="s">
        <v>87</v>
      </c>
      <c r="J208" s="66">
        <v>737.1753</v>
      </c>
      <c r="K208" s="66">
        <v>719.84436</v>
      </c>
      <c r="L208" s="66">
        <v>766.87826</v>
      </c>
      <c r="M208" s="12"/>
      <c r="N208" s="12"/>
    </row>
    <row r="209" spans="2:14" ht="24">
      <c r="B209" s="2">
        <v>13</v>
      </c>
      <c r="C209" s="88">
        <v>20695</v>
      </c>
      <c r="D209" s="66">
        <v>161.43</v>
      </c>
      <c r="E209" s="66">
        <v>39.481</v>
      </c>
      <c r="F209" s="11">
        <f t="shared" si="24"/>
        <v>3.4111584</v>
      </c>
      <c r="G209" s="11">
        <f t="shared" si="25"/>
        <v>46.91226666666666</v>
      </c>
      <c r="H209" s="11">
        <f t="shared" si="26"/>
        <v>160.02517250303998</v>
      </c>
      <c r="I209" s="2" t="s">
        <v>88</v>
      </c>
      <c r="J209" s="66">
        <v>35.50763</v>
      </c>
      <c r="K209" s="66">
        <v>43.90779</v>
      </c>
      <c r="L209" s="66">
        <v>61.32138</v>
      </c>
      <c r="M209" s="12"/>
      <c r="N209" s="12"/>
    </row>
    <row r="210" spans="2:14" ht="24">
      <c r="B210" s="2">
        <v>14</v>
      </c>
      <c r="C210" s="88">
        <v>20700</v>
      </c>
      <c r="D210" s="66">
        <v>161.8</v>
      </c>
      <c r="E210" s="66">
        <v>82.105</v>
      </c>
      <c r="F210" s="11">
        <f t="shared" si="24"/>
        <v>7.093872000000001</v>
      </c>
      <c r="G210" s="11">
        <f t="shared" si="25"/>
        <v>81.089</v>
      </c>
      <c r="H210" s="11">
        <f t="shared" si="26"/>
        <v>575.2349866080001</v>
      </c>
      <c r="I210" s="2" t="s">
        <v>89</v>
      </c>
      <c r="J210" s="66">
        <v>93.51954</v>
      </c>
      <c r="K210" s="66">
        <v>65.10417</v>
      </c>
      <c r="L210" s="66">
        <v>84.64329</v>
      </c>
      <c r="M210" s="12"/>
      <c r="N210" s="12"/>
    </row>
    <row r="211" spans="2:14" ht="24">
      <c r="B211" s="2">
        <v>15</v>
      </c>
      <c r="C211" s="88">
        <v>20709</v>
      </c>
      <c r="D211" s="66">
        <v>162.41</v>
      </c>
      <c r="E211" s="66">
        <v>176.14</v>
      </c>
      <c r="F211" s="11">
        <f t="shared" si="24"/>
        <v>15.218496</v>
      </c>
      <c r="G211" s="11">
        <f t="shared" si="25"/>
        <v>248.19774666666663</v>
      </c>
      <c r="H211" s="11">
        <f t="shared" si="26"/>
        <v>3777.1964148556794</v>
      </c>
      <c r="I211" s="2" t="s">
        <v>90</v>
      </c>
      <c r="J211" s="66">
        <v>314.86404</v>
      </c>
      <c r="K211" s="66">
        <v>200.37309</v>
      </c>
      <c r="L211" s="66">
        <v>229.35611</v>
      </c>
      <c r="M211" s="12"/>
      <c r="N211" s="12"/>
    </row>
    <row r="212" spans="2:14" ht="24">
      <c r="B212" s="2">
        <v>16</v>
      </c>
      <c r="C212" s="88">
        <v>20724</v>
      </c>
      <c r="D212" s="66">
        <v>161.46</v>
      </c>
      <c r="E212" s="66">
        <v>42.819</v>
      </c>
      <c r="F212" s="11">
        <f t="shared" si="24"/>
        <v>3.6995616000000004</v>
      </c>
      <c r="G212" s="11">
        <f t="shared" si="25"/>
        <v>134.07700333333335</v>
      </c>
      <c r="H212" s="11">
        <f t="shared" si="26"/>
        <v>496.02613297507213</v>
      </c>
      <c r="I212" s="2" t="s">
        <v>91</v>
      </c>
      <c r="J212" s="66">
        <v>132.085</v>
      </c>
      <c r="K212" s="66">
        <v>139.07241</v>
      </c>
      <c r="L212" s="66">
        <v>131.0736</v>
      </c>
      <c r="M212" s="12"/>
      <c r="N212" s="12"/>
    </row>
    <row r="213" spans="2:14" ht="24">
      <c r="B213" s="2">
        <v>17</v>
      </c>
      <c r="C213" s="88">
        <v>20731</v>
      </c>
      <c r="D213" s="66">
        <v>162.15</v>
      </c>
      <c r="E213" s="66">
        <v>134.543</v>
      </c>
      <c r="F213" s="11">
        <f t="shared" si="24"/>
        <v>11.624515200000001</v>
      </c>
      <c r="G213" s="11">
        <f t="shared" si="25"/>
        <v>155.00609</v>
      </c>
      <c r="H213" s="11">
        <f t="shared" si="26"/>
        <v>1801.8706492975682</v>
      </c>
      <c r="I213" s="2" t="s">
        <v>92</v>
      </c>
      <c r="J213" s="66">
        <v>162.63709</v>
      </c>
      <c r="K213" s="66">
        <v>143.05838</v>
      </c>
      <c r="L213" s="66">
        <v>159.3228</v>
      </c>
      <c r="M213" s="12"/>
      <c r="N213" s="12"/>
    </row>
    <row r="214" spans="2:14" ht="24">
      <c r="B214" s="2">
        <v>18</v>
      </c>
      <c r="C214" s="88">
        <v>20737</v>
      </c>
      <c r="D214" s="66">
        <v>161.65</v>
      </c>
      <c r="E214" s="66">
        <v>68.531</v>
      </c>
      <c r="F214" s="11">
        <f t="shared" si="24"/>
        <v>5.921078400000001</v>
      </c>
      <c r="G214" s="11">
        <f t="shared" si="25"/>
        <v>112.16371333333335</v>
      </c>
      <c r="H214" s="11">
        <f t="shared" si="26"/>
        <v>664.1301402817921</v>
      </c>
      <c r="I214" s="2" t="s">
        <v>112</v>
      </c>
      <c r="J214" s="66">
        <v>98.14884</v>
      </c>
      <c r="K214" s="66">
        <v>123.96271</v>
      </c>
      <c r="L214" s="66">
        <v>114.37959</v>
      </c>
      <c r="M214" s="12"/>
      <c r="N214" s="12"/>
    </row>
    <row r="215" spans="2:14" ht="24">
      <c r="B215" s="2">
        <v>19</v>
      </c>
      <c r="C215" s="88">
        <v>20751</v>
      </c>
      <c r="D215" s="66">
        <v>164.23</v>
      </c>
      <c r="E215" s="66">
        <v>449.628</v>
      </c>
      <c r="F215" s="11">
        <f t="shared" si="24"/>
        <v>38.8478592</v>
      </c>
      <c r="G215" s="11">
        <f t="shared" si="25"/>
        <v>545.7294833333333</v>
      </c>
      <c r="H215" s="11">
        <f t="shared" si="26"/>
        <v>21200.42212982208</v>
      </c>
      <c r="I215" s="2" t="s">
        <v>94</v>
      </c>
      <c r="J215" s="66">
        <v>548.83274</v>
      </c>
      <c r="K215" s="66">
        <v>554.78681</v>
      </c>
      <c r="L215" s="66">
        <v>533.5689</v>
      </c>
      <c r="M215" s="12"/>
      <c r="N215" s="12"/>
    </row>
    <row r="216" spans="2:14" ht="24">
      <c r="B216" s="2">
        <v>20</v>
      </c>
      <c r="C216" s="88">
        <v>20765</v>
      </c>
      <c r="D216" s="66">
        <v>161.48</v>
      </c>
      <c r="E216" s="66">
        <v>45.554</v>
      </c>
      <c r="F216" s="11">
        <f t="shared" si="24"/>
        <v>3.9358656000000005</v>
      </c>
      <c r="G216" s="11">
        <f t="shared" si="25"/>
        <v>52.25373333333334</v>
      </c>
      <c r="H216" s="11">
        <f t="shared" si="26"/>
        <v>205.66367149824003</v>
      </c>
      <c r="I216" s="2" t="s">
        <v>66</v>
      </c>
      <c r="J216" s="66">
        <v>54.78337</v>
      </c>
      <c r="K216" s="66">
        <v>54.10515</v>
      </c>
      <c r="L216" s="66">
        <v>47.87268</v>
      </c>
      <c r="M216" s="12"/>
      <c r="N216" s="12"/>
    </row>
    <row r="217" spans="2:14" ht="24">
      <c r="B217" s="2">
        <v>21</v>
      </c>
      <c r="C217" s="88">
        <v>20779</v>
      </c>
      <c r="D217" s="66">
        <v>161.42</v>
      </c>
      <c r="E217" s="66">
        <v>39.742</v>
      </c>
      <c r="F217" s="11">
        <f t="shared" si="24"/>
        <v>3.4337088</v>
      </c>
      <c r="G217" s="11">
        <f t="shared" si="25"/>
        <v>7.045296666666666</v>
      </c>
      <c r="H217" s="11">
        <f t="shared" si="26"/>
        <v>24.191497162943996</v>
      </c>
      <c r="I217" s="2" t="s">
        <v>67</v>
      </c>
      <c r="J217" s="66">
        <v>0.9548</v>
      </c>
      <c r="K217" s="66">
        <v>12.82404</v>
      </c>
      <c r="L217" s="66">
        <v>7.35705</v>
      </c>
      <c r="M217" s="12"/>
      <c r="N217" s="12"/>
    </row>
    <row r="218" spans="2:14" ht="24">
      <c r="B218" s="2">
        <v>22</v>
      </c>
      <c r="C218" s="88">
        <v>20786</v>
      </c>
      <c r="D218" s="66">
        <v>161.34</v>
      </c>
      <c r="E218" s="66">
        <v>34.339</v>
      </c>
      <c r="F218" s="11">
        <f t="shared" si="24"/>
        <v>2.9668896</v>
      </c>
      <c r="G218" s="11">
        <f t="shared" si="25"/>
        <v>23.64718666666667</v>
      </c>
      <c r="H218" s="11">
        <f t="shared" si="26"/>
        <v>70.158592190592</v>
      </c>
      <c r="I218" s="2" t="s">
        <v>95</v>
      </c>
      <c r="J218" s="66">
        <v>18.48327</v>
      </c>
      <c r="K218" s="66">
        <v>17.16784</v>
      </c>
      <c r="L218" s="66">
        <v>35.29045</v>
      </c>
      <c r="M218" s="12"/>
      <c r="N218" s="12"/>
    </row>
    <row r="219" spans="2:14" ht="24">
      <c r="B219" s="2">
        <v>23</v>
      </c>
      <c r="C219" s="88">
        <v>20793</v>
      </c>
      <c r="D219" s="66">
        <v>161.26</v>
      </c>
      <c r="E219" s="66">
        <v>25.259</v>
      </c>
      <c r="F219" s="11">
        <f t="shared" si="24"/>
        <v>2.1823776</v>
      </c>
      <c r="G219" s="11">
        <f t="shared" si="25"/>
        <v>79.57956333333334</v>
      </c>
      <c r="H219" s="11">
        <f t="shared" si="26"/>
        <v>173.67265643644802</v>
      </c>
      <c r="I219" s="2" t="s">
        <v>96</v>
      </c>
      <c r="J219" s="66">
        <v>61.68544</v>
      </c>
      <c r="K219" s="66">
        <v>63.32837</v>
      </c>
      <c r="L219" s="66">
        <v>113.72488</v>
      </c>
      <c r="M219" s="12"/>
      <c r="N219" s="12"/>
    </row>
    <row r="220" spans="2:14" ht="24">
      <c r="B220" s="2">
        <v>24</v>
      </c>
      <c r="C220" s="88">
        <v>20800</v>
      </c>
      <c r="D220" s="66">
        <v>161.08</v>
      </c>
      <c r="E220" s="66">
        <v>13.633</v>
      </c>
      <c r="F220" s="11">
        <f t="shared" si="24"/>
        <v>1.1778912</v>
      </c>
      <c r="G220" s="11">
        <f t="shared" si="25"/>
        <v>35.87245333333333</v>
      </c>
      <c r="H220" s="11">
        <f t="shared" si="26"/>
        <v>42.25384710374399</v>
      </c>
      <c r="I220" s="2" t="s">
        <v>70</v>
      </c>
      <c r="J220" s="66">
        <v>33.97218</v>
      </c>
      <c r="K220" s="66">
        <v>39.61035</v>
      </c>
      <c r="L220" s="66">
        <v>34.03483</v>
      </c>
      <c r="M220" s="12"/>
      <c r="N220" s="12"/>
    </row>
    <row r="221" spans="2:14" ht="24">
      <c r="B221" s="2">
        <v>25</v>
      </c>
      <c r="C221" s="88">
        <v>20807</v>
      </c>
      <c r="D221" s="66">
        <v>161.14</v>
      </c>
      <c r="E221" s="66">
        <v>19.608</v>
      </c>
      <c r="F221" s="11">
        <f t="shared" si="24"/>
        <v>1.6941312000000002</v>
      </c>
      <c r="G221" s="11">
        <f t="shared" si="25"/>
        <v>52.14000666666667</v>
      </c>
      <c r="H221" s="11">
        <f t="shared" si="26"/>
        <v>88.33201206220802</v>
      </c>
      <c r="I221" s="2" t="s">
        <v>71</v>
      </c>
      <c r="J221" s="66">
        <v>48.79683</v>
      </c>
      <c r="K221" s="66">
        <v>50.78181</v>
      </c>
      <c r="L221" s="66">
        <v>56.84138</v>
      </c>
      <c r="M221" s="12"/>
      <c r="N221" s="12"/>
    </row>
    <row r="222" spans="2:14" ht="24">
      <c r="B222" s="2">
        <v>26</v>
      </c>
      <c r="C222" s="88">
        <v>20830</v>
      </c>
      <c r="D222" s="66">
        <v>161.06</v>
      </c>
      <c r="E222" s="66">
        <v>12.095</v>
      </c>
      <c r="F222" s="11">
        <f t="shared" si="24"/>
        <v>1.0450080000000002</v>
      </c>
      <c r="G222" s="11">
        <f t="shared" si="25"/>
        <v>28.46239</v>
      </c>
      <c r="H222" s="11">
        <f t="shared" si="26"/>
        <v>29.743425249120005</v>
      </c>
      <c r="I222" s="2" t="s">
        <v>72</v>
      </c>
      <c r="J222" s="66">
        <v>29.7205</v>
      </c>
      <c r="K222" s="66">
        <v>30.67593</v>
      </c>
      <c r="L222" s="66">
        <v>24.99074</v>
      </c>
      <c r="M222" s="12"/>
      <c r="N222" s="12"/>
    </row>
    <row r="223" spans="2:14" ht="24">
      <c r="B223" s="2">
        <v>27</v>
      </c>
      <c r="C223" s="88">
        <v>20835</v>
      </c>
      <c r="D223" s="66">
        <v>160.97</v>
      </c>
      <c r="E223" s="66">
        <v>7.506</v>
      </c>
      <c r="F223" s="11">
        <f t="shared" si="24"/>
        <v>0.6485184</v>
      </c>
      <c r="G223" s="11">
        <f t="shared" si="25"/>
        <v>23.56516666666667</v>
      </c>
      <c r="H223" s="11">
        <f t="shared" si="26"/>
        <v>15.282444182400003</v>
      </c>
      <c r="I223" s="2" t="s">
        <v>73</v>
      </c>
      <c r="J223" s="66">
        <v>27.64038</v>
      </c>
      <c r="K223" s="66">
        <v>19.21381</v>
      </c>
      <c r="L223" s="66">
        <v>23.84131</v>
      </c>
      <c r="M223" s="12"/>
      <c r="N223" s="12"/>
    </row>
    <row r="224" spans="2:14" ht="24">
      <c r="B224" s="2">
        <v>28</v>
      </c>
      <c r="C224" s="88">
        <v>20842</v>
      </c>
      <c r="D224" s="66">
        <v>160.96</v>
      </c>
      <c r="E224" s="66">
        <v>11</v>
      </c>
      <c r="F224" s="11">
        <f t="shared" si="24"/>
        <v>0.9504</v>
      </c>
      <c r="G224" s="11">
        <f t="shared" si="25"/>
        <v>29.934060000000002</v>
      </c>
      <c r="H224" s="11">
        <f t="shared" si="26"/>
        <v>28.449330624</v>
      </c>
      <c r="I224" s="2" t="s">
        <v>74</v>
      </c>
      <c r="J224" s="66">
        <v>33.00854</v>
      </c>
      <c r="K224" s="66">
        <v>28.27429</v>
      </c>
      <c r="L224" s="66">
        <v>28.51935</v>
      </c>
      <c r="M224" s="12"/>
      <c r="N224" s="12"/>
    </row>
    <row r="225" spans="2:15" ht="24">
      <c r="B225" s="2">
        <v>29</v>
      </c>
      <c r="C225" s="88">
        <v>20864</v>
      </c>
      <c r="D225" s="66">
        <v>160.93</v>
      </c>
      <c r="E225" s="66">
        <v>10.715</v>
      </c>
      <c r="F225" s="11">
        <f t="shared" si="24"/>
        <v>0.925776</v>
      </c>
      <c r="I225" s="2" t="s">
        <v>75</v>
      </c>
      <c r="J225" s="66">
        <v>0</v>
      </c>
      <c r="K225" s="66">
        <v>0</v>
      </c>
      <c r="L225" s="66">
        <v>0</v>
      </c>
      <c r="M225" s="12"/>
      <c r="N225" s="11">
        <f>+AVERAGE(J225:L225)</f>
        <v>0</v>
      </c>
      <c r="O225" s="11">
        <f>+F225*N225</f>
        <v>0</v>
      </c>
    </row>
    <row r="226" spans="2:14" ht="24">
      <c r="B226" s="2">
        <v>30</v>
      </c>
      <c r="C226" s="88">
        <v>20870</v>
      </c>
      <c r="D226" s="66">
        <v>161.02</v>
      </c>
      <c r="E226" s="66">
        <v>14.788</v>
      </c>
      <c r="F226" s="11">
        <f t="shared" si="24"/>
        <v>1.2776832</v>
      </c>
      <c r="G226" s="11">
        <f aca="true" t="shared" si="27" ref="G226:G243">+AVERAGE(J226:L226)</f>
        <v>2.7797</v>
      </c>
      <c r="H226" s="11">
        <f aca="true" t="shared" si="28" ref="H226:H243">+F226*G226</f>
        <v>3.55157599104</v>
      </c>
      <c r="I226" s="2" t="s">
        <v>97</v>
      </c>
      <c r="J226" s="66">
        <v>1.28945</v>
      </c>
      <c r="K226" s="66">
        <v>2.03751</v>
      </c>
      <c r="L226" s="66">
        <v>5.01214</v>
      </c>
      <c r="M226" s="12"/>
      <c r="N226" s="12"/>
    </row>
    <row r="227" spans="2:15" ht="24">
      <c r="B227" s="2">
        <v>31</v>
      </c>
      <c r="C227" s="88">
        <v>20877</v>
      </c>
      <c r="D227" s="66">
        <v>160.88</v>
      </c>
      <c r="E227" s="66">
        <v>7.277</v>
      </c>
      <c r="F227" s="11">
        <f t="shared" si="24"/>
        <v>0.6287328000000001</v>
      </c>
      <c r="I227" s="2" t="s">
        <v>98</v>
      </c>
      <c r="J227" s="66">
        <v>0</v>
      </c>
      <c r="K227" s="66">
        <v>0</v>
      </c>
      <c r="L227" s="66">
        <v>0</v>
      </c>
      <c r="M227" s="12"/>
      <c r="N227" s="11">
        <f>+AVERAGE(J227:L227)</f>
        <v>0</v>
      </c>
      <c r="O227" s="11">
        <f>+F227*N227</f>
        <v>0</v>
      </c>
    </row>
    <row r="228" spans="2:15" ht="24">
      <c r="B228" s="2">
        <v>32</v>
      </c>
      <c r="C228" s="88">
        <v>20886</v>
      </c>
      <c r="D228" s="66">
        <v>160.79</v>
      </c>
      <c r="E228" s="66">
        <v>1.59</v>
      </c>
      <c r="F228" s="11">
        <f t="shared" si="24"/>
        <v>0.13737600000000003</v>
      </c>
      <c r="I228" s="2" t="s">
        <v>99</v>
      </c>
      <c r="J228" s="66">
        <v>0</v>
      </c>
      <c r="K228" s="66">
        <v>0</v>
      </c>
      <c r="L228" s="66">
        <v>0</v>
      </c>
      <c r="M228" s="12"/>
      <c r="N228" s="11">
        <f>+AVERAGE(J228:L228)</f>
        <v>0</v>
      </c>
      <c r="O228" s="11">
        <f>+F228*N228</f>
        <v>0</v>
      </c>
    </row>
    <row r="229" spans="1:16" ht="24.75" thickBot="1">
      <c r="A229" s="112"/>
      <c r="B229" s="109">
        <v>33</v>
      </c>
      <c r="C229" s="110">
        <v>20905</v>
      </c>
      <c r="D229" s="111">
        <v>160.84</v>
      </c>
      <c r="E229" s="111">
        <v>6.094</v>
      </c>
      <c r="F229" s="111">
        <f t="shared" si="24"/>
        <v>0.5265216</v>
      </c>
      <c r="G229" s="111">
        <f t="shared" si="27"/>
        <v>16.193703333333335</v>
      </c>
      <c r="H229" s="111">
        <f t="shared" si="28"/>
        <v>8.526334588992002</v>
      </c>
      <c r="I229" s="109" t="s">
        <v>106</v>
      </c>
      <c r="J229" s="111">
        <v>37.29572</v>
      </c>
      <c r="K229" s="111">
        <v>10.97923</v>
      </c>
      <c r="L229" s="111">
        <v>0.30616</v>
      </c>
      <c r="M229" s="113"/>
      <c r="N229" s="113"/>
      <c r="O229" s="112"/>
      <c r="P229" s="112"/>
    </row>
    <row r="230" spans="2:14" ht="24">
      <c r="B230" s="2">
        <v>1</v>
      </c>
      <c r="C230" s="88">
        <v>20911</v>
      </c>
      <c r="D230" s="66">
        <v>161.65</v>
      </c>
      <c r="E230" s="66">
        <v>57.985</v>
      </c>
      <c r="F230" s="11">
        <f t="shared" si="24"/>
        <v>5.009904000000001</v>
      </c>
      <c r="G230" s="11">
        <f t="shared" si="27"/>
        <v>54.02290648331464</v>
      </c>
      <c r="H230" s="11">
        <f t="shared" si="28"/>
        <v>270.649575282384</v>
      </c>
      <c r="I230" s="99" t="s">
        <v>100</v>
      </c>
      <c r="J230" s="66">
        <f>การคำนวณตะกอน!F6</f>
        <v>62.14455199425077</v>
      </c>
      <c r="K230" s="66">
        <f>การคำนวณตะกอน!F7</f>
        <v>56.04554437923795</v>
      </c>
      <c r="L230" s="66">
        <f>การคำนวณตะกอน!F8</f>
        <v>43.878623076455206</v>
      </c>
      <c r="M230" s="12"/>
      <c r="N230" s="12"/>
    </row>
    <row r="231" spans="2:15" ht="24">
      <c r="B231" s="2">
        <v>2</v>
      </c>
      <c r="C231" s="88">
        <v>20934</v>
      </c>
      <c r="D231" s="66">
        <v>161.09</v>
      </c>
      <c r="E231" s="66">
        <v>24.913</v>
      </c>
      <c r="F231" s="11">
        <f t="shared" si="24"/>
        <v>2.1524832000000003</v>
      </c>
      <c r="I231" s="100" t="s">
        <v>110</v>
      </c>
      <c r="J231" s="66">
        <f>การคำนวณตะกอน!F9</f>
        <v>0</v>
      </c>
      <c r="K231" s="66">
        <f>การคำนวณตะกอน!F10</f>
        <v>0</v>
      </c>
      <c r="L231" s="66">
        <f>การคำนวณตะกอน!F11</f>
        <v>0</v>
      </c>
      <c r="M231" s="12"/>
      <c r="N231" s="11">
        <f>+AVERAGE(J231:L231)</f>
        <v>0</v>
      </c>
      <c r="O231" s="11">
        <f>+F231*N231</f>
        <v>0</v>
      </c>
    </row>
    <row r="232" spans="2:14" ht="24">
      <c r="B232" s="2">
        <v>3</v>
      </c>
      <c r="C232" s="88">
        <v>20947</v>
      </c>
      <c r="D232" s="66">
        <v>161.62</v>
      </c>
      <c r="E232" s="66">
        <v>54.77</v>
      </c>
      <c r="F232" s="11">
        <f t="shared" si="24"/>
        <v>4.732128</v>
      </c>
      <c r="G232" s="11">
        <f t="shared" si="27"/>
        <v>82.44858014448369</v>
      </c>
      <c r="H232" s="11">
        <f t="shared" si="28"/>
        <v>390.15723466195533</v>
      </c>
      <c r="I232" s="100" t="s">
        <v>102</v>
      </c>
      <c r="J232" s="66">
        <f>การคำนวณตะกอน!F12</f>
        <v>75.35403403924506</v>
      </c>
      <c r="K232" s="66">
        <f>การคำนวณตะกอน!F13</f>
        <v>81.0614196140756</v>
      </c>
      <c r="L232" s="66">
        <f>การคำนวณตะกอน!F14</f>
        <v>90.93028678013039</v>
      </c>
      <c r="M232" s="12"/>
      <c r="N232" s="12"/>
    </row>
    <row r="233" spans="2:14" ht="24">
      <c r="B233" s="2">
        <v>4</v>
      </c>
      <c r="C233" s="88">
        <v>20955</v>
      </c>
      <c r="D233" s="66">
        <v>161.14</v>
      </c>
      <c r="E233" s="66">
        <v>28.952</v>
      </c>
      <c r="F233" s="11">
        <f t="shared" si="24"/>
        <v>2.5014528000000005</v>
      </c>
      <c r="G233" s="11">
        <f t="shared" si="27"/>
        <v>981.5281418736816</v>
      </c>
      <c r="H233" s="11">
        <f t="shared" si="28"/>
        <v>2455.2463187687185</v>
      </c>
      <c r="I233" s="2" t="s">
        <v>103</v>
      </c>
      <c r="J233" s="66">
        <f>การคำนวณตะกอน!F15</f>
        <v>815.9968255767626</v>
      </c>
      <c r="K233" s="66">
        <f>การคำนวณตะกอน!F16</f>
        <v>1012.0481927710772</v>
      </c>
      <c r="L233" s="66">
        <f>การคำนวณตะกอน!F17</f>
        <v>1116.5394072732051</v>
      </c>
      <c r="M233" s="12"/>
      <c r="N233" s="12"/>
    </row>
    <row r="234" spans="2:14" ht="24">
      <c r="B234" s="2">
        <v>5</v>
      </c>
      <c r="C234" s="88">
        <v>20961</v>
      </c>
      <c r="D234" s="66">
        <v>161.2</v>
      </c>
      <c r="E234" s="66">
        <v>33.922</v>
      </c>
      <c r="F234" s="11">
        <f t="shared" si="24"/>
        <v>2.9308608</v>
      </c>
      <c r="G234" s="11">
        <f t="shared" si="27"/>
        <v>37.30532428579235</v>
      </c>
      <c r="H234" s="11">
        <f t="shared" si="28"/>
        <v>109.3367125805168</v>
      </c>
      <c r="I234" s="2" t="s">
        <v>104</v>
      </c>
      <c r="J234" s="66">
        <f>การคำนวณตะกอน!F18</f>
        <v>38.44798308288889</v>
      </c>
      <c r="K234" s="66">
        <f>การคำนวณตะกอน!F19</f>
        <v>39.325468239664794</v>
      </c>
      <c r="L234" s="66">
        <f>การคำนวณตะกอน!F20</f>
        <v>34.14252153482337</v>
      </c>
      <c r="M234" s="12"/>
      <c r="N234" s="12"/>
    </row>
    <row r="235" spans="2:14" ht="24">
      <c r="B235" s="2">
        <v>6</v>
      </c>
      <c r="C235" s="88">
        <v>20975</v>
      </c>
      <c r="D235" s="66">
        <v>161.38</v>
      </c>
      <c r="E235" s="66">
        <v>36.684</v>
      </c>
      <c r="F235" s="11">
        <f t="shared" si="24"/>
        <v>3.1694976</v>
      </c>
      <c r="G235" s="11">
        <f t="shared" si="27"/>
        <v>242.94852611902226</v>
      </c>
      <c r="H235" s="11">
        <f t="shared" si="28"/>
        <v>770.0247704577785</v>
      </c>
      <c r="I235" s="2" t="s">
        <v>105</v>
      </c>
      <c r="J235" s="66">
        <f>การคำนวณตะกอน!F21</f>
        <v>252.7112063194237</v>
      </c>
      <c r="K235" s="66">
        <f>การคำนวณตะกอน!F22</f>
        <v>250.03307315780637</v>
      </c>
      <c r="L235" s="66">
        <f>การคำนวณตะกอน!F23</f>
        <v>226.1012988798367</v>
      </c>
      <c r="M235" s="12"/>
      <c r="N235" s="12"/>
    </row>
    <row r="236" spans="2:14" ht="24">
      <c r="B236" s="2">
        <v>7</v>
      </c>
      <c r="C236" s="88">
        <v>20982</v>
      </c>
      <c r="D236" s="66">
        <v>160.98</v>
      </c>
      <c r="E236" s="66">
        <v>11.796</v>
      </c>
      <c r="F236" s="11">
        <f t="shared" si="24"/>
        <v>1.0191744</v>
      </c>
      <c r="G236" s="11">
        <f t="shared" si="27"/>
        <v>37.28598936703404</v>
      </c>
      <c r="H236" s="11">
        <f t="shared" si="28"/>
        <v>38.0009258415533</v>
      </c>
      <c r="I236" s="2" t="s">
        <v>82</v>
      </c>
      <c r="J236" s="66">
        <f>การคำนวณตะกอน!F24</f>
        <v>42.00672107534522</v>
      </c>
      <c r="K236" s="66">
        <f>การคำนวณตะกอน!F25</f>
        <v>36.214389183945954</v>
      </c>
      <c r="L236" s="66">
        <f>การคำนวณตะกอน!F26</f>
        <v>33.636857841810944</v>
      </c>
      <c r="M236" s="12"/>
      <c r="N236" s="12"/>
    </row>
    <row r="237" spans="2:14" ht="24">
      <c r="B237" s="2">
        <v>8</v>
      </c>
      <c r="C237" s="88">
        <v>20989</v>
      </c>
      <c r="D237" s="66">
        <v>161.09</v>
      </c>
      <c r="E237" s="66">
        <v>23.653</v>
      </c>
      <c r="F237" s="11">
        <f t="shared" si="24"/>
        <v>2.0436192</v>
      </c>
      <c r="G237" s="11">
        <f t="shared" si="27"/>
        <v>98.09288609196481</v>
      </c>
      <c r="H237" s="11">
        <f t="shared" si="28"/>
        <v>200.46450540095228</v>
      </c>
      <c r="I237" s="2" t="s">
        <v>83</v>
      </c>
      <c r="J237" s="66">
        <f>การคำนวณตะกอน!F27</f>
        <v>89.01122470866649</v>
      </c>
      <c r="K237" s="66">
        <f>การคำนวณตะกอน!F28</f>
        <v>103.17588263746799</v>
      </c>
      <c r="L237" s="66">
        <f>การคำนวณตะกอน!F29</f>
        <v>102.09155092975993</v>
      </c>
      <c r="M237" s="12"/>
      <c r="N237" s="12"/>
    </row>
    <row r="238" spans="2:14" ht="24">
      <c r="B238" s="2">
        <v>9</v>
      </c>
      <c r="C238" s="88">
        <v>21010</v>
      </c>
      <c r="D238" s="66">
        <v>161.06</v>
      </c>
      <c r="E238" s="66">
        <v>21.142</v>
      </c>
      <c r="F238" s="11">
        <f t="shared" si="24"/>
        <v>1.8266688</v>
      </c>
      <c r="G238" s="11">
        <f t="shared" si="27"/>
        <v>56.88649404916694</v>
      </c>
      <c r="H238" s="11">
        <f t="shared" si="28"/>
        <v>103.91278382099891</v>
      </c>
      <c r="I238" s="2" t="s">
        <v>84</v>
      </c>
      <c r="J238" s="66">
        <f>การคำนวณตะกอน!F30</f>
        <v>65.45670931271644</v>
      </c>
      <c r="K238" s="66">
        <f>การคำนวณตะกอน!F31</f>
        <v>45.996749563032616</v>
      </c>
      <c r="L238" s="66">
        <f>การคำนวณตะกอน!F32</f>
        <v>59.206023271751775</v>
      </c>
      <c r="M238" s="12"/>
      <c r="N238" s="12"/>
    </row>
    <row r="239" spans="2:14" ht="24">
      <c r="B239" s="2">
        <v>10</v>
      </c>
      <c r="C239" s="88">
        <v>21018</v>
      </c>
      <c r="D239" s="66">
        <v>161.14</v>
      </c>
      <c r="E239" s="66">
        <v>24.872</v>
      </c>
      <c r="F239" s="11">
        <f t="shared" si="24"/>
        <v>2.1489408</v>
      </c>
      <c r="G239" s="11">
        <f t="shared" si="27"/>
        <v>86.02075230311827</v>
      </c>
      <c r="H239" s="11">
        <f t="shared" si="28"/>
        <v>184.85350427086482</v>
      </c>
      <c r="I239" s="2" t="s">
        <v>85</v>
      </c>
      <c r="J239" s="66">
        <f>การคำนวณตะกอน!F33</f>
        <v>88.8453864397916</v>
      </c>
      <c r="K239" s="66">
        <f>การคำนวณตะกอน!F34</f>
        <v>70.92198581558812</v>
      </c>
      <c r="L239" s="66">
        <f>การคำนวณตะกอน!F35</f>
        <v>98.2948846539751</v>
      </c>
      <c r="M239" s="12"/>
      <c r="N239" s="12"/>
    </row>
    <row r="240" spans="2:14" ht="24">
      <c r="B240" s="2">
        <v>11</v>
      </c>
      <c r="C240" s="88">
        <v>21024</v>
      </c>
      <c r="D240" s="66">
        <v>161.25</v>
      </c>
      <c r="E240" s="66">
        <v>38.49</v>
      </c>
      <c r="F240" s="11">
        <f t="shared" si="24"/>
        <v>3.3255360000000005</v>
      </c>
      <c r="G240" s="11">
        <f t="shared" si="27"/>
        <v>130.78881540772034</v>
      </c>
      <c r="H240" s="11">
        <f t="shared" si="28"/>
        <v>434.94291403572873</v>
      </c>
      <c r="I240" s="2" t="s">
        <v>86</v>
      </c>
      <c r="J240" s="66">
        <f>การคำนวณตะกอน!F36</f>
        <v>150.97498217444536</v>
      </c>
      <c r="K240" s="66">
        <f>การคำนวณตะกอน!F37</f>
        <v>118.92236569425117</v>
      </c>
      <c r="L240" s="66">
        <f>การคำนวณตะกอน!F38</f>
        <v>122.46909835446444</v>
      </c>
      <c r="M240" s="12"/>
      <c r="N240" s="12"/>
    </row>
    <row r="241" spans="2:14" ht="24">
      <c r="B241" s="2">
        <v>12</v>
      </c>
      <c r="C241" s="88">
        <v>21038</v>
      </c>
      <c r="D241" s="66">
        <v>161.24</v>
      </c>
      <c r="E241" s="66">
        <v>26.872</v>
      </c>
      <c r="F241" s="11">
        <f t="shared" si="24"/>
        <v>2.3217408</v>
      </c>
      <c r="G241" s="11">
        <f t="shared" si="27"/>
        <v>10.902351565461103</v>
      </c>
      <c r="H241" s="11">
        <f t="shared" si="28"/>
        <v>25.312434445474917</v>
      </c>
      <c r="I241" s="2" t="s">
        <v>87</v>
      </c>
      <c r="J241" s="66">
        <f>การคำนวณตะกอน!F39</f>
        <v>10.838933448949035</v>
      </c>
      <c r="K241" s="66">
        <f>การคำนวณตะกอน!F40</f>
        <v>8.052708638315401</v>
      </c>
      <c r="L241" s="66">
        <f>การคำนวณตะกอน!F41</f>
        <v>13.815412609118875</v>
      </c>
      <c r="M241" s="12"/>
      <c r="N241" s="12"/>
    </row>
    <row r="242" spans="2:14" ht="24">
      <c r="B242" s="2">
        <v>13</v>
      </c>
      <c r="C242" s="88">
        <v>21054</v>
      </c>
      <c r="D242" s="66">
        <v>161.91</v>
      </c>
      <c r="E242" s="66">
        <v>86.446</v>
      </c>
      <c r="F242" s="11">
        <f t="shared" si="24"/>
        <v>7.4689344</v>
      </c>
      <c r="G242" s="11">
        <f t="shared" si="27"/>
        <v>150.62195580969055</v>
      </c>
      <c r="H242" s="11">
        <f t="shared" si="28"/>
        <v>1124.9855071422776</v>
      </c>
      <c r="I242" s="2" t="s">
        <v>88</v>
      </c>
      <c r="J242" s="66">
        <f>การคำนวณตะกอน!F42</f>
        <v>149.72391335125775</v>
      </c>
      <c r="K242" s="66">
        <f>การคำนวณตะกอน!F43</f>
        <v>161.14412327526043</v>
      </c>
      <c r="L242" s="66">
        <f>การคำนวณตะกอน!F44</f>
        <v>140.99783080255347</v>
      </c>
      <c r="M242" s="12"/>
      <c r="N242" s="12"/>
    </row>
    <row r="243" spans="2:14" ht="24">
      <c r="B243" s="2">
        <v>14</v>
      </c>
      <c r="C243" s="88">
        <v>21059</v>
      </c>
      <c r="D243" s="66">
        <v>161.52</v>
      </c>
      <c r="E243" s="66">
        <v>51.366</v>
      </c>
      <c r="F243" s="11">
        <f t="shared" si="24"/>
        <v>4.4380224</v>
      </c>
      <c r="G243" s="11">
        <f t="shared" si="27"/>
        <v>72.90391993698212</v>
      </c>
      <c r="H243" s="11">
        <f t="shared" si="28"/>
        <v>323.54922972813324</v>
      </c>
      <c r="I243" s="2" t="s">
        <v>89</v>
      </c>
      <c r="J243" s="66">
        <f>การคำนวณตะกอน!F45</f>
        <v>74.36399217222345</v>
      </c>
      <c r="K243" s="66">
        <f>การคำนวณตะกอน!F46</f>
        <v>66.09704981460071</v>
      </c>
      <c r="L243" s="66">
        <f>การคำนวณตะกอน!F47</f>
        <v>78.25071782412218</v>
      </c>
      <c r="M243" s="12"/>
      <c r="N243" s="12"/>
    </row>
    <row r="244" spans="2:14" ht="24">
      <c r="B244" s="2">
        <v>15</v>
      </c>
      <c r="C244" s="88">
        <v>21064</v>
      </c>
      <c r="D244" s="66">
        <v>162.6</v>
      </c>
      <c r="E244" s="66">
        <v>174.184</v>
      </c>
      <c r="F244" s="11">
        <f t="shared" si="24"/>
        <v>15.0494976</v>
      </c>
      <c r="G244" s="11">
        <f aca="true" t="shared" si="29" ref="G244:G257">+AVERAGE(J244:L244)</f>
        <v>299.42138297693174</v>
      </c>
      <c r="H244" s="11">
        <f aca="true" t="shared" si="30" ref="H244:H257">+F244*G244</f>
        <v>4506.141384500015</v>
      </c>
      <c r="I244" s="2" t="s">
        <v>90</v>
      </c>
      <c r="J244" s="66">
        <f>การคำนวณตะกอน!F48</f>
        <v>295.86905689792593</v>
      </c>
      <c r="K244" s="66">
        <f>การคำนวณตะกอน!F49</f>
        <v>314.1958645256345</v>
      </c>
      <c r="L244" s="66">
        <f>การคำนวณตะกอน!F50</f>
        <v>288.19922750723487</v>
      </c>
      <c r="M244" s="12"/>
      <c r="N244" s="12"/>
    </row>
    <row r="245" spans="2:14" ht="24">
      <c r="B245" s="2">
        <v>16</v>
      </c>
      <c r="C245" s="88">
        <v>21066</v>
      </c>
      <c r="D245" s="66">
        <v>164.21</v>
      </c>
      <c r="E245" s="66">
        <v>365.441</v>
      </c>
      <c r="F245" s="11">
        <f t="shared" si="24"/>
        <v>31.5741024</v>
      </c>
      <c r="G245" s="11">
        <f t="shared" si="29"/>
        <v>843.1768581380271</v>
      </c>
      <c r="H245" s="11">
        <f t="shared" si="30"/>
        <v>26622.552460160343</v>
      </c>
      <c r="I245" s="2" t="s">
        <v>91</v>
      </c>
      <c r="J245" s="66">
        <f>การคำนวณตะกอน!F51</f>
        <v>817.0482607237606</v>
      </c>
      <c r="K245" s="66">
        <f>การคำนวณตะกอน!F52</f>
        <v>844.4184573405677</v>
      </c>
      <c r="L245" s="66">
        <f>การคำนวณตะกอน!F53</f>
        <v>868.0638563497532</v>
      </c>
      <c r="M245" s="12"/>
      <c r="N245" s="12"/>
    </row>
    <row r="246" spans="2:14" ht="24">
      <c r="B246" s="2">
        <v>17</v>
      </c>
      <c r="C246" s="88">
        <v>21066</v>
      </c>
      <c r="D246" s="66">
        <v>164.33</v>
      </c>
      <c r="E246" s="66">
        <v>426.573</v>
      </c>
      <c r="F246" s="11">
        <f t="shared" si="24"/>
        <v>36.8559072</v>
      </c>
      <c r="G246" s="11">
        <f t="shared" si="29"/>
        <v>884.2809885061148</v>
      </c>
      <c r="H246" s="11">
        <f t="shared" si="30"/>
        <v>32590.97805110563</v>
      </c>
      <c r="I246" s="2" t="s">
        <v>92</v>
      </c>
      <c r="J246" s="66">
        <f>การคำนวณตะกอน!F54</f>
        <v>902.8277018931253</v>
      </c>
      <c r="K246" s="66">
        <f>การคำนวณตะกอน!F55</f>
        <v>892.7765964301507</v>
      </c>
      <c r="L246" s="66">
        <f>การคำนวณตะกอน!F56</f>
        <v>857.2386671950684</v>
      </c>
      <c r="M246" s="12"/>
      <c r="N246" s="12"/>
    </row>
    <row r="247" spans="2:15" ht="24">
      <c r="B247" s="2">
        <v>18</v>
      </c>
      <c r="C247" s="88">
        <v>21096</v>
      </c>
      <c r="D247" s="66">
        <v>161.38</v>
      </c>
      <c r="E247" s="66">
        <v>47.148</v>
      </c>
      <c r="F247" s="11">
        <f t="shared" si="24"/>
        <v>4.0735872</v>
      </c>
      <c r="I247" s="2" t="s">
        <v>93</v>
      </c>
      <c r="J247" s="66">
        <f>การคำนวณตะกอน!F57</f>
        <v>0</v>
      </c>
      <c r="K247" s="66">
        <f>การคำนวณตะกอน!F58</f>
        <v>0</v>
      </c>
      <c r="L247" s="66">
        <f>การคำนวณตะกอน!F59</f>
        <v>0</v>
      </c>
      <c r="M247" s="12"/>
      <c r="N247" s="11">
        <f>+AVERAGE(J247:L247)</f>
        <v>0</v>
      </c>
      <c r="O247" s="11">
        <f>+F247*N247</f>
        <v>0</v>
      </c>
    </row>
    <row r="248" spans="2:14" ht="24">
      <c r="B248" s="2">
        <v>19</v>
      </c>
      <c r="C248" s="88">
        <v>21101</v>
      </c>
      <c r="D248" s="66">
        <v>161.53</v>
      </c>
      <c r="E248" s="66">
        <v>70.038</v>
      </c>
      <c r="F248" s="11">
        <f t="shared" si="24"/>
        <v>6.0512832</v>
      </c>
      <c r="G248" s="11">
        <f t="shared" si="29"/>
        <v>33.48210951118949</v>
      </c>
      <c r="H248" s="11">
        <f t="shared" si="30"/>
        <v>202.6097267856212</v>
      </c>
      <c r="I248" s="2" t="s">
        <v>94</v>
      </c>
      <c r="J248" s="66">
        <f>การคำนวณตะกอน!F60</f>
        <v>24.415239932520784</v>
      </c>
      <c r="K248" s="66">
        <f>การคำนวณตะกอน!F61</f>
        <v>35.536065325871036</v>
      </c>
      <c r="L248" s="66">
        <f>การคำนวณตะกอน!F62</f>
        <v>40.49502327517666</v>
      </c>
      <c r="M248" s="12"/>
      <c r="N248" s="12"/>
    </row>
    <row r="249" spans="2:14" ht="24">
      <c r="B249" s="2">
        <v>20</v>
      </c>
      <c r="C249" s="88">
        <v>21115</v>
      </c>
      <c r="D249" s="66">
        <v>161.38</v>
      </c>
      <c r="E249" s="66">
        <v>56.213</v>
      </c>
      <c r="F249" s="11">
        <f t="shared" si="24"/>
        <v>4.856803200000001</v>
      </c>
      <c r="G249" s="11">
        <f t="shared" si="29"/>
        <v>366.04509049573653</v>
      </c>
      <c r="H249" s="11">
        <f t="shared" si="30"/>
        <v>1777.808966863983</v>
      </c>
      <c r="I249" s="2" t="s">
        <v>66</v>
      </c>
      <c r="J249" s="66">
        <f>การคำนวณตะกอน!F63</f>
        <v>379.76057982033024</v>
      </c>
      <c r="K249" s="66">
        <f>การคำนวณตะกอน!F64</f>
        <v>331.3222210860035</v>
      </c>
      <c r="L249" s="66">
        <f>การคำนวณตะกอน!F65</f>
        <v>387.05247058087593</v>
      </c>
      <c r="M249" s="12"/>
      <c r="N249" s="12"/>
    </row>
    <row r="250" spans="2:14" ht="24">
      <c r="B250" s="2">
        <v>21</v>
      </c>
      <c r="C250" s="88">
        <v>21130</v>
      </c>
      <c r="D250" s="66">
        <v>161.83</v>
      </c>
      <c r="E250" s="66">
        <v>83.668</v>
      </c>
      <c r="F250" s="11">
        <f t="shared" si="24"/>
        <v>7.228915200000001</v>
      </c>
      <c r="G250" s="11">
        <f t="shared" si="29"/>
        <v>138.10958687043947</v>
      </c>
      <c r="H250" s="11">
        <f t="shared" si="30"/>
        <v>998.3824917934405</v>
      </c>
      <c r="I250" s="2" t="s">
        <v>67</v>
      </c>
      <c r="J250" s="66">
        <f>การคำนวณตะกอน!F66</f>
        <v>111.87739463602682</v>
      </c>
      <c r="K250" s="66">
        <f>การคำนวณตะกอน!F67</f>
        <v>122.94242196571737</v>
      </c>
      <c r="L250" s="66">
        <f>การคำนวณตะกอน!F68</f>
        <v>179.50894400957424</v>
      </c>
      <c r="M250" s="12"/>
      <c r="N250" s="12"/>
    </row>
    <row r="251" spans="2:14" ht="24">
      <c r="B251" s="2">
        <v>22</v>
      </c>
      <c r="C251" s="88">
        <v>21137</v>
      </c>
      <c r="D251" s="66">
        <v>161.22</v>
      </c>
      <c r="E251" s="66">
        <v>33.639</v>
      </c>
      <c r="F251" s="11">
        <f t="shared" si="24"/>
        <v>2.9064096000000004</v>
      </c>
      <c r="G251" s="11">
        <f t="shared" si="29"/>
        <v>18.62167465935423</v>
      </c>
      <c r="H251" s="11">
        <f t="shared" si="30"/>
        <v>54.122213998023874</v>
      </c>
      <c r="I251" s="2" t="s">
        <v>95</v>
      </c>
      <c r="J251" s="66">
        <f>การคำนวณตะกอน!F69</f>
        <v>17.081896412819194</v>
      </c>
      <c r="K251" s="66">
        <f>การคำนวณตะกอน!F70</f>
        <v>18.287435456105758</v>
      </c>
      <c r="L251" s="66">
        <f>การคำนวณตะกอน!F71</f>
        <v>20.49569210913774</v>
      </c>
      <c r="M251" s="12"/>
      <c r="N251" s="12"/>
    </row>
    <row r="252" spans="2:14" ht="24">
      <c r="B252" s="2">
        <v>23</v>
      </c>
      <c r="C252" s="88">
        <v>21143</v>
      </c>
      <c r="D252" s="66">
        <v>161.01</v>
      </c>
      <c r="E252" s="66">
        <v>18.708</v>
      </c>
      <c r="F252" s="11">
        <f t="shared" si="24"/>
        <v>1.6163712</v>
      </c>
      <c r="G252" s="11">
        <f t="shared" si="29"/>
        <v>3.6037649537007024</v>
      </c>
      <c r="H252" s="11">
        <f t="shared" si="30"/>
        <v>5.825021882731148</v>
      </c>
      <c r="I252" s="2" t="s">
        <v>96</v>
      </c>
      <c r="J252" s="66">
        <f>การคำนวณตะกอน!F72</f>
        <v>4.964421644866802</v>
      </c>
      <c r="K252" s="66">
        <f>การคำนวณตะกอน!F73</f>
        <v>2.587656876692119</v>
      </c>
      <c r="L252" s="66">
        <f>การคำนวณตะกอน!F74</f>
        <v>3.2592163395431855</v>
      </c>
      <c r="M252" s="12"/>
      <c r="N252" s="12"/>
    </row>
    <row r="253" spans="2:14" ht="24">
      <c r="B253" s="2">
        <v>24</v>
      </c>
      <c r="C253" s="88">
        <v>21157</v>
      </c>
      <c r="D253" s="66">
        <v>160.85</v>
      </c>
      <c r="E253" s="66">
        <v>8.076</v>
      </c>
      <c r="F253" s="11">
        <f t="shared" si="24"/>
        <v>0.6977664000000001</v>
      </c>
      <c r="G253" s="11">
        <f t="shared" si="29"/>
        <v>30.74266666666667</v>
      </c>
      <c r="H253" s="11">
        <f t="shared" si="30"/>
        <v>21.451199846400005</v>
      </c>
      <c r="I253" s="2" t="s">
        <v>70</v>
      </c>
      <c r="J253" s="66">
        <v>24.24845</v>
      </c>
      <c r="K253" s="66">
        <v>33.00864</v>
      </c>
      <c r="L253" s="66">
        <v>34.97091</v>
      </c>
      <c r="M253" s="12"/>
      <c r="N253" s="12"/>
    </row>
    <row r="254" spans="2:14" ht="24">
      <c r="B254" s="2">
        <v>25</v>
      </c>
      <c r="C254" s="88">
        <v>21171</v>
      </c>
      <c r="D254" s="66">
        <v>160.74</v>
      </c>
      <c r="E254" s="66">
        <v>3.811</v>
      </c>
      <c r="F254" s="11">
        <f t="shared" si="24"/>
        <v>0.3292704</v>
      </c>
      <c r="G254" s="11">
        <f t="shared" si="29"/>
        <v>28.92680333333333</v>
      </c>
      <c r="H254" s="11">
        <f t="shared" si="30"/>
        <v>9.524740104287998</v>
      </c>
      <c r="I254" s="2" t="s">
        <v>71</v>
      </c>
      <c r="J254" s="66">
        <v>42.35541</v>
      </c>
      <c r="K254" s="66">
        <v>16.06057</v>
      </c>
      <c r="L254" s="66">
        <v>28.36443</v>
      </c>
      <c r="M254" s="12"/>
      <c r="N254" s="12"/>
    </row>
    <row r="255" spans="2:14" ht="24">
      <c r="B255" s="2">
        <v>26</v>
      </c>
      <c r="C255" s="88">
        <v>21178</v>
      </c>
      <c r="D255" s="66">
        <v>160.71</v>
      </c>
      <c r="E255" s="66">
        <v>4.135</v>
      </c>
      <c r="F255" s="11">
        <f t="shared" si="24"/>
        <v>0.357264</v>
      </c>
      <c r="G255" s="11">
        <f t="shared" si="29"/>
        <v>29.45135666666667</v>
      </c>
      <c r="H255" s="11">
        <f t="shared" si="30"/>
        <v>10.521909488160002</v>
      </c>
      <c r="I255" s="2" t="s">
        <v>72</v>
      </c>
      <c r="J255" s="66">
        <v>25.08494</v>
      </c>
      <c r="K255" s="66">
        <v>25.18677</v>
      </c>
      <c r="L255" s="66">
        <v>38.08236</v>
      </c>
      <c r="M255" s="12"/>
      <c r="N255" s="12"/>
    </row>
    <row r="256" spans="2:14" ht="24">
      <c r="B256" s="2">
        <v>27</v>
      </c>
      <c r="C256" s="88">
        <v>21200</v>
      </c>
      <c r="D256" s="66">
        <v>161</v>
      </c>
      <c r="E256" s="66">
        <v>19.104</v>
      </c>
      <c r="F256" s="11">
        <f t="shared" si="24"/>
        <v>1.6505856</v>
      </c>
      <c r="G256" s="11">
        <f t="shared" si="29"/>
        <v>6.695</v>
      </c>
      <c r="H256" s="11">
        <f t="shared" si="30"/>
        <v>11.050670592000001</v>
      </c>
      <c r="I256" s="2" t="s">
        <v>73</v>
      </c>
      <c r="J256" s="66">
        <v>8.0479</v>
      </c>
      <c r="K256" s="66">
        <v>7.99693</v>
      </c>
      <c r="L256" s="66">
        <v>4.04017</v>
      </c>
      <c r="M256" s="12"/>
      <c r="N256" s="12"/>
    </row>
    <row r="257" spans="2:14" ht="24">
      <c r="B257" s="2">
        <v>28</v>
      </c>
      <c r="C257" s="88">
        <v>21206</v>
      </c>
      <c r="D257" s="66">
        <v>161.8</v>
      </c>
      <c r="E257" s="66">
        <v>10.32</v>
      </c>
      <c r="F257" s="11">
        <f t="shared" si="24"/>
        <v>0.8916480000000001</v>
      </c>
      <c r="G257" s="11">
        <f t="shared" si="29"/>
        <v>5.3511033333333335</v>
      </c>
      <c r="H257" s="11">
        <f t="shared" si="30"/>
        <v>4.7713005849600005</v>
      </c>
      <c r="I257" s="2" t="s">
        <v>74</v>
      </c>
      <c r="J257" s="66">
        <v>4.29184</v>
      </c>
      <c r="K257" s="66">
        <v>6.69629</v>
      </c>
      <c r="L257" s="66">
        <v>5.06518</v>
      </c>
      <c r="M257" s="12"/>
      <c r="N257" s="12"/>
    </row>
    <row r="258" spans="2:14" ht="24">
      <c r="B258" s="2">
        <v>29</v>
      </c>
      <c r="C258" s="88">
        <v>21214</v>
      </c>
      <c r="D258" s="66">
        <v>160.96</v>
      </c>
      <c r="E258" s="66">
        <v>16.881</v>
      </c>
      <c r="F258" s="11">
        <f t="shared" si="24"/>
        <v>1.4585184</v>
      </c>
      <c r="G258" s="11">
        <f aca="true" t="shared" si="31" ref="G258:G264">+AVERAGE(J258:L258)</f>
        <v>2.5512799999999998</v>
      </c>
      <c r="H258" s="11">
        <f aca="true" t="shared" si="32" ref="H258:H264">+F258*G258</f>
        <v>3.7210888235519994</v>
      </c>
      <c r="I258" s="2" t="s">
        <v>75</v>
      </c>
      <c r="J258" s="66">
        <v>2.21178</v>
      </c>
      <c r="K258" s="66">
        <v>1.19893</v>
      </c>
      <c r="L258" s="66">
        <v>4.24313</v>
      </c>
      <c r="M258" s="12"/>
      <c r="N258" s="12"/>
    </row>
    <row r="259" spans="2:14" ht="24">
      <c r="B259" s="2">
        <v>30</v>
      </c>
      <c r="C259" s="88">
        <v>21220</v>
      </c>
      <c r="D259" s="66">
        <v>160.82</v>
      </c>
      <c r="E259" s="66">
        <v>9.568</v>
      </c>
      <c r="F259" s="11">
        <f t="shared" si="24"/>
        <v>0.8266752</v>
      </c>
      <c r="G259" s="11">
        <f t="shared" si="31"/>
        <v>24.791273333333336</v>
      </c>
      <c r="H259" s="11">
        <f t="shared" si="32"/>
        <v>20.494330841088004</v>
      </c>
      <c r="I259" s="2" t="s">
        <v>97</v>
      </c>
      <c r="J259" s="66">
        <v>28.27053</v>
      </c>
      <c r="K259" s="66">
        <v>26.8826</v>
      </c>
      <c r="L259" s="66">
        <v>19.22069</v>
      </c>
      <c r="M259" s="12"/>
      <c r="N259" s="12"/>
    </row>
    <row r="260" spans="2:14" ht="24">
      <c r="B260" s="2">
        <v>31</v>
      </c>
      <c r="C260" s="88">
        <v>21234</v>
      </c>
      <c r="D260" s="66">
        <v>160.8</v>
      </c>
      <c r="E260" s="66">
        <v>10.66</v>
      </c>
      <c r="F260" s="11">
        <f t="shared" si="24"/>
        <v>0.9210240000000001</v>
      </c>
      <c r="G260" s="11">
        <f t="shared" si="31"/>
        <v>12.252450000000001</v>
      </c>
      <c r="H260" s="11">
        <f t="shared" si="32"/>
        <v>11.284800508800002</v>
      </c>
      <c r="I260" s="2" t="s">
        <v>98</v>
      </c>
      <c r="J260" s="66">
        <v>3.06592</v>
      </c>
      <c r="K260" s="66">
        <v>2.45021</v>
      </c>
      <c r="L260" s="66">
        <v>31.24122</v>
      </c>
      <c r="M260" s="12"/>
      <c r="N260" s="12"/>
    </row>
    <row r="261" spans="2:14" ht="24">
      <c r="B261" s="2">
        <v>32</v>
      </c>
      <c r="C261" s="88">
        <v>21241</v>
      </c>
      <c r="D261" s="66">
        <v>160.71</v>
      </c>
      <c r="E261" s="66">
        <v>5.586</v>
      </c>
      <c r="F261" s="11">
        <f t="shared" si="24"/>
        <v>0.48263040000000007</v>
      </c>
      <c r="G261" s="11">
        <f t="shared" si="31"/>
        <v>2.0803866666666666</v>
      </c>
      <c r="H261" s="11">
        <f t="shared" si="32"/>
        <v>1.004057849088</v>
      </c>
      <c r="I261" s="2" t="s">
        <v>99</v>
      </c>
      <c r="J261" s="66">
        <v>1.67101</v>
      </c>
      <c r="K261" s="66">
        <v>2.17715</v>
      </c>
      <c r="L261" s="66">
        <v>2.393</v>
      </c>
      <c r="M261" s="12"/>
      <c r="N261" s="12"/>
    </row>
    <row r="262" spans="2:14" ht="24">
      <c r="B262" s="2">
        <v>33</v>
      </c>
      <c r="C262" s="88">
        <v>21255</v>
      </c>
      <c r="D262" s="66">
        <v>160.79</v>
      </c>
      <c r="E262" s="66">
        <v>9.199</v>
      </c>
      <c r="F262" s="11">
        <f t="shared" si="24"/>
        <v>0.7947936</v>
      </c>
      <c r="G262" s="11">
        <f t="shared" si="31"/>
        <v>0.3552933333333333</v>
      </c>
      <c r="H262" s="11">
        <f t="shared" si="32"/>
        <v>0.28238486745599994</v>
      </c>
      <c r="I262" s="2" t="s">
        <v>106</v>
      </c>
      <c r="J262" s="66">
        <v>0.72393</v>
      </c>
      <c r="K262" s="66">
        <v>0.34195</v>
      </c>
      <c r="L262" s="66">
        <f>การคำนวณตะกอน!F104</f>
        <v>0</v>
      </c>
      <c r="M262" s="12"/>
      <c r="N262" s="12"/>
    </row>
    <row r="263" spans="2:14" ht="24">
      <c r="B263" s="2">
        <v>34</v>
      </c>
      <c r="C263" s="88">
        <v>21262</v>
      </c>
      <c r="D263" s="66">
        <v>160.7</v>
      </c>
      <c r="E263" s="66">
        <v>4.612</v>
      </c>
      <c r="F263" s="11">
        <f t="shared" si="24"/>
        <v>0.3984768</v>
      </c>
      <c r="G263" s="11">
        <f t="shared" si="31"/>
        <v>15.580179999999999</v>
      </c>
      <c r="H263" s="11">
        <f t="shared" si="32"/>
        <v>6.208340269823999</v>
      </c>
      <c r="I263" s="2" t="s">
        <v>107</v>
      </c>
      <c r="J263" s="66">
        <v>12.74291</v>
      </c>
      <c r="K263" s="66">
        <v>26.47183</v>
      </c>
      <c r="L263" s="66">
        <v>7.5258</v>
      </c>
      <c r="M263" s="12"/>
      <c r="N263" s="12"/>
    </row>
    <row r="264" spans="2:14" ht="24">
      <c r="B264" s="2">
        <v>35</v>
      </c>
      <c r="C264" s="88">
        <v>21269</v>
      </c>
      <c r="D264" s="66">
        <v>160.78</v>
      </c>
      <c r="E264" s="66">
        <v>7.238</v>
      </c>
      <c r="F264" s="11">
        <f t="shared" si="24"/>
        <v>0.6253632000000001</v>
      </c>
      <c r="G264" s="11">
        <f t="shared" si="31"/>
        <v>0.12293666666666668</v>
      </c>
      <c r="H264" s="11">
        <f t="shared" si="32"/>
        <v>0.07688006726400003</v>
      </c>
      <c r="I264" s="2" t="s">
        <v>108</v>
      </c>
      <c r="J264" s="66">
        <v>0.36881</v>
      </c>
      <c r="K264" s="66">
        <f>การคำนวณตะกอน!F109</f>
        <v>0</v>
      </c>
      <c r="L264" s="66">
        <f>การคำนวณตะกอน!F110</f>
        <v>0</v>
      </c>
      <c r="M264" s="12"/>
      <c r="N264" s="12"/>
    </row>
    <row r="265" spans="2:14" s="172" customFormat="1" ht="24">
      <c r="B265" s="169">
        <v>1</v>
      </c>
      <c r="C265" s="170">
        <v>21278</v>
      </c>
      <c r="D265" s="171">
        <v>160.77</v>
      </c>
      <c r="E265" s="171">
        <v>7.242</v>
      </c>
      <c r="F265" s="171">
        <f t="shared" si="24"/>
        <v>0.6257088000000001</v>
      </c>
      <c r="G265" s="11">
        <f aca="true" t="shared" si="33" ref="G265:G282">+AVERAGE(J265:L265)</f>
        <v>25.720166666666668</v>
      </c>
      <c r="H265" s="11">
        <f aca="true" t="shared" si="34" ref="H265:H282">+F265*G265</f>
        <v>16.093334620800004</v>
      </c>
      <c r="I265" s="195" t="s">
        <v>76</v>
      </c>
      <c r="J265" s="171">
        <v>25.37678</v>
      </c>
      <c r="K265" s="171">
        <v>24.57948</v>
      </c>
      <c r="L265" s="171">
        <v>27.20424</v>
      </c>
      <c r="M265" s="173"/>
      <c r="N265" s="173"/>
    </row>
    <row r="266" spans="2:14" ht="24">
      <c r="B266" s="2">
        <v>2</v>
      </c>
      <c r="C266" s="88">
        <v>21298</v>
      </c>
      <c r="D266" s="66">
        <v>160.81</v>
      </c>
      <c r="E266" s="66">
        <v>9.887</v>
      </c>
      <c r="F266" s="11">
        <f t="shared" si="24"/>
        <v>0.8542368000000001</v>
      </c>
      <c r="G266" s="11">
        <f t="shared" si="33"/>
        <v>20.588213333333332</v>
      </c>
      <c r="H266" s="11">
        <f t="shared" si="34"/>
        <v>17.587209475584</v>
      </c>
      <c r="I266" s="196" t="s">
        <v>77</v>
      </c>
      <c r="J266" s="66">
        <v>13.80977</v>
      </c>
      <c r="K266" s="66">
        <v>15.01233</v>
      </c>
      <c r="L266" s="66">
        <v>32.94254</v>
      </c>
      <c r="M266" s="12"/>
      <c r="N266" s="12"/>
    </row>
    <row r="267" spans="2:14" ht="24">
      <c r="B267" s="2">
        <v>3</v>
      </c>
      <c r="C267" s="88">
        <v>21319</v>
      </c>
      <c r="D267" s="66">
        <v>160.68</v>
      </c>
      <c r="E267" s="66">
        <v>3.264</v>
      </c>
      <c r="F267" s="11">
        <f t="shared" si="24"/>
        <v>0.28200959999999997</v>
      </c>
      <c r="G267" s="11">
        <f t="shared" si="33"/>
        <v>9.94115</v>
      </c>
      <c r="H267" s="11">
        <f t="shared" si="34"/>
        <v>2.80349973504</v>
      </c>
      <c r="I267" s="196" t="s">
        <v>78</v>
      </c>
      <c r="J267" s="66">
        <v>5.85823</v>
      </c>
      <c r="K267" s="66">
        <v>3.54576</v>
      </c>
      <c r="L267" s="66">
        <v>20.41946</v>
      </c>
      <c r="M267" s="12"/>
      <c r="N267" s="12"/>
    </row>
    <row r="268" spans="2:14" ht="24">
      <c r="B268" s="2">
        <v>4</v>
      </c>
      <c r="C268" s="88">
        <v>21325</v>
      </c>
      <c r="D268" s="66">
        <v>160.8</v>
      </c>
      <c r="E268" s="66">
        <v>8.559</v>
      </c>
      <c r="F268" s="11">
        <f t="shared" si="24"/>
        <v>0.7394976</v>
      </c>
      <c r="G268" s="11">
        <f t="shared" si="33"/>
        <v>13.439793333333334</v>
      </c>
      <c r="H268" s="11">
        <f t="shared" si="34"/>
        <v>9.938694914496</v>
      </c>
      <c r="I268" s="196" t="s">
        <v>79</v>
      </c>
      <c r="J268" s="66">
        <v>6.58675</v>
      </c>
      <c r="K268" s="66">
        <v>10.65379</v>
      </c>
      <c r="L268" s="66">
        <v>23.07884</v>
      </c>
      <c r="M268" s="12"/>
      <c r="N268" s="12"/>
    </row>
    <row r="269" spans="2:14" ht="24">
      <c r="B269" s="2">
        <v>5</v>
      </c>
      <c r="C269" s="88">
        <v>21333</v>
      </c>
      <c r="D269" s="66">
        <v>160.7</v>
      </c>
      <c r="E269" s="66">
        <v>3.838</v>
      </c>
      <c r="F269" s="11">
        <f t="shared" si="24"/>
        <v>0.33160320000000004</v>
      </c>
      <c r="G269" s="11">
        <f t="shared" si="33"/>
        <v>29.835596666666664</v>
      </c>
      <c r="H269" s="11">
        <f t="shared" si="34"/>
        <v>9.893579328576001</v>
      </c>
      <c r="I269" s="196" t="s">
        <v>80</v>
      </c>
      <c r="J269" s="66">
        <v>34.17712</v>
      </c>
      <c r="K269" s="66">
        <v>38.97932</v>
      </c>
      <c r="L269" s="66">
        <v>16.35035</v>
      </c>
      <c r="M269" s="12"/>
      <c r="N269" s="12"/>
    </row>
    <row r="270" spans="2:14" ht="24">
      <c r="B270" s="2">
        <v>6</v>
      </c>
      <c r="C270" s="88">
        <v>21402</v>
      </c>
      <c r="D270" s="66">
        <v>160.82</v>
      </c>
      <c r="E270" s="66">
        <v>5.353</v>
      </c>
      <c r="F270" s="11">
        <f t="shared" si="24"/>
        <v>0.4624992</v>
      </c>
      <c r="G270" s="11">
        <f t="shared" si="33"/>
        <v>0.23222666666666666</v>
      </c>
      <c r="H270" s="11">
        <f t="shared" si="34"/>
        <v>0.107404647552</v>
      </c>
      <c r="I270" s="196" t="s">
        <v>81</v>
      </c>
      <c r="J270" s="66">
        <v>0.36134</v>
      </c>
      <c r="K270" s="66">
        <v>0</v>
      </c>
      <c r="L270" s="66">
        <v>0.33534</v>
      </c>
      <c r="M270" s="12" t="s">
        <v>137</v>
      </c>
      <c r="N270" s="12"/>
    </row>
    <row r="271" spans="2:14" ht="24">
      <c r="B271" s="2">
        <v>7</v>
      </c>
      <c r="C271" s="88">
        <v>21416</v>
      </c>
      <c r="D271" s="66">
        <v>161.19</v>
      </c>
      <c r="E271" s="66">
        <v>23.797</v>
      </c>
      <c r="F271" s="11">
        <f t="shared" si="24"/>
        <v>2.0560608</v>
      </c>
      <c r="G271" s="11">
        <f t="shared" si="33"/>
        <v>1.9263033333333333</v>
      </c>
      <c r="H271" s="11">
        <f t="shared" si="34"/>
        <v>3.960596772576</v>
      </c>
      <c r="I271" s="196" t="s">
        <v>82</v>
      </c>
      <c r="J271" s="66">
        <v>0.33502</v>
      </c>
      <c r="K271" s="66">
        <v>0</v>
      </c>
      <c r="L271" s="66">
        <v>5.44389</v>
      </c>
      <c r="M271" s="12" t="s">
        <v>138</v>
      </c>
      <c r="N271" s="12"/>
    </row>
    <row r="272" spans="2:14" ht="24">
      <c r="B272" s="2">
        <v>8</v>
      </c>
      <c r="C272" s="88">
        <v>21442</v>
      </c>
      <c r="D272" s="66">
        <v>161.58</v>
      </c>
      <c r="E272" s="66">
        <v>52.341</v>
      </c>
      <c r="F272" s="11">
        <f t="shared" si="24"/>
        <v>4.522262400000001</v>
      </c>
      <c r="G272" s="11">
        <f t="shared" si="33"/>
        <v>22.73590333333333</v>
      </c>
      <c r="H272" s="11">
        <f t="shared" si="34"/>
        <v>102.817720774368</v>
      </c>
      <c r="I272" s="196" t="s">
        <v>83</v>
      </c>
      <c r="J272" s="66">
        <v>33.42675</v>
      </c>
      <c r="K272" s="66">
        <v>7.15948</v>
      </c>
      <c r="L272" s="66">
        <v>27.62148</v>
      </c>
      <c r="M272" s="12"/>
      <c r="N272" s="12"/>
    </row>
    <row r="273" spans="2:14" ht="24">
      <c r="B273" s="2">
        <v>9</v>
      </c>
      <c r="C273" s="88">
        <v>21448</v>
      </c>
      <c r="D273" s="66">
        <v>161.95</v>
      </c>
      <c r="E273" s="66">
        <v>186.35</v>
      </c>
      <c r="F273" s="11">
        <f t="shared" si="24"/>
        <v>16.100640000000002</v>
      </c>
      <c r="G273" s="11">
        <f t="shared" si="33"/>
        <v>176.47951</v>
      </c>
      <c r="H273" s="11">
        <f t="shared" si="34"/>
        <v>2841.4330578864005</v>
      </c>
      <c r="I273" s="196" t="s">
        <v>84</v>
      </c>
      <c r="J273" s="66">
        <v>182.88222</v>
      </c>
      <c r="K273" s="66">
        <v>175.45064</v>
      </c>
      <c r="L273" s="66">
        <v>171.10567</v>
      </c>
      <c r="M273" s="12"/>
      <c r="N273" s="12"/>
    </row>
    <row r="274" spans="2:14" ht="24">
      <c r="B274" s="2">
        <v>10</v>
      </c>
      <c r="C274" s="88">
        <v>21448</v>
      </c>
      <c r="D274" s="66">
        <v>163.02</v>
      </c>
      <c r="E274" s="66">
        <v>193.942</v>
      </c>
      <c r="F274" s="11">
        <f t="shared" si="24"/>
        <v>16.756588800000003</v>
      </c>
      <c r="G274" s="11">
        <f t="shared" si="33"/>
        <v>267.17634</v>
      </c>
      <c r="H274" s="11">
        <f t="shared" si="34"/>
        <v>4476.964066468992</v>
      </c>
      <c r="I274" s="196" t="s">
        <v>85</v>
      </c>
      <c r="J274" s="66">
        <v>275.47342</v>
      </c>
      <c r="K274" s="66">
        <v>269.03625</v>
      </c>
      <c r="L274" s="66">
        <v>257.01935</v>
      </c>
      <c r="M274" s="12"/>
      <c r="N274" s="12"/>
    </row>
    <row r="275" spans="2:14" ht="24">
      <c r="B275" s="2">
        <v>11</v>
      </c>
      <c r="C275" s="88">
        <v>21463</v>
      </c>
      <c r="D275" s="66">
        <v>161.05</v>
      </c>
      <c r="E275" s="66">
        <v>19.993</v>
      </c>
      <c r="F275" s="11">
        <f t="shared" si="24"/>
        <v>1.7273952</v>
      </c>
      <c r="G275" s="11">
        <f t="shared" si="33"/>
        <v>17.503786666666667</v>
      </c>
      <c r="H275" s="11">
        <f t="shared" si="34"/>
        <v>30.235957069824</v>
      </c>
      <c r="I275" s="196" t="s">
        <v>86</v>
      </c>
      <c r="J275" s="66">
        <v>23.41529</v>
      </c>
      <c r="K275" s="66">
        <v>18.71985</v>
      </c>
      <c r="L275" s="66">
        <v>10.37622</v>
      </c>
      <c r="M275" s="12"/>
      <c r="N275" s="12"/>
    </row>
    <row r="276" spans="2:14" ht="24">
      <c r="B276" s="2">
        <v>12</v>
      </c>
      <c r="C276" s="88">
        <v>21480</v>
      </c>
      <c r="D276" s="66">
        <v>160.95</v>
      </c>
      <c r="E276" s="66">
        <v>15.523</v>
      </c>
      <c r="F276" s="11">
        <f t="shared" si="24"/>
        <v>1.3411872</v>
      </c>
      <c r="G276" s="11">
        <f t="shared" si="33"/>
        <v>7.93748</v>
      </c>
      <c r="H276" s="11">
        <f t="shared" si="34"/>
        <v>10.645646576256</v>
      </c>
      <c r="I276" s="196" t="s">
        <v>87</v>
      </c>
      <c r="J276" s="66">
        <v>6.02349</v>
      </c>
      <c r="K276" s="66">
        <v>7.40147</v>
      </c>
      <c r="L276" s="66">
        <v>10.38748</v>
      </c>
      <c r="M276" s="12"/>
      <c r="N276" s="12"/>
    </row>
    <row r="277" spans="2:14" ht="24">
      <c r="B277" s="2">
        <v>13</v>
      </c>
      <c r="C277" s="88">
        <v>21493</v>
      </c>
      <c r="D277" s="66">
        <v>160.86</v>
      </c>
      <c r="E277" s="66">
        <v>9.516</v>
      </c>
      <c r="F277" s="11">
        <f t="shared" si="24"/>
        <v>0.8221824000000001</v>
      </c>
      <c r="G277" s="11">
        <f t="shared" si="33"/>
        <v>9.913273333333331</v>
      </c>
      <c r="H277" s="11">
        <f t="shared" si="34"/>
        <v>8.150518861056</v>
      </c>
      <c r="I277" s="196" t="s">
        <v>88</v>
      </c>
      <c r="J277" s="66">
        <v>9.92424</v>
      </c>
      <c r="K277" s="66">
        <v>10.98556</v>
      </c>
      <c r="L277" s="66">
        <v>8.83002</v>
      </c>
      <c r="M277" s="12"/>
      <c r="N277" s="12"/>
    </row>
    <row r="278" spans="2:14" ht="24">
      <c r="B278" s="2">
        <v>14</v>
      </c>
      <c r="C278" s="88">
        <v>21500</v>
      </c>
      <c r="D278" s="66">
        <v>160.81</v>
      </c>
      <c r="E278" s="66">
        <v>9.055</v>
      </c>
      <c r="F278" s="11">
        <f t="shared" si="24"/>
        <v>0.782352</v>
      </c>
      <c r="G278" s="11">
        <f t="shared" si="33"/>
        <v>3.9650866666666666</v>
      </c>
      <c r="H278" s="11">
        <f t="shared" si="34"/>
        <v>3.10209348384</v>
      </c>
      <c r="I278" s="196" t="s">
        <v>89</v>
      </c>
      <c r="J278" s="66">
        <v>3.54887</v>
      </c>
      <c r="K278" s="66">
        <v>3.49375</v>
      </c>
      <c r="L278" s="66">
        <v>4.85264</v>
      </c>
      <c r="M278" s="12"/>
      <c r="N278" s="12"/>
    </row>
    <row r="279" spans="2:14" ht="24">
      <c r="B279" s="2">
        <v>15</v>
      </c>
      <c r="C279" s="88">
        <v>21508</v>
      </c>
      <c r="D279" s="66">
        <v>160.88</v>
      </c>
      <c r="E279" s="66">
        <v>11.896</v>
      </c>
      <c r="F279" s="11">
        <f t="shared" si="24"/>
        <v>1.0278144</v>
      </c>
      <c r="G279" s="11">
        <f t="shared" si="33"/>
        <v>9.813326666666667</v>
      </c>
      <c r="H279" s="11">
        <f t="shared" si="34"/>
        <v>10.086278459904</v>
      </c>
      <c r="I279" s="196" t="s">
        <v>90</v>
      </c>
      <c r="J279" s="66">
        <v>10.94167</v>
      </c>
      <c r="K279" s="66">
        <v>9.35673</v>
      </c>
      <c r="L279" s="66">
        <v>9.14158</v>
      </c>
      <c r="M279" s="12"/>
      <c r="N279" s="12"/>
    </row>
    <row r="280" spans="2:14" ht="24">
      <c r="B280" s="2">
        <v>16</v>
      </c>
      <c r="C280" s="88">
        <v>21523</v>
      </c>
      <c r="D280" s="66">
        <v>160.9</v>
      </c>
      <c r="E280" s="66">
        <v>12.355</v>
      </c>
      <c r="F280" s="11">
        <f t="shared" si="24"/>
        <v>1.0674720000000002</v>
      </c>
      <c r="G280" s="11">
        <f t="shared" si="33"/>
        <v>247.24245</v>
      </c>
      <c r="H280" s="11">
        <f t="shared" si="34"/>
        <v>263.9243925864</v>
      </c>
      <c r="I280" s="196" t="s">
        <v>91</v>
      </c>
      <c r="J280" s="66">
        <v>263.40641</v>
      </c>
      <c r="K280" s="66">
        <v>220.09362</v>
      </c>
      <c r="L280" s="66">
        <v>258.22732</v>
      </c>
      <c r="M280" s="12"/>
      <c r="N280" s="12"/>
    </row>
    <row r="281" spans="2:14" ht="24">
      <c r="B281" s="2">
        <v>17</v>
      </c>
      <c r="C281" s="88">
        <v>21530</v>
      </c>
      <c r="D281" s="66">
        <v>160.83</v>
      </c>
      <c r="E281" s="66">
        <v>9.741</v>
      </c>
      <c r="F281" s="11">
        <f t="shared" si="24"/>
        <v>0.8416224</v>
      </c>
      <c r="G281" s="11">
        <f t="shared" si="33"/>
        <v>24.57932666666667</v>
      </c>
      <c r="H281" s="11">
        <f t="shared" si="34"/>
        <v>20.686511899584</v>
      </c>
      <c r="I281" s="196" t="s">
        <v>92</v>
      </c>
      <c r="J281" s="66">
        <v>29.95985</v>
      </c>
      <c r="K281" s="66">
        <v>14.38288</v>
      </c>
      <c r="L281" s="66">
        <v>29.39525</v>
      </c>
      <c r="M281" s="12"/>
      <c r="N281" s="12"/>
    </row>
    <row r="282" spans="2:14" ht="24">
      <c r="B282" s="2">
        <v>18</v>
      </c>
      <c r="C282" s="88">
        <v>21542</v>
      </c>
      <c r="D282" s="66">
        <v>160.63</v>
      </c>
      <c r="E282" s="66">
        <v>2.215</v>
      </c>
      <c r="F282" s="11">
        <f t="shared" si="24"/>
        <v>0.191376</v>
      </c>
      <c r="G282" s="11">
        <f t="shared" si="33"/>
        <v>26.30977</v>
      </c>
      <c r="H282" s="11">
        <f t="shared" si="34"/>
        <v>5.03505854352</v>
      </c>
      <c r="I282" s="196" t="s">
        <v>93</v>
      </c>
      <c r="J282" s="66">
        <v>31.75941</v>
      </c>
      <c r="K282" s="66">
        <v>25.15105</v>
      </c>
      <c r="L282" s="66">
        <v>22.01885</v>
      </c>
      <c r="M282" s="12"/>
      <c r="N282" s="12"/>
    </row>
    <row r="283" spans="2:14" s="200" customFormat="1" ht="24">
      <c r="B283" s="197"/>
      <c r="C283" s="198" t="s">
        <v>140</v>
      </c>
      <c r="D283" s="199"/>
      <c r="E283" s="199"/>
      <c r="F283" s="199"/>
      <c r="G283" s="199"/>
      <c r="I283" s="201"/>
      <c r="J283" s="199"/>
      <c r="K283" s="199"/>
      <c r="L283" s="199"/>
      <c r="M283" s="202" t="s">
        <v>139</v>
      </c>
      <c r="N283" s="202"/>
    </row>
    <row r="284" spans="2:14" ht="24">
      <c r="B284" s="8">
        <v>1</v>
      </c>
      <c r="C284" s="106">
        <v>21709</v>
      </c>
      <c r="D284" s="11">
        <v>161</v>
      </c>
      <c r="E284" s="11">
        <v>14.039</v>
      </c>
      <c r="F284" s="11">
        <f aca="true" t="shared" si="35" ref="F284:F306">+E284*0.0864</f>
        <v>1.2129696</v>
      </c>
      <c r="G284" s="11">
        <f aca="true" t="shared" si="36" ref="G284:G306">+AVERAGE(J284:L284)</f>
        <v>35.561393333333335</v>
      </c>
      <c r="H284" s="11">
        <f aca="true" t="shared" si="37" ref="H284:H306">+F284*G284</f>
        <v>43.13488904697601</v>
      </c>
      <c r="I284" s="94" t="s">
        <v>76</v>
      </c>
      <c r="J284" s="11">
        <v>40.71765</v>
      </c>
      <c r="K284" s="11">
        <v>34.60101</v>
      </c>
      <c r="L284" s="11">
        <v>31.36552</v>
      </c>
      <c r="M284" s="9"/>
      <c r="N284" s="9"/>
    </row>
    <row r="285" spans="2:14" ht="24">
      <c r="B285" s="2">
        <v>2</v>
      </c>
      <c r="C285" s="88">
        <v>21721</v>
      </c>
      <c r="D285" s="66">
        <v>160.63</v>
      </c>
      <c r="E285" s="66">
        <v>2.951</v>
      </c>
      <c r="F285" s="11">
        <f t="shared" si="35"/>
        <v>0.25496640000000004</v>
      </c>
      <c r="G285" s="11">
        <f t="shared" si="36"/>
        <v>58.425473333333336</v>
      </c>
      <c r="H285" s="11">
        <f t="shared" si="37"/>
        <v>14.896532604096002</v>
      </c>
      <c r="I285" s="196" t="s">
        <v>77</v>
      </c>
      <c r="J285" s="66">
        <v>53.90929</v>
      </c>
      <c r="K285" s="66">
        <v>57.14872</v>
      </c>
      <c r="L285" s="66">
        <v>64.21841</v>
      </c>
      <c r="M285" s="12" t="s">
        <v>141</v>
      </c>
      <c r="N285" s="12"/>
    </row>
    <row r="286" spans="2:14" ht="24">
      <c r="B286" s="2">
        <v>3</v>
      </c>
      <c r="C286" s="88">
        <v>21746</v>
      </c>
      <c r="D286" s="66">
        <v>160.94</v>
      </c>
      <c r="E286" s="66">
        <v>12.499</v>
      </c>
      <c r="F286" s="11">
        <f t="shared" si="35"/>
        <v>1.0799136</v>
      </c>
      <c r="G286" s="11">
        <f t="shared" si="36"/>
        <v>16.76363</v>
      </c>
      <c r="H286" s="11">
        <f t="shared" si="37"/>
        <v>18.103272022368</v>
      </c>
      <c r="I286" s="196" t="s">
        <v>78</v>
      </c>
      <c r="J286" s="66">
        <v>11.23154</v>
      </c>
      <c r="K286" s="66">
        <v>23.61106</v>
      </c>
      <c r="L286" s="66">
        <v>15.44829</v>
      </c>
      <c r="M286" s="12" t="s">
        <v>142</v>
      </c>
      <c r="N286" s="12"/>
    </row>
    <row r="287" spans="2:14" ht="24">
      <c r="B287" s="2">
        <v>4</v>
      </c>
      <c r="C287" s="88">
        <v>21757</v>
      </c>
      <c r="D287" s="66">
        <v>160.89</v>
      </c>
      <c r="E287" s="66">
        <v>12.208</v>
      </c>
      <c r="F287" s="11">
        <f t="shared" si="35"/>
        <v>1.0547712</v>
      </c>
      <c r="G287" s="11">
        <f t="shared" si="36"/>
        <v>25.410336666666666</v>
      </c>
      <c r="H287" s="11">
        <f t="shared" si="37"/>
        <v>26.802091298304</v>
      </c>
      <c r="I287" s="196" t="s">
        <v>79</v>
      </c>
      <c r="J287" s="66">
        <v>18.89036</v>
      </c>
      <c r="K287" s="66">
        <v>29.3884</v>
      </c>
      <c r="L287" s="66">
        <v>27.95225</v>
      </c>
      <c r="M287" s="12"/>
      <c r="N287" s="12"/>
    </row>
    <row r="288" spans="2:14" ht="24">
      <c r="B288" s="2">
        <v>5</v>
      </c>
      <c r="C288" s="88">
        <v>21766</v>
      </c>
      <c r="D288" s="66">
        <v>160.88</v>
      </c>
      <c r="E288" s="66">
        <v>12.843</v>
      </c>
      <c r="F288" s="11">
        <f t="shared" si="35"/>
        <v>1.1096352</v>
      </c>
      <c r="G288" s="11">
        <f t="shared" si="36"/>
        <v>49.66584333333333</v>
      </c>
      <c r="H288" s="11">
        <f t="shared" si="37"/>
        <v>55.110968000351995</v>
      </c>
      <c r="I288" s="196" t="s">
        <v>80</v>
      </c>
      <c r="J288" s="66">
        <v>43.77332</v>
      </c>
      <c r="K288" s="66">
        <v>59.08777</v>
      </c>
      <c r="L288" s="66">
        <v>46.13644</v>
      </c>
      <c r="M288" s="12"/>
      <c r="N288" s="12"/>
    </row>
    <row r="289" spans="2:14" ht="24">
      <c r="B289" s="2">
        <v>6</v>
      </c>
      <c r="C289" s="88">
        <v>21785</v>
      </c>
      <c r="D289" s="66">
        <v>161.05</v>
      </c>
      <c r="E289" s="66">
        <v>14.601</v>
      </c>
      <c r="F289" s="11">
        <f t="shared" si="35"/>
        <v>1.2615264000000002</v>
      </c>
      <c r="G289" s="11">
        <f t="shared" si="36"/>
        <v>62.16595666666666</v>
      </c>
      <c r="H289" s="11">
        <f t="shared" si="37"/>
        <v>78.423995516256</v>
      </c>
      <c r="I289" s="196" t="s">
        <v>81</v>
      </c>
      <c r="J289" s="66">
        <v>45.21649</v>
      </c>
      <c r="K289" s="66">
        <v>76.60215</v>
      </c>
      <c r="L289" s="66">
        <v>64.67923</v>
      </c>
      <c r="M289" s="12"/>
      <c r="N289" s="12"/>
    </row>
    <row r="290" spans="2:14" ht="24">
      <c r="B290" s="2">
        <v>7</v>
      </c>
      <c r="C290" s="88">
        <v>21791</v>
      </c>
      <c r="D290" s="66">
        <v>161.91</v>
      </c>
      <c r="E290" s="66">
        <v>80.806</v>
      </c>
      <c r="F290" s="11">
        <f t="shared" si="35"/>
        <v>6.9816384000000005</v>
      </c>
      <c r="G290" s="11">
        <f t="shared" si="36"/>
        <v>83.63515</v>
      </c>
      <c r="H290" s="11">
        <f t="shared" si="37"/>
        <v>583.91037482976</v>
      </c>
      <c r="I290" s="196" t="s">
        <v>82</v>
      </c>
      <c r="J290" s="66">
        <v>75.96372</v>
      </c>
      <c r="K290" s="66">
        <v>81.87718</v>
      </c>
      <c r="L290" s="66">
        <v>93.06455</v>
      </c>
      <c r="M290" s="12"/>
      <c r="N290" s="12"/>
    </row>
    <row r="291" spans="2:14" ht="24">
      <c r="B291" s="2">
        <v>8</v>
      </c>
      <c r="C291" s="88">
        <v>21800</v>
      </c>
      <c r="D291" s="66">
        <v>161.19</v>
      </c>
      <c r="E291" s="66">
        <v>28.436</v>
      </c>
      <c r="F291" s="11">
        <f t="shared" si="35"/>
        <v>2.4568704</v>
      </c>
      <c r="G291" s="11">
        <f t="shared" si="36"/>
        <v>62.43744</v>
      </c>
      <c r="H291" s="11">
        <f t="shared" si="37"/>
        <v>153.40069818777602</v>
      </c>
      <c r="I291" s="196" t="s">
        <v>83</v>
      </c>
      <c r="J291" s="66">
        <v>70.77094</v>
      </c>
      <c r="K291" s="66">
        <v>61.45587</v>
      </c>
      <c r="L291" s="66">
        <v>55.08551</v>
      </c>
      <c r="M291" s="12"/>
      <c r="N291" s="12"/>
    </row>
    <row r="292" spans="2:14" ht="24">
      <c r="B292" s="2">
        <v>9</v>
      </c>
      <c r="C292" s="88">
        <v>21820</v>
      </c>
      <c r="D292" s="66">
        <v>162.98</v>
      </c>
      <c r="E292" s="66">
        <v>405.715</v>
      </c>
      <c r="F292" s="11">
        <f t="shared" si="35"/>
        <v>35.053776</v>
      </c>
      <c r="G292" s="11">
        <f t="shared" si="36"/>
        <v>147.11486</v>
      </c>
      <c r="H292" s="11">
        <f t="shared" si="37"/>
        <v>5156.9313487113595</v>
      </c>
      <c r="I292" s="196" t="s">
        <v>84</v>
      </c>
      <c r="J292" s="66">
        <v>138.53673</v>
      </c>
      <c r="K292" s="66">
        <v>173.9388</v>
      </c>
      <c r="L292" s="66">
        <v>128.86905</v>
      </c>
      <c r="M292" s="12"/>
      <c r="N292" s="12"/>
    </row>
    <row r="293" spans="2:14" ht="24">
      <c r="B293" s="2">
        <v>10</v>
      </c>
      <c r="C293" s="88">
        <v>21823</v>
      </c>
      <c r="D293" s="66">
        <v>162.16</v>
      </c>
      <c r="E293" s="66">
        <v>123.168</v>
      </c>
      <c r="F293" s="11">
        <f t="shared" si="35"/>
        <v>10.641715200000002</v>
      </c>
      <c r="G293" s="11">
        <f t="shared" si="36"/>
        <v>61.23605333333334</v>
      </c>
      <c r="H293" s="11">
        <f t="shared" si="37"/>
        <v>651.6566395453442</v>
      </c>
      <c r="I293" s="196" t="s">
        <v>85</v>
      </c>
      <c r="J293" s="66">
        <v>52.51368</v>
      </c>
      <c r="K293" s="66">
        <v>54.55648</v>
      </c>
      <c r="L293" s="66">
        <v>76.638</v>
      </c>
      <c r="M293" s="12"/>
      <c r="N293" s="12"/>
    </row>
    <row r="294" spans="2:14" ht="24">
      <c r="B294" s="2">
        <v>11</v>
      </c>
      <c r="C294" s="88">
        <v>21838</v>
      </c>
      <c r="D294" s="66">
        <v>162.35</v>
      </c>
      <c r="E294" s="66">
        <v>130.234</v>
      </c>
      <c r="F294" s="11">
        <f t="shared" si="35"/>
        <v>11.252217600000002</v>
      </c>
      <c r="G294" s="11">
        <f t="shared" si="36"/>
        <v>162.32520666666667</v>
      </c>
      <c r="H294" s="11">
        <f t="shared" si="37"/>
        <v>1826.5185473783044</v>
      </c>
      <c r="I294" s="196" t="s">
        <v>86</v>
      </c>
      <c r="J294" s="66">
        <v>171.56672</v>
      </c>
      <c r="K294" s="66">
        <v>167.71856</v>
      </c>
      <c r="L294" s="66">
        <v>147.69034</v>
      </c>
      <c r="M294" s="12"/>
      <c r="N294" s="12"/>
    </row>
    <row r="295" spans="2:14" ht="24">
      <c r="B295" s="2">
        <v>12</v>
      </c>
      <c r="C295" s="88">
        <v>21844</v>
      </c>
      <c r="D295" s="66">
        <v>161.64</v>
      </c>
      <c r="E295" s="66">
        <v>73.018</v>
      </c>
      <c r="F295" s="11">
        <f t="shared" si="35"/>
        <v>6.3087552</v>
      </c>
      <c r="G295" s="11">
        <f t="shared" si="36"/>
        <v>88.27049</v>
      </c>
      <c r="H295" s="11">
        <f t="shared" si="37"/>
        <v>556.8769127940479</v>
      </c>
      <c r="I295" s="196" t="s">
        <v>87</v>
      </c>
      <c r="J295" s="66">
        <v>92.73791</v>
      </c>
      <c r="K295" s="66">
        <v>85.50566</v>
      </c>
      <c r="L295" s="66">
        <v>86.5679</v>
      </c>
      <c r="M295" s="12"/>
      <c r="N295" s="12"/>
    </row>
    <row r="296" spans="2:14" ht="24">
      <c r="B296" s="2">
        <v>13</v>
      </c>
      <c r="C296" s="88">
        <v>21849</v>
      </c>
      <c r="D296" s="66">
        <v>161.45</v>
      </c>
      <c r="E296" s="66">
        <v>42.652</v>
      </c>
      <c r="F296" s="11">
        <f t="shared" si="35"/>
        <v>3.6851328000000003</v>
      </c>
      <c r="G296" s="11">
        <f t="shared" si="36"/>
        <v>43.86972666666666</v>
      </c>
      <c r="H296" s="11">
        <f t="shared" si="37"/>
        <v>161.665768666368</v>
      </c>
      <c r="I296" s="196" t="s">
        <v>88</v>
      </c>
      <c r="J296" s="66">
        <v>36.88176</v>
      </c>
      <c r="K296" s="66">
        <v>53.89258</v>
      </c>
      <c r="L296" s="66">
        <v>40.83484</v>
      </c>
      <c r="M296" s="12"/>
      <c r="N296" s="12"/>
    </row>
    <row r="297" spans="2:14" ht="24">
      <c r="B297" s="2">
        <v>14</v>
      </c>
      <c r="C297" s="88">
        <v>21860</v>
      </c>
      <c r="D297" s="66">
        <v>161.56</v>
      </c>
      <c r="E297" s="66">
        <v>49.741</v>
      </c>
      <c r="F297" s="11">
        <f t="shared" si="35"/>
        <v>4.2976224</v>
      </c>
      <c r="G297" s="11">
        <f t="shared" si="36"/>
        <v>50.030030000000004</v>
      </c>
      <c r="H297" s="11">
        <f t="shared" si="37"/>
        <v>215.010177600672</v>
      </c>
      <c r="I297" s="196" t="s">
        <v>89</v>
      </c>
      <c r="J297" s="66">
        <v>41.57757</v>
      </c>
      <c r="K297" s="66">
        <v>56.06706</v>
      </c>
      <c r="L297" s="66">
        <v>52.44546</v>
      </c>
      <c r="M297" s="12"/>
      <c r="N297" s="12"/>
    </row>
    <row r="298" spans="2:14" ht="24">
      <c r="B298" s="2">
        <v>15</v>
      </c>
      <c r="C298" s="88">
        <v>21877</v>
      </c>
      <c r="D298" s="66">
        <v>161.6</v>
      </c>
      <c r="E298" s="66">
        <v>66.545</v>
      </c>
      <c r="F298" s="11">
        <f t="shared" si="35"/>
        <v>5.749488</v>
      </c>
      <c r="G298" s="11">
        <f t="shared" si="36"/>
        <v>51.03499333333334</v>
      </c>
      <c r="H298" s="11">
        <f t="shared" si="37"/>
        <v>293.42508175008004</v>
      </c>
      <c r="I298" s="196" t="s">
        <v>90</v>
      </c>
      <c r="J298" s="66">
        <v>50.37699</v>
      </c>
      <c r="K298" s="66">
        <v>47.59113</v>
      </c>
      <c r="L298" s="66">
        <v>55.13686</v>
      </c>
      <c r="M298" s="12"/>
      <c r="N298" s="12"/>
    </row>
    <row r="299" spans="2:14" ht="24">
      <c r="B299" s="2">
        <v>16</v>
      </c>
      <c r="C299" s="88">
        <v>21895</v>
      </c>
      <c r="D299" s="66">
        <v>161.11</v>
      </c>
      <c r="E299" s="66">
        <v>20.163</v>
      </c>
      <c r="F299" s="11">
        <f t="shared" si="35"/>
        <v>1.7420832000000002</v>
      </c>
      <c r="G299" s="11">
        <f t="shared" si="36"/>
        <v>23.89257333333333</v>
      </c>
      <c r="H299" s="11">
        <f t="shared" si="37"/>
        <v>41.622850608768</v>
      </c>
      <c r="I299" s="196" t="s">
        <v>91</v>
      </c>
      <c r="J299" s="66">
        <v>31.39966</v>
      </c>
      <c r="K299" s="66">
        <v>25.84544</v>
      </c>
      <c r="L299" s="66">
        <v>14.43262</v>
      </c>
      <c r="M299" s="12"/>
      <c r="N299" s="12"/>
    </row>
    <row r="300" spans="2:14" ht="24">
      <c r="B300" s="2">
        <v>17</v>
      </c>
      <c r="C300" s="88">
        <v>21904</v>
      </c>
      <c r="D300" s="66">
        <v>160.75</v>
      </c>
      <c r="E300" s="66">
        <v>8.398</v>
      </c>
      <c r="F300" s="11">
        <f t="shared" si="35"/>
        <v>0.7255872</v>
      </c>
      <c r="G300" s="11">
        <f t="shared" si="36"/>
        <v>25.329269999999998</v>
      </c>
      <c r="H300" s="11">
        <f t="shared" si="37"/>
        <v>18.378594097344</v>
      </c>
      <c r="I300" s="196" t="s">
        <v>92</v>
      </c>
      <c r="J300" s="66">
        <v>29.51696</v>
      </c>
      <c r="K300" s="66">
        <v>18.36991</v>
      </c>
      <c r="L300" s="66">
        <v>28.10094</v>
      </c>
      <c r="M300" s="12"/>
      <c r="N300" s="12"/>
    </row>
    <row r="301" spans="2:14" ht="24">
      <c r="B301" s="2">
        <v>18</v>
      </c>
      <c r="C301" s="88">
        <v>21928</v>
      </c>
      <c r="D301" s="66">
        <v>161.46</v>
      </c>
      <c r="E301" s="66">
        <v>44.288</v>
      </c>
      <c r="F301" s="11">
        <f t="shared" si="35"/>
        <v>3.8264831999999998</v>
      </c>
      <c r="G301" s="11">
        <f t="shared" si="36"/>
        <v>61.845556666666674</v>
      </c>
      <c r="H301" s="11">
        <f t="shared" si="37"/>
        <v>236.650983579648</v>
      </c>
      <c r="I301" s="196" t="s">
        <v>93</v>
      </c>
      <c r="J301" s="66">
        <v>65.64489</v>
      </c>
      <c r="K301" s="66">
        <v>66.02999</v>
      </c>
      <c r="L301" s="66">
        <v>53.86179</v>
      </c>
      <c r="M301" s="12"/>
      <c r="N301" s="12"/>
    </row>
    <row r="302" spans="2:14" ht="24">
      <c r="B302" s="2">
        <v>19</v>
      </c>
      <c r="C302" s="88">
        <v>21934</v>
      </c>
      <c r="D302" s="66">
        <v>160.94</v>
      </c>
      <c r="E302" s="66">
        <v>17.717</v>
      </c>
      <c r="F302" s="11">
        <f t="shared" si="35"/>
        <v>1.5307488</v>
      </c>
      <c r="G302" s="11">
        <f t="shared" si="36"/>
        <v>26.880913333333336</v>
      </c>
      <c r="H302" s="11">
        <f t="shared" si="37"/>
        <v>41.147925827904004</v>
      </c>
      <c r="I302" s="196" t="s">
        <v>94</v>
      </c>
      <c r="J302" s="66">
        <v>15.37726</v>
      </c>
      <c r="K302" s="66">
        <v>40.09861</v>
      </c>
      <c r="L302" s="66">
        <v>25.16687</v>
      </c>
      <c r="M302" s="12"/>
      <c r="N302" s="12"/>
    </row>
    <row r="303" spans="2:14" ht="24">
      <c r="B303" s="2">
        <v>20</v>
      </c>
      <c r="C303" s="88">
        <v>21950</v>
      </c>
      <c r="D303" s="66">
        <v>160.67</v>
      </c>
      <c r="E303" s="66">
        <v>2.419</v>
      </c>
      <c r="F303" s="11">
        <f t="shared" si="35"/>
        <v>0.2090016</v>
      </c>
      <c r="G303" s="11">
        <f t="shared" si="36"/>
        <v>31.646766666666668</v>
      </c>
      <c r="H303" s="11">
        <f t="shared" si="37"/>
        <v>6.614224868160001</v>
      </c>
      <c r="I303" s="196" t="s">
        <v>66</v>
      </c>
      <c r="J303" s="66">
        <v>27.83287</v>
      </c>
      <c r="K303" s="66">
        <v>16.61355</v>
      </c>
      <c r="L303" s="66">
        <v>50.49388</v>
      </c>
      <c r="M303" s="12"/>
      <c r="N303" s="12"/>
    </row>
    <row r="304" spans="2:14" ht="24">
      <c r="B304" s="2">
        <v>21</v>
      </c>
      <c r="C304" s="88">
        <v>21971</v>
      </c>
      <c r="D304" s="66">
        <v>160.62</v>
      </c>
      <c r="E304" s="66">
        <v>3.632</v>
      </c>
      <c r="F304" s="11">
        <f t="shared" si="35"/>
        <v>0.31380480000000005</v>
      </c>
      <c r="G304" s="11">
        <f t="shared" si="36"/>
        <v>31.23025</v>
      </c>
      <c r="H304" s="11">
        <f t="shared" si="37"/>
        <v>9.800202355200001</v>
      </c>
      <c r="I304" s="196" t="s">
        <v>67</v>
      </c>
      <c r="J304" s="66">
        <v>29.8121</v>
      </c>
      <c r="K304" s="66">
        <v>33.34538</v>
      </c>
      <c r="L304" s="66">
        <v>30.53327</v>
      </c>
      <c r="M304" s="12"/>
      <c r="N304" s="12"/>
    </row>
    <row r="305" spans="2:14" ht="24">
      <c r="B305" s="2">
        <v>22</v>
      </c>
      <c r="C305" s="88">
        <v>21983</v>
      </c>
      <c r="D305" s="66">
        <v>160.76</v>
      </c>
      <c r="E305" s="66">
        <v>6.082</v>
      </c>
      <c r="F305" s="11">
        <f t="shared" si="35"/>
        <v>0.5254848</v>
      </c>
      <c r="G305" s="11">
        <f t="shared" si="36"/>
        <v>52.11235666666666</v>
      </c>
      <c r="H305" s="11">
        <f t="shared" si="37"/>
        <v>27.384251320511996</v>
      </c>
      <c r="I305" s="196" t="s">
        <v>95</v>
      </c>
      <c r="J305" s="66">
        <v>65.58793</v>
      </c>
      <c r="K305" s="66">
        <v>49.01064</v>
      </c>
      <c r="L305" s="66">
        <v>41.7385</v>
      </c>
      <c r="M305" s="12"/>
      <c r="N305" s="12"/>
    </row>
    <row r="306" spans="2:14" s="247" customFormat="1" ht="24.75" thickBot="1">
      <c r="B306" s="244">
        <v>23</v>
      </c>
      <c r="C306" s="245">
        <v>22003</v>
      </c>
      <c r="D306" s="246">
        <v>160.67</v>
      </c>
      <c r="E306" s="246">
        <v>4.862</v>
      </c>
      <c r="F306" s="246">
        <f t="shared" si="35"/>
        <v>0.42007680000000003</v>
      </c>
      <c r="G306" s="246">
        <f t="shared" si="36"/>
        <v>37.52529333333333</v>
      </c>
      <c r="H306" s="246">
        <f t="shared" si="37"/>
        <v>15.763505142528</v>
      </c>
      <c r="I306" s="248" t="s">
        <v>96</v>
      </c>
      <c r="J306" s="246">
        <v>27.2503</v>
      </c>
      <c r="K306" s="246">
        <v>51.33578</v>
      </c>
      <c r="L306" s="246">
        <v>33.9898</v>
      </c>
      <c r="M306" s="249"/>
      <c r="N306" s="249"/>
    </row>
    <row r="307" spans="6:14" ht="24">
      <c r="F307" s="11"/>
      <c r="G307" s="11"/>
      <c r="H307" s="9"/>
      <c r="I307" s="196"/>
      <c r="M307" s="12"/>
      <c r="N307" s="12"/>
    </row>
    <row r="308" spans="6:14" ht="24">
      <c r="F308" s="11"/>
      <c r="G308" s="11"/>
      <c r="H308" s="9"/>
      <c r="I308" s="196"/>
      <c r="M308" s="12"/>
      <c r="N308" s="12"/>
    </row>
    <row r="309" spans="6:14" ht="24">
      <c r="F309" s="11"/>
      <c r="G309" s="11"/>
      <c r="H309" s="9"/>
      <c r="I309" s="196"/>
      <c r="M309" s="12"/>
      <c r="N309" s="12"/>
    </row>
    <row r="310" spans="6:14" ht="24">
      <c r="F310" s="11"/>
      <c r="G310" s="11"/>
      <c r="H310" s="9"/>
      <c r="I310" s="196"/>
      <c r="M310" s="12"/>
      <c r="N310" s="12"/>
    </row>
    <row r="311" spans="6:14" ht="24">
      <c r="F311" s="11"/>
      <c r="G311" s="11"/>
      <c r="H311" s="9"/>
      <c r="I311" s="196"/>
      <c r="M311" s="12"/>
      <c r="N311" s="12"/>
    </row>
    <row r="312" spans="6:14" ht="24">
      <c r="F312" s="11"/>
      <c r="G312" s="11"/>
      <c r="H312" s="9"/>
      <c r="I312" s="196"/>
      <c r="M312" s="12"/>
      <c r="N312" s="12"/>
    </row>
    <row r="313" spans="6:14" ht="24">
      <c r="F313" s="11"/>
      <c r="G313" s="11"/>
      <c r="H313" s="9"/>
      <c r="I313" s="196"/>
      <c r="M313" s="12"/>
      <c r="N313" s="12"/>
    </row>
    <row r="314" spans="6:14" ht="24">
      <c r="F314" s="11"/>
      <c r="G314" s="11"/>
      <c r="H314" s="9"/>
      <c r="I314" s="196"/>
      <c r="M314" s="12"/>
      <c r="N314" s="12"/>
    </row>
    <row r="315" spans="6:9" ht="24">
      <c r="F315" s="11"/>
      <c r="G315" s="11"/>
      <c r="H315" s="9"/>
      <c r="I315" s="196"/>
    </row>
    <row r="316" spans="6:9" ht="24">
      <c r="F316" s="11"/>
      <c r="G316" s="11"/>
      <c r="H316" s="9"/>
      <c r="I316" s="196"/>
    </row>
    <row r="317" spans="6:9" ht="24">
      <c r="F317" s="11"/>
      <c r="G317" s="11"/>
      <c r="H317" s="9"/>
      <c r="I317" s="196"/>
    </row>
    <row r="318" spans="6:9" ht="24">
      <c r="F318" s="11"/>
      <c r="G318" s="11"/>
      <c r="H318" s="9"/>
      <c r="I318" s="196"/>
    </row>
    <row r="319" spans="6:9" ht="24">
      <c r="F319" s="11"/>
      <c r="G319" s="11"/>
      <c r="H319" s="9"/>
      <c r="I319" s="196"/>
    </row>
    <row r="320" spans="6:9" ht="24">
      <c r="F320" s="11"/>
      <c r="G320" s="11"/>
      <c r="H320" s="9"/>
      <c r="I320" s="196"/>
    </row>
    <row r="321" spans="6:9" ht="24">
      <c r="F321" s="11"/>
      <c r="G321" s="11"/>
      <c r="H321" s="9"/>
      <c r="I321" s="196"/>
    </row>
    <row r="322" spans="6:9" ht="24">
      <c r="F322" s="11"/>
      <c r="G322" s="11"/>
      <c r="H322" s="9"/>
      <c r="I322" s="196"/>
    </row>
    <row r="323" spans="6:9" ht="24">
      <c r="F323" s="11"/>
      <c r="G323" s="11"/>
      <c r="H323" s="9"/>
      <c r="I323" s="196"/>
    </row>
    <row r="324" spans="6:9" ht="24">
      <c r="F324" s="11"/>
      <c r="G324" s="11"/>
      <c r="H324" s="9"/>
      <c r="I324" s="196"/>
    </row>
    <row r="325" spans="6:9" ht="24">
      <c r="F325" s="11"/>
      <c r="G325" s="11"/>
      <c r="H325" s="9"/>
      <c r="I325" s="196"/>
    </row>
    <row r="326" spans="6:9" ht="24">
      <c r="F326" s="11"/>
      <c r="G326" s="11"/>
      <c r="H326" s="9"/>
      <c r="I326" s="196"/>
    </row>
    <row r="327" spans="6:9" ht="24">
      <c r="F327" s="11"/>
      <c r="G327" s="11"/>
      <c r="H327" s="9"/>
      <c r="I327" s="196"/>
    </row>
    <row r="328" spans="6:9" ht="24">
      <c r="F328" s="11"/>
      <c r="G328" s="11"/>
      <c r="H328" s="9"/>
      <c r="I328" s="196"/>
    </row>
    <row r="329" spans="6:9" ht="24">
      <c r="F329" s="11"/>
      <c r="G329" s="11"/>
      <c r="H329" s="9"/>
      <c r="I329" s="196"/>
    </row>
    <row r="330" spans="6:9" ht="24">
      <c r="F330" s="11"/>
      <c r="G330" s="11"/>
      <c r="H330" s="9"/>
      <c r="I330" s="196"/>
    </row>
    <row r="331" spans="6:9" ht="24">
      <c r="F331" s="11"/>
      <c r="G331" s="11"/>
      <c r="H331" s="9"/>
      <c r="I331" s="196"/>
    </row>
    <row r="332" spans="6:9" ht="24">
      <c r="F332" s="11"/>
      <c r="G332" s="11"/>
      <c r="H332" s="9"/>
      <c r="I332" s="196"/>
    </row>
    <row r="333" spans="6:9" ht="24">
      <c r="F333" s="11"/>
      <c r="G333" s="11"/>
      <c r="H333" s="9"/>
      <c r="I333" s="196"/>
    </row>
    <row r="334" spans="6:9" ht="24">
      <c r="F334" s="11"/>
      <c r="G334" s="11"/>
      <c r="H334" s="9"/>
      <c r="I334" s="196"/>
    </row>
    <row r="335" spans="6:8" ht="24">
      <c r="F335" s="11"/>
      <c r="G335" s="11"/>
      <c r="H335" s="9"/>
    </row>
    <row r="336" spans="6:8" ht="24">
      <c r="F336" s="11"/>
      <c r="G336" s="11"/>
      <c r="H336" s="9"/>
    </row>
    <row r="337" spans="6:8" ht="24">
      <c r="F337" s="11"/>
      <c r="G337" s="11"/>
      <c r="H337" s="9"/>
    </row>
    <row r="338" spans="6:8" ht="24">
      <c r="F338" s="11"/>
      <c r="G338" s="11"/>
      <c r="H338" s="9"/>
    </row>
    <row r="339" spans="6:8" ht="24">
      <c r="F339" s="11"/>
      <c r="G339" s="11"/>
      <c r="H339" s="9"/>
    </row>
    <row r="340" spans="6:8" ht="24">
      <c r="F340" s="11"/>
      <c r="G340" s="11"/>
      <c r="H340" s="9"/>
    </row>
    <row r="341" spans="6:8" ht="24">
      <c r="F341" s="11"/>
      <c r="G341" s="11"/>
      <c r="H341" s="9"/>
    </row>
    <row r="342" spans="6:8" ht="24">
      <c r="F342" s="11"/>
      <c r="G342" s="11"/>
      <c r="H342" s="9"/>
    </row>
    <row r="343" spans="6:8" ht="24">
      <c r="F343" s="11"/>
      <c r="G343" s="11"/>
      <c r="H343" s="9"/>
    </row>
    <row r="344" spans="6:8" ht="24">
      <c r="F344" s="11"/>
      <c r="G344" s="11"/>
      <c r="H344" s="9"/>
    </row>
    <row r="345" spans="6:8" ht="24">
      <c r="F345" s="11"/>
      <c r="G345" s="11"/>
      <c r="H345" s="9"/>
    </row>
    <row r="346" spans="6:8" ht="24">
      <c r="F346" s="11"/>
      <c r="G346" s="11"/>
      <c r="H346" s="9"/>
    </row>
    <row r="347" spans="6:8" ht="24">
      <c r="F347" s="11"/>
      <c r="G347" s="11"/>
      <c r="H347" s="9"/>
    </row>
    <row r="348" spans="6:8" ht="24">
      <c r="F348" s="11"/>
      <c r="G348" s="11"/>
      <c r="H348" s="9"/>
    </row>
    <row r="349" spans="6:8" ht="24">
      <c r="F349" s="11"/>
      <c r="G349" s="11"/>
      <c r="H349" s="9"/>
    </row>
    <row r="350" spans="6:8" ht="24">
      <c r="F350" s="11"/>
      <c r="G350" s="11"/>
      <c r="H350" s="9"/>
    </row>
    <row r="351" spans="6:8" ht="24">
      <c r="F351" s="11"/>
      <c r="G351" s="11"/>
      <c r="H351" s="9"/>
    </row>
    <row r="352" spans="6:8" ht="24">
      <c r="F352" s="11"/>
      <c r="G352" s="11"/>
      <c r="H352" s="9"/>
    </row>
    <row r="353" spans="6:8" ht="24">
      <c r="F353" s="11"/>
      <c r="G353" s="11"/>
      <c r="H353" s="9"/>
    </row>
    <row r="354" spans="6:8" ht="24">
      <c r="F354" s="11"/>
      <c r="G354" s="11"/>
      <c r="H354" s="9"/>
    </row>
    <row r="355" spans="6:8" ht="24">
      <c r="F355" s="11"/>
      <c r="G355" s="11"/>
      <c r="H355" s="9"/>
    </row>
    <row r="356" spans="6:8" ht="24">
      <c r="F356" s="11"/>
      <c r="G356" s="11"/>
      <c r="H356" s="9"/>
    </row>
    <row r="357" spans="6:8" ht="24">
      <c r="F357" s="11"/>
      <c r="G357" s="11"/>
      <c r="H357" s="9"/>
    </row>
    <row r="358" spans="6:8" ht="24">
      <c r="F358" s="11"/>
      <c r="G358" s="11"/>
      <c r="H358" s="9"/>
    </row>
    <row r="359" spans="6:8" ht="24">
      <c r="F359" s="11"/>
      <c r="G359" s="11"/>
      <c r="H359" s="9"/>
    </row>
    <row r="360" spans="6:8" ht="24">
      <c r="F360" s="11"/>
      <c r="G360" s="11"/>
      <c r="H360" s="9"/>
    </row>
    <row r="361" spans="6:8" ht="24">
      <c r="F361" s="11"/>
      <c r="G361" s="11"/>
      <c r="H361" s="9"/>
    </row>
    <row r="362" spans="6:8" ht="24">
      <c r="F362" s="11"/>
      <c r="G362" s="11"/>
      <c r="H362" s="9"/>
    </row>
    <row r="363" spans="6:8" ht="24">
      <c r="F363" s="11"/>
      <c r="G363" s="11"/>
      <c r="H363" s="9"/>
    </row>
    <row r="364" spans="6:8" ht="24">
      <c r="F364" s="11"/>
      <c r="G364" s="11"/>
      <c r="H364" s="9"/>
    </row>
    <row r="365" spans="6:8" ht="24">
      <c r="F365" s="11"/>
      <c r="G365" s="11"/>
      <c r="H365" s="9"/>
    </row>
    <row r="366" spans="6:8" ht="24">
      <c r="F366" s="11"/>
      <c r="G366" s="11"/>
      <c r="H366" s="9"/>
    </row>
    <row r="367" spans="6:8" ht="24">
      <c r="F367" s="11"/>
      <c r="G367" s="11"/>
      <c r="H367" s="9"/>
    </row>
    <row r="368" spans="6:8" ht="24">
      <c r="F368" s="11"/>
      <c r="G368" s="11"/>
      <c r="H368" s="9"/>
    </row>
    <row r="369" spans="6:8" ht="24">
      <c r="F369" s="11"/>
      <c r="G369" s="11"/>
      <c r="H369" s="9"/>
    </row>
    <row r="370" spans="6:8" ht="24">
      <c r="F370" s="11"/>
      <c r="G370" s="11"/>
      <c r="H370" s="9"/>
    </row>
    <row r="371" spans="6:8" ht="24">
      <c r="F371" s="11"/>
      <c r="G371" s="11"/>
      <c r="H371" s="9"/>
    </row>
    <row r="372" spans="6:8" ht="24">
      <c r="F372" s="11"/>
      <c r="G372" s="11"/>
      <c r="H372" s="9"/>
    </row>
    <row r="373" spans="6:8" ht="24">
      <c r="F373" s="11"/>
      <c r="G373" s="11"/>
      <c r="H373" s="9"/>
    </row>
    <row r="374" spans="6:8" ht="24">
      <c r="F374" s="11"/>
      <c r="G374" s="11"/>
      <c r="H374" s="9"/>
    </row>
    <row r="375" spans="6:8" ht="24">
      <c r="F375" s="11"/>
      <c r="G375" s="11"/>
      <c r="H375" s="9"/>
    </row>
    <row r="376" spans="6:8" ht="24">
      <c r="F376" s="11"/>
      <c r="G376" s="11"/>
      <c r="H376" s="9"/>
    </row>
    <row r="377" spans="6:8" ht="24">
      <c r="F377" s="11"/>
      <c r="G377" s="11"/>
      <c r="H377" s="9"/>
    </row>
    <row r="378" spans="6:8" ht="24">
      <c r="F378" s="11"/>
      <c r="G378" s="11"/>
      <c r="H378" s="9"/>
    </row>
    <row r="379" spans="6:8" ht="24">
      <c r="F379" s="11"/>
      <c r="G379" s="11"/>
      <c r="H379" s="9"/>
    </row>
    <row r="380" spans="6:8" ht="24">
      <c r="F380" s="11"/>
      <c r="G380" s="11"/>
      <c r="H380" s="9"/>
    </row>
    <row r="381" spans="6:8" ht="24">
      <c r="F381" s="11"/>
      <c r="G381" s="11"/>
      <c r="H381" s="9"/>
    </row>
    <row r="382" spans="6:8" ht="24">
      <c r="F382" s="11"/>
      <c r="G382" s="11"/>
      <c r="H382" s="9"/>
    </row>
    <row r="383" spans="6:8" ht="24">
      <c r="F383" s="11"/>
      <c r="G383" s="11"/>
      <c r="H383" s="9"/>
    </row>
    <row r="384" spans="6:8" ht="24">
      <c r="F384" s="11"/>
      <c r="G384" s="11"/>
      <c r="H384" s="9"/>
    </row>
    <row r="385" spans="6:8" ht="24">
      <c r="F385" s="11"/>
      <c r="G385" s="11"/>
      <c r="H385" s="9"/>
    </row>
    <row r="386" spans="6:8" ht="24">
      <c r="F386" s="11"/>
      <c r="G386" s="11"/>
      <c r="H386" s="9"/>
    </row>
    <row r="387" spans="6:8" ht="24">
      <c r="F387" s="11"/>
      <c r="G387" s="11"/>
      <c r="H387" s="9"/>
    </row>
    <row r="388" spans="6:8" ht="24">
      <c r="F388" s="11"/>
      <c r="G388" s="11"/>
      <c r="H388" s="9"/>
    </row>
    <row r="389" spans="6:8" ht="24">
      <c r="F389" s="11"/>
      <c r="G389" s="11"/>
      <c r="H389" s="9"/>
    </row>
    <row r="390" spans="6:8" ht="24">
      <c r="F390" s="11"/>
      <c r="G390" s="11"/>
      <c r="H390" s="9"/>
    </row>
    <row r="391" spans="6:8" ht="24">
      <c r="F391" s="11"/>
      <c r="G391" s="11"/>
      <c r="H391" s="9"/>
    </row>
    <row r="392" spans="6:8" ht="24">
      <c r="F392" s="11"/>
      <c r="G392" s="11"/>
      <c r="H392" s="9"/>
    </row>
    <row r="393" spans="6:8" ht="24">
      <c r="F393" s="11"/>
      <c r="G393" s="11"/>
      <c r="H393" s="9"/>
    </row>
    <row r="394" spans="6:8" ht="24">
      <c r="F394" s="11"/>
      <c r="G394" s="11"/>
      <c r="H394" s="9"/>
    </row>
    <row r="395" spans="6:8" ht="24">
      <c r="F395" s="11"/>
      <c r="G395" s="11"/>
      <c r="H395" s="9"/>
    </row>
    <row r="396" spans="6:8" ht="24">
      <c r="F396" s="11"/>
      <c r="G396" s="11"/>
      <c r="H396" s="9"/>
    </row>
    <row r="397" spans="6:8" ht="24">
      <c r="F397" s="11"/>
      <c r="G397" s="11"/>
      <c r="H397" s="9"/>
    </row>
    <row r="398" spans="6:8" ht="24">
      <c r="F398" s="11"/>
      <c r="G398" s="11"/>
      <c r="H398" s="9"/>
    </row>
    <row r="399" spans="6:8" ht="24">
      <c r="F399" s="11"/>
      <c r="G399" s="11"/>
      <c r="H399" s="9"/>
    </row>
    <row r="400" spans="6:8" ht="24">
      <c r="F400" s="11"/>
      <c r="G400" s="11"/>
      <c r="H400" s="9"/>
    </row>
    <row r="401" spans="6:8" ht="24">
      <c r="F401" s="11"/>
      <c r="G401" s="11"/>
      <c r="H401" s="9"/>
    </row>
    <row r="402" spans="6:8" ht="24">
      <c r="F402" s="11"/>
      <c r="G402" s="11"/>
      <c r="H402" s="9"/>
    </row>
    <row r="403" spans="6:8" ht="24">
      <c r="F403" s="11"/>
      <c r="G403" s="11"/>
      <c r="H403" s="9"/>
    </row>
    <row r="404" spans="6:8" ht="24">
      <c r="F404" s="11"/>
      <c r="G404" s="11"/>
      <c r="H404" s="9"/>
    </row>
  </sheetData>
  <sheetProtection/>
  <mergeCells count="2">
    <mergeCell ref="R8:S8"/>
    <mergeCell ref="C2:J2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25">
      <selection activeCell="I33" sqref="I33"/>
    </sheetView>
  </sheetViews>
  <sheetFormatPr defaultColWidth="7.10546875" defaultRowHeight="19.5"/>
  <cols>
    <col min="1" max="1" width="7.4453125" style="42" customWidth="1"/>
    <col min="2" max="2" width="8.3359375" style="42" bestFit="1" customWidth="1"/>
    <col min="3" max="3" width="5.99609375" style="42" customWidth="1"/>
    <col min="4" max="4" width="8.4453125" style="42" bestFit="1" customWidth="1"/>
    <col min="5" max="5" width="8.99609375" style="42" bestFit="1" customWidth="1"/>
    <col min="6" max="6" width="7.3359375" style="42" bestFit="1" customWidth="1"/>
    <col min="7" max="7" width="8.3359375" style="42" bestFit="1" customWidth="1"/>
    <col min="8" max="8" width="2.4453125" style="42" customWidth="1"/>
    <col min="9" max="9" width="7.6640625" style="42" bestFit="1" customWidth="1"/>
    <col min="10" max="12" width="6.5546875" style="42" bestFit="1" customWidth="1"/>
    <col min="13" max="16384" width="7.10546875" style="42" customWidth="1"/>
  </cols>
  <sheetData>
    <row r="1" spans="1:12" s="18" customFormat="1" ht="21" customHeight="1">
      <c r="A1" s="259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1"/>
    </row>
    <row r="2" spans="1:12" s="18" customFormat="1" ht="21" customHeight="1">
      <c r="A2" s="259" t="s">
        <v>148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</row>
    <row r="3" spans="1:12" s="18" customFormat="1" ht="21" customHeight="1">
      <c r="A3" s="262" t="s">
        <v>24</v>
      </c>
      <c r="B3" s="262"/>
      <c r="C3" s="262"/>
      <c r="D3" s="263" t="s">
        <v>143</v>
      </c>
      <c r="E3" s="263"/>
      <c r="F3" s="263"/>
      <c r="G3" s="264" t="s">
        <v>25</v>
      </c>
      <c r="H3" s="264"/>
      <c r="I3" s="264"/>
      <c r="J3" s="274" t="s">
        <v>147</v>
      </c>
      <c r="K3" s="274"/>
      <c r="L3" s="274"/>
    </row>
    <row r="4" spans="1:12" s="18" customFormat="1" ht="21" customHeight="1">
      <c r="A4" s="268" t="s">
        <v>44</v>
      </c>
      <c r="B4" s="268"/>
      <c r="C4" s="268"/>
      <c r="D4" s="269" t="s">
        <v>45</v>
      </c>
      <c r="E4" s="270"/>
      <c r="F4" s="270"/>
      <c r="G4" s="264" t="s">
        <v>144</v>
      </c>
      <c r="H4" s="264"/>
      <c r="I4" s="264"/>
      <c r="J4" s="274" t="s">
        <v>26</v>
      </c>
      <c r="K4" s="274"/>
      <c r="L4" s="274"/>
    </row>
    <row r="5" spans="1:12" s="18" customFormat="1" ht="45" customHeight="1">
      <c r="A5" s="265" t="s">
        <v>4</v>
      </c>
      <c r="B5" s="19" t="s">
        <v>5</v>
      </c>
      <c r="C5" s="266" t="s">
        <v>6</v>
      </c>
      <c r="D5" s="266"/>
      <c r="E5" s="20" t="s">
        <v>7</v>
      </c>
      <c r="F5" s="21" t="s">
        <v>8</v>
      </c>
      <c r="G5" s="275" t="s">
        <v>27</v>
      </c>
      <c r="H5" s="267" t="s">
        <v>28</v>
      </c>
      <c r="I5" s="271" t="s">
        <v>29</v>
      </c>
      <c r="J5" s="273" t="s">
        <v>30</v>
      </c>
      <c r="K5" s="273"/>
      <c r="L5" s="273"/>
    </row>
    <row r="6" spans="1:12" s="18" customFormat="1" ht="42" customHeight="1">
      <c r="A6" s="265"/>
      <c r="B6" s="22" t="s">
        <v>31</v>
      </c>
      <c r="C6" s="23" t="s">
        <v>11</v>
      </c>
      <c r="D6" s="24" t="s">
        <v>12</v>
      </c>
      <c r="E6" s="25" t="s">
        <v>13</v>
      </c>
      <c r="F6" s="26" t="s">
        <v>14</v>
      </c>
      <c r="G6" s="276"/>
      <c r="H6" s="267"/>
      <c r="I6" s="272"/>
      <c r="J6" s="27" t="s">
        <v>32</v>
      </c>
      <c r="K6" s="28" t="s">
        <v>33</v>
      </c>
      <c r="L6" s="29" t="s">
        <v>34</v>
      </c>
    </row>
    <row r="7" spans="1:12" s="18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35</v>
      </c>
      <c r="F7" s="35" t="s">
        <v>36</v>
      </c>
      <c r="G7" s="30" t="s">
        <v>21</v>
      </c>
      <c r="H7" s="30" t="s">
        <v>37</v>
      </c>
      <c r="I7" s="36" t="s">
        <v>15</v>
      </c>
      <c r="J7" s="37" t="s">
        <v>38</v>
      </c>
      <c r="K7" s="38" t="s">
        <v>39</v>
      </c>
      <c r="L7" s="39" t="s">
        <v>40</v>
      </c>
    </row>
    <row r="8" spans="1:12" s="40" customFormat="1" ht="16.5" customHeight="1">
      <c r="A8" s="240">
        <v>21709</v>
      </c>
      <c r="B8" s="241">
        <v>161</v>
      </c>
      <c r="C8" s="241">
        <v>14.039</v>
      </c>
      <c r="D8" s="181">
        <f>C8*0.0864</f>
        <v>1.2129696</v>
      </c>
      <c r="E8" s="181">
        <f>SUM(J8:L8)/3</f>
        <v>35.561393333333335</v>
      </c>
      <c r="F8" s="181">
        <f>+D8*E8</f>
        <v>43.13488904697601</v>
      </c>
      <c r="G8" s="250" t="str">
        <f>+DATA!I9</f>
        <v>1 - 3</v>
      </c>
      <c r="H8" s="182">
        <v>1</v>
      </c>
      <c r="I8" s="240">
        <v>21709</v>
      </c>
      <c r="J8" s="241">
        <v>40.71765</v>
      </c>
      <c r="K8" s="241">
        <v>34.60101</v>
      </c>
      <c r="L8" s="241">
        <v>31.36552</v>
      </c>
    </row>
    <row r="9" spans="1:12" s="40" customFormat="1" ht="16.5" customHeight="1">
      <c r="A9" s="242">
        <v>21721</v>
      </c>
      <c r="B9" s="243">
        <v>160.63</v>
      </c>
      <c r="C9" s="243">
        <v>2.951</v>
      </c>
      <c r="D9" s="185">
        <f aca="true" t="shared" si="0" ref="D9:D30">C9*0.0864</f>
        <v>0.25496640000000004</v>
      </c>
      <c r="E9" s="185">
        <f>SUM(J9:L9)/3</f>
        <v>58.425473333333336</v>
      </c>
      <c r="F9" s="185">
        <f>+D9*E9</f>
        <v>14.896532604096002</v>
      </c>
      <c r="G9" s="251" t="str">
        <f>+DATA!I10</f>
        <v>4 - 6</v>
      </c>
      <c r="H9" s="186">
        <f>+H8+1</f>
        <v>2</v>
      </c>
      <c r="I9" s="242">
        <v>21721</v>
      </c>
      <c r="J9" s="243">
        <v>53.90929</v>
      </c>
      <c r="K9" s="243">
        <v>57.14872</v>
      </c>
      <c r="L9" s="243">
        <v>64.21841</v>
      </c>
    </row>
    <row r="10" spans="1:13" s="40" customFormat="1" ht="16.5" customHeight="1">
      <c r="A10" s="242">
        <v>21746</v>
      </c>
      <c r="B10" s="243">
        <v>160.94</v>
      </c>
      <c r="C10" s="243">
        <v>12.499</v>
      </c>
      <c r="D10" s="185">
        <f t="shared" si="0"/>
        <v>1.0799136</v>
      </c>
      <c r="E10" s="185">
        <f>SUM(J10:L10)/3</f>
        <v>16.76363</v>
      </c>
      <c r="F10" s="185">
        <f>+D10*E10</f>
        <v>18.103272022368</v>
      </c>
      <c r="G10" s="251" t="str">
        <f>+DATA!I11</f>
        <v>7 - 9</v>
      </c>
      <c r="H10" s="186">
        <f>+H9+1</f>
        <v>3</v>
      </c>
      <c r="I10" s="242">
        <v>21746</v>
      </c>
      <c r="J10" s="243">
        <v>11.23154</v>
      </c>
      <c r="K10" s="243">
        <v>23.61106</v>
      </c>
      <c r="L10" s="243">
        <v>15.44829</v>
      </c>
      <c r="M10" s="41"/>
    </row>
    <row r="11" spans="1:13" s="40" customFormat="1" ht="16.5" customHeight="1">
      <c r="A11" s="242">
        <v>21757</v>
      </c>
      <c r="B11" s="243">
        <v>160.89</v>
      </c>
      <c r="C11" s="243">
        <v>12.208</v>
      </c>
      <c r="D11" s="185">
        <f t="shared" si="0"/>
        <v>1.0547712</v>
      </c>
      <c r="E11" s="185">
        <f aca="true" t="shared" si="1" ref="E11:E17">SUM(J11:L11)/3</f>
        <v>25.410336666666666</v>
      </c>
      <c r="F11" s="185">
        <f aca="true" t="shared" si="2" ref="F11:F17">+D11*E11</f>
        <v>26.802091298304</v>
      </c>
      <c r="G11" s="251" t="str">
        <f>+DATA!I12</f>
        <v>10 - 12</v>
      </c>
      <c r="H11" s="186">
        <f aca="true" t="shared" si="3" ref="H11:H17">+H10+1</f>
        <v>4</v>
      </c>
      <c r="I11" s="242">
        <v>21757</v>
      </c>
      <c r="J11" s="243">
        <v>18.89036</v>
      </c>
      <c r="K11" s="243">
        <v>29.3884</v>
      </c>
      <c r="L11" s="243">
        <v>27.95225</v>
      </c>
      <c r="M11" s="41"/>
    </row>
    <row r="12" spans="1:13" s="40" customFormat="1" ht="16.5" customHeight="1">
      <c r="A12" s="242">
        <v>21766</v>
      </c>
      <c r="B12" s="243">
        <v>160.88</v>
      </c>
      <c r="C12" s="243">
        <v>12.843</v>
      </c>
      <c r="D12" s="185">
        <f t="shared" si="0"/>
        <v>1.1096352</v>
      </c>
      <c r="E12" s="185">
        <f t="shared" si="1"/>
        <v>49.66584333333333</v>
      </c>
      <c r="F12" s="185">
        <f t="shared" si="2"/>
        <v>55.110968000351995</v>
      </c>
      <c r="G12" s="251" t="str">
        <f>+DATA!I13</f>
        <v>13 - 15</v>
      </c>
      <c r="H12" s="186">
        <f t="shared" si="3"/>
        <v>5</v>
      </c>
      <c r="I12" s="242">
        <v>21766</v>
      </c>
      <c r="J12" s="243">
        <v>43.77332</v>
      </c>
      <c r="K12" s="243">
        <v>59.08777</v>
      </c>
      <c r="L12" s="243">
        <v>46.13644</v>
      </c>
      <c r="M12" s="41"/>
    </row>
    <row r="13" spans="1:13" s="40" customFormat="1" ht="16.5" customHeight="1">
      <c r="A13" s="242">
        <v>21785</v>
      </c>
      <c r="B13" s="243">
        <v>161.05</v>
      </c>
      <c r="C13" s="243">
        <v>14.601</v>
      </c>
      <c r="D13" s="185">
        <f t="shared" si="0"/>
        <v>1.2615264000000002</v>
      </c>
      <c r="E13" s="185">
        <f t="shared" si="1"/>
        <v>62.16595666666666</v>
      </c>
      <c r="F13" s="185">
        <f t="shared" si="2"/>
        <v>78.423995516256</v>
      </c>
      <c r="G13" s="251" t="str">
        <f>+DATA!I14</f>
        <v>16 - 18</v>
      </c>
      <c r="H13" s="186">
        <f t="shared" si="3"/>
        <v>6</v>
      </c>
      <c r="I13" s="242">
        <v>21785</v>
      </c>
      <c r="J13" s="243">
        <v>45.21649</v>
      </c>
      <c r="K13" s="243">
        <v>76.60215</v>
      </c>
      <c r="L13" s="243">
        <v>64.67923</v>
      </c>
      <c r="M13" s="41"/>
    </row>
    <row r="14" spans="1:13" s="40" customFormat="1" ht="16.5" customHeight="1">
      <c r="A14" s="242">
        <v>21791</v>
      </c>
      <c r="B14" s="243">
        <v>161.91</v>
      </c>
      <c r="C14" s="243">
        <v>80.806</v>
      </c>
      <c r="D14" s="185">
        <f t="shared" si="0"/>
        <v>6.9816384000000005</v>
      </c>
      <c r="E14" s="185">
        <f t="shared" si="1"/>
        <v>83.63515</v>
      </c>
      <c r="F14" s="185">
        <f t="shared" si="2"/>
        <v>583.91037482976</v>
      </c>
      <c r="G14" s="251" t="str">
        <f>+DATA!I15</f>
        <v>19 - 21</v>
      </c>
      <c r="H14" s="186">
        <f t="shared" si="3"/>
        <v>7</v>
      </c>
      <c r="I14" s="242">
        <v>21791</v>
      </c>
      <c r="J14" s="243">
        <v>75.96372</v>
      </c>
      <c r="K14" s="243">
        <v>81.87718</v>
      </c>
      <c r="L14" s="243">
        <v>93.06455</v>
      </c>
      <c r="M14" s="41"/>
    </row>
    <row r="15" spans="1:13" s="40" customFormat="1" ht="16.5" customHeight="1">
      <c r="A15" s="242">
        <v>21800</v>
      </c>
      <c r="B15" s="243">
        <v>161.19</v>
      </c>
      <c r="C15" s="243">
        <v>28.436</v>
      </c>
      <c r="D15" s="185">
        <f t="shared" si="0"/>
        <v>2.4568704</v>
      </c>
      <c r="E15" s="185">
        <f t="shared" si="1"/>
        <v>62.43744</v>
      </c>
      <c r="F15" s="185">
        <f t="shared" si="2"/>
        <v>153.40069818777602</v>
      </c>
      <c r="G15" s="251" t="str">
        <f>+DATA!I16</f>
        <v>22 - 24</v>
      </c>
      <c r="H15" s="186">
        <f t="shared" si="3"/>
        <v>8</v>
      </c>
      <c r="I15" s="242">
        <v>21800</v>
      </c>
      <c r="J15" s="243">
        <v>70.77094</v>
      </c>
      <c r="K15" s="243">
        <v>61.45587</v>
      </c>
      <c r="L15" s="243">
        <v>55.08551</v>
      </c>
      <c r="M15" s="41"/>
    </row>
    <row r="16" spans="1:13" s="40" customFormat="1" ht="16.5" customHeight="1">
      <c r="A16" s="242">
        <v>21820</v>
      </c>
      <c r="B16" s="243">
        <v>162.98</v>
      </c>
      <c r="C16" s="243">
        <v>405.715</v>
      </c>
      <c r="D16" s="185">
        <f t="shared" si="0"/>
        <v>35.053776</v>
      </c>
      <c r="E16" s="185">
        <f t="shared" si="1"/>
        <v>147.11486</v>
      </c>
      <c r="F16" s="185">
        <f t="shared" si="2"/>
        <v>5156.9313487113595</v>
      </c>
      <c r="G16" s="251" t="str">
        <f>+DATA!I17</f>
        <v>25 - 27</v>
      </c>
      <c r="H16" s="186">
        <f t="shared" si="3"/>
        <v>9</v>
      </c>
      <c r="I16" s="242">
        <v>21820</v>
      </c>
      <c r="J16" s="243">
        <v>138.53673</v>
      </c>
      <c r="K16" s="243">
        <v>173.9388</v>
      </c>
      <c r="L16" s="243">
        <v>128.86905</v>
      </c>
      <c r="M16" s="41"/>
    </row>
    <row r="17" spans="1:13" s="40" customFormat="1" ht="16.5" customHeight="1">
      <c r="A17" s="242">
        <v>21823</v>
      </c>
      <c r="B17" s="243">
        <v>162.16</v>
      </c>
      <c r="C17" s="243">
        <v>123.168</v>
      </c>
      <c r="D17" s="185">
        <f t="shared" si="0"/>
        <v>10.641715200000002</v>
      </c>
      <c r="E17" s="185">
        <f t="shared" si="1"/>
        <v>61.23605333333334</v>
      </c>
      <c r="F17" s="185">
        <f t="shared" si="2"/>
        <v>651.6566395453442</v>
      </c>
      <c r="G17" s="251" t="str">
        <f>+DATA!I18</f>
        <v>28 - 30</v>
      </c>
      <c r="H17" s="186">
        <f t="shared" si="3"/>
        <v>10</v>
      </c>
      <c r="I17" s="242">
        <v>21823</v>
      </c>
      <c r="J17" s="243">
        <v>52.51368</v>
      </c>
      <c r="K17" s="243">
        <v>54.55648</v>
      </c>
      <c r="L17" s="243">
        <v>76.638</v>
      </c>
      <c r="M17" s="41"/>
    </row>
    <row r="18" spans="1:13" s="40" customFormat="1" ht="16.5" customHeight="1">
      <c r="A18" s="242">
        <v>21838</v>
      </c>
      <c r="B18" s="243">
        <v>162.35</v>
      </c>
      <c r="C18" s="243">
        <v>130.234</v>
      </c>
      <c r="D18" s="185">
        <f t="shared" si="0"/>
        <v>11.252217600000002</v>
      </c>
      <c r="E18" s="185">
        <f aca="true" t="shared" si="4" ref="E18:E30">SUM(J18:L18)/3</f>
        <v>162.32520666666667</v>
      </c>
      <c r="F18" s="185">
        <f aca="true" t="shared" si="5" ref="F18:F30">+D18*E18</f>
        <v>1826.5185473783044</v>
      </c>
      <c r="G18" s="251" t="str">
        <f>+DATA!I19</f>
        <v>31 - 33</v>
      </c>
      <c r="H18" s="186">
        <f aca="true" t="shared" si="6" ref="H18:H30">+H17+1</f>
        <v>11</v>
      </c>
      <c r="I18" s="242">
        <v>21838</v>
      </c>
      <c r="J18" s="243">
        <v>171.56672</v>
      </c>
      <c r="K18" s="243">
        <v>167.71856</v>
      </c>
      <c r="L18" s="243">
        <v>147.69034</v>
      </c>
      <c r="M18" s="41"/>
    </row>
    <row r="19" spans="1:13" s="40" customFormat="1" ht="16.5" customHeight="1">
      <c r="A19" s="242">
        <v>21844</v>
      </c>
      <c r="B19" s="243">
        <v>161.64</v>
      </c>
      <c r="C19" s="243">
        <v>73.018</v>
      </c>
      <c r="D19" s="185">
        <f t="shared" si="0"/>
        <v>6.3087552</v>
      </c>
      <c r="E19" s="185">
        <f t="shared" si="4"/>
        <v>88.27049</v>
      </c>
      <c r="F19" s="185">
        <f t="shared" si="5"/>
        <v>556.8769127940479</v>
      </c>
      <c r="G19" s="251" t="str">
        <f>+DATA!I20</f>
        <v>34 - 36</v>
      </c>
      <c r="H19" s="186">
        <f t="shared" si="6"/>
        <v>12</v>
      </c>
      <c r="I19" s="242">
        <v>21844</v>
      </c>
      <c r="J19" s="243">
        <v>92.73791</v>
      </c>
      <c r="K19" s="243">
        <v>85.50566</v>
      </c>
      <c r="L19" s="243">
        <v>86.5679</v>
      </c>
      <c r="M19" s="41"/>
    </row>
    <row r="20" spans="1:13" s="40" customFormat="1" ht="16.5" customHeight="1">
      <c r="A20" s="242">
        <v>21849</v>
      </c>
      <c r="B20" s="243">
        <v>161.45</v>
      </c>
      <c r="C20" s="243">
        <v>42.652</v>
      </c>
      <c r="D20" s="185">
        <f t="shared" si="0"/>
        <v>3.6851328000000003</v>
      </c>
      <c r="E20" s="185">
        <f t="shared" si="4"/>
        <v>43.86972666666666</v>
      </c>
      <c r="F20" s="185">
        <f t="shared" si="5"/>
        <v>161.665768666368</v>
      </c>
      <c r="G20" s="251" t="str">
        <f>+DATA!I21</f>
        <v>37 - 39</v>
      </c>
      <c r="H20" s="186">
        <f t="shared" si="6"/>
        <v>13</v>
      </c>
      <c r="I20" s="242">
        <v>21849</v>
      </c>
      <c r="J20" s="243">
        <v>36.88176</v>
      </c>
      <c r="K20" s="243">
        <v>53.89258</v>
      </c>
      <c r="L20" s="243">
        <v>40.83484</v>
      </c>
      <c r="M20" s="41"/>
    </row>
    <row r="21" spans="1:13" s="40" customFormat="1" ht="16.5" customHeight="1">
      <c r="A21" s="242">
        <v>21860</v>
      </c>
      <c r="B21" s="243">
        <v>161.56</v>
      </c>
      <c r="C21" s="243">
        <v>49.741</v>
      </c>
      <c r="D21" s="185">
        <f t="shared" si="0"/>
        <v>4.2976224</v>
      </c>
      <c r="E21" s="185">
        <f t="shared" si="4"/>
        <v>50.030030000000004</v>
      </c>
      <c r="F21" s="185">
        <f t="shared" si="5"/>
        <v>215.010177600672</v>
      </c>
      <c r="G21" s="251" t="str">
        <f>+DATA!I22</f>
        <v>40 - 42</v>
      </c>
      <c r="H21" s="186">
        <f t="shared" si="6"/>
        <v>14</v>
      </c>
      <c r="I21" s="242">
        <v>21860</v>
      </c>
      <c r="J21" s="243">
        <v>41.57757</v>
      </c>
      <c r="K21" s="243">
        <v>56.06706</v>
      </c>
      <c r="L21" s="243">
        <v>52.44546</v>
      </c>
      <c r="M21" s="41"/>
    </row>
    <row r="22" spans="1:13" s="40" customFormat="1" ht="16.5" customHeight="1">
      <c r="A22" s="242">
        <v>21877</v>
      </c>
      <c r="B22" s="243">
        <v>161.6</v>
      </c>
      <c r="C22" s="243">
        <v>66.545</v>
      </c>
      <c r="D22" s="185">
        <f t="shared" si="0"/>
        <v>5.749488</v>
      </c>
      <c r="E22" s="185">
        <f t="shared" si="4"/>
        <v>51.03499333333334</v>
      </c>
      <c r="F22" s="185">
        <f t="shared" si="5"/>
        <v>293.42508175008004</v>
      </c>
      <c r="G22" s="251" t="str">
        <f>+DATA!I23</f>
        <v>43 - 45</v>
      </c>
      <c r="H22" s="186">
        <f t="shared" si="6"/>
        <v>15</v>
      </c>
      <c r="I22" s="242">
        <v>21877</v>
      </c>
      <c r="J22" s="243">
        <v>50.37699</v>
      </c>
      <c r="K22" s="243">
        <v>47.59113</v>
      </c>
      <c r="L22" s="243">
        <v>55.13686</v>
      </c>
      <c r="M22" s="41"/>
    </row>
    <row r="23" spans="1:13" s="40" customFormat="1" ht="16.5" customHeight="1">
      <c r="A23" s="242">
        <v>21895</v>
      </c>
      <c r="B23" s="243">
        <v>161.11</v>
      </c>
      <c r="C23" s="243">
        <v>20.163</v>
      </c>
      <c r="D23" s="185">
        <f t="shared" si="0"/>
        <v>1.7420832000000002</v>
      </c>
      <c r="E23" s="185">
        <f t="shared" si="4"/>
        <v>23.89257333333333</v>
      </c>
      <c r="F23" s="185">
        <f t="shared" si="5"/>
        <v>41.622850608768</v>
      </c>
      <c r="G23" s="251" t="str">
        <f>+DATA!I24</f>
        <v>46 - 48</v>
      </c>
      <c r="H23" s="186">
        <f t="shared" si="6"/>
        <v>16</v>
      </c>
      <c r="I23" s="242">
        <v>21895</v>
      </c>
      <c r="J23" s="243">
        <v>31.39966</v>
      </c>
      <c r="K23" s="243">
        <v>25.84544</v>
      </c>
      <c r="L23" s="243">
        <v>14.43262</v>
      </c>
      <c r="M23" s="41"/>
    </row>
    <row r="24" spans="1:13" s="40" customFormat="1" ht="16.5" customHeight="1">
      <c r="A24" s="242">
        <v>21904</v>
      </c>
      <c r="B24" s="243">
        <v>160.75</v>
      </c>
      <c r="C24" s="243">
        <v>8.398</v>
      </c>
      <c r="D24" s="185">
        <f t="shared" si="0"/>
        <v>0.7255872</v>
      </c>
      <c r="E24" s="185">
        <f t="shared" si="4"/>
        <v>25.329269999999998</v>
      </c>
      <c r="F24" s="185">
        <f t="shared" si="5"/>
        <v>18.378594097344</v>
      </c>
      <c r="G24" s="251" t="str">
        <f>+DATA!I25</f>
        <v>49 - 51</v>
      </c>
      <c r="H24" s="186">
        <f t="shared" si="6"/>
        <v>17</v>
      </c>
      <c r="I24" s="242">
        <v>21904</v>
      </c>
      <c r="J24" s="243">
        <v>29.51696</v>
      </c>
      <c r="K24" s="243">
        <v>18.36991</v>
      </c>
      <c r="L24" s="243">
        <v>28.10094</v>
      </c>
      <c r="M24" s="41"/>
    </row>
    <row r="25" spans="1:13" s="40" customFormat="1" ht="16.5" customHeight="1">
      <c r="A25" s="242">
        <v>21928</v>
      </c>
      <c r="B25" s="243">
        <v>161.46</v>
      </c>
      <c r="C25" s="243">
        <v>44.288</v>
      </c>
      <c r="D25" s="185">
        <f t="shared" si="0"/>
        <v>3.8264831999999998</v>
      </c>
      <c r="E25" s="185">
        <f t="shared" si="4"/>
        <v>61.845556666666674</v>
      </c>
      <c r="F25" s="185">
        <f t="shared" si="5"/>
        <v>236.650983579648</v>
      </c>
      <c r="G25" s="251" t="str">
        <f>+DATA!I26</f>
        <v>52 - 54</v>
      </c>
      <c r="H25" s="186">
        <f t="shared" si="6"/>
        <v>18</v>
      </c>
      <c r="I25" s="242">
        <v>21928</v>
      </c>
      <c r="J25" s="243">
        <v>65.64489</v>
      </c>
      <c r="K25" s="243">
        <v>66.02999</v>
      </c>
      <c r="L25" s="243">
        <v>53.86179</v>
      </c>
      <c r="M25" s="41"/>
    </row>
    <row r="26" spans="1:13" s="40" customFormat="1" ht="16.5" customHeight="1">
      <c r="A26" s="242">
        <v>21934</v>
      </c>
      <c r="B26" s="243">
        <v>160.94</v>
      </c>
      <c r="C26" s="243">
        <v>17.717</v>
      </c>
      <c r="D26" s="185">
        <f t="shared" si="0"/>
        <v>1.5307488</v>
      </c>
      <c r="E26" s="185">
        <f t="shared" si="4"/>
        <v>26.880913333333336</v>
      </c>
      <c r="F26" s="185">
        <f t="shared" si="5"/>
        <v>41.147925827904004</v>
      </c>
      <c r="G26" s="252" t="s">
        <v>94</v>
      </c>
      <c r="H26" s="186">
        <f t="shared" si="6"/>
        <v>19</v>
      </c>
      <c r="I26" s="242">
        <v>21934</v>
      </c>
      <c r="J26" s="243">
        <v>15.37726</v>
      </c>
      <c r="K26" s="243">
        <v>40.09861</v>
      </c>
      <c r="L26" s="243">
        <v>25.16687</v>
      </c>
      <c r="M26" s="41"/>
    </row>
    <row r="27" spans="1:12" ht="16.5" customHeight="1">
      <c r="A27" s="242">
        <v>21950</v>
      </c>
      <c r="B27" s="243">
        <v>160.67</v>
      </c>
      <c r="C27" s="243">
        <v>2.419</v>
      </c>
      <c r="D27" s="185">
        <f t="shared" si="0"/>
        <v>0.2090016</v>
      </c>
      <c r="E27" s="185">
        <f t="shared" si="4"/>
        <v>31.646766666666668</v>
      </c>
      <c r="F27" s="185">
        <f t="shared" si="5"/>
        <v>6.614224868160001</v>
      </c>
      <c r="G27" s="253" t="s">
        <v>66</v>
      </c>
      <c r="H27" s="186">
        <f t="shared" si="6"/>
        <v>20</v>
      </c>
      <c r="I27" s="242">
        <v>21950</v>
      </c>
      <c r="J27" s="243">
        <v>27.83287</v>
      </c>
      <c r="K27" s="243">
        <v>16.61355</v>
      </c>
      <c r="L27" s="243">
        <v>50.49388</v>
      </c>
    </row>
    <row r="28" spans="1:12" ht="16.5" customHeight="1">
      <c r="A28" s="242">
        <v>21971</v>
      </c>
      <c r="B28" s="243">
        <v>160.62</v>
      </c>
      <c r="C28" s="243">
        <v>3.632</v>
      </c>
      <c r="D28" s="185">
        <f t="shared" si="0"/>
        <v>0.31380480000000005</v>
      </c>
      <c r="E28" s="185">
        <f t="shared" si="4"/>
        <v>31.23025</v>
      </c>
      <c r="F28" s="185">
        <f t="shared" si="5"/>
        <v>9.800202355200001</v>
      </c>
      <c r="G28" s="253" t="s">
        <v>67</v>
      </c>
      <c r="H28" s="186">
        <f t="shared" si="6"/>
        <v>21</v>
      </c>
      <c r="I28" s="242">
        <v>21971</v>
      </c>
      <c r="J28" s="243">
        <v>29.8121</v>
      </c>
      <c r="K28" s="243">
        <v>33.34538</v>
      </c>
      <c r="L28" s="243">
        <v>30.53327</v>
      </c>
    </row>
    <row r="29" spans="1:12" ht="16.5" customHeight="1">
      <c r="A29" s="242">
        <v>21983</v>
      </c>
      <c r="B29" s="243">
        <v>160.76</v>
      </c>
      <c r="C29" s="243">
        <v>6.082</v>
      </c>
      <c r="D29" s="185">
        <f t="shared" si="0"/>
        <v>0.5254848</v>
      </c>
      <c r="E29" s="185">
        <f t="shared" si="4"/>
        <v>52.11235666666666</v>
      </c>
      <c r="F29" s="185">
        <f t="shared" si="5"/>
        <v>27.384251320511996</v>
      </c>
      <c r="G29" s="253" t="s">
        <v>95</v>
      </c>
      <c r="H29" s="186">
        <f t="shared" si="6"/>
        <v>22</v>
      </c>
      <c r="I29" s="242">
        <v>21983</v>
      </c>
      <c r="J29" s="243">
        <v>65.58793</v>
      </c>
      <c r="K29" s="243">
        <v>49.01064</v>
      </c>
      <c r="L29" s="243">
        <v>41.7385</v>
      </c>
    </row>
    <row r="30" spans="1:12" ht="16.5" customHeight="1">
      <c r="A30" s="242">
        <v>22003</v>
      </c>
      <c r="B30" s="243">
        <v>160.67</v>
      </c>
      <c r="C30" s="243">
        <v>4.862</v>
      </c>
      <c r="D30" s="185">
        <f t="shared" si="0"/>
        <v>0.42007680000000003</v>
      </c>
      <c r="E30" s="185">
        <f t="shared" si="4"/>
        <v>37.52529333333333</v>
      </c>
      <c r="F30" s="185">
        <f t="shared" si="5"/>
        <v>15.763505142528</v>
      </c>
      <c r="G30" s="253" t="s">
        <v>96</v>
      </c>
      <c r="H30" s="186">
        <f t="shared" si="6"/>
        <v>23</v>
      </c>
      <c r="I30" s="242">
        <v>22003</v>
      </c>
      <c r="J30" s="243">
        <v>27.2503</v>
      </c>
      <c r="K30" s="243">
        <v>51.33578</v>
      </c>
      <c r="L30" s="243">
        <v>33.9898</v>
      </c>
    </row>
    <row r="31" spans="1:12" ht="16.5" customHeight="1">
      <c r="A31" s="183"/>
      <c r="B31" s="184"/>
      <c r="C31" s="184"/>
      <c r="D31" s="185"/>
      <c r="E31" s="185"/>
      <c r="F31" s="185"/>
      <c r="G31" s="187"/>
      <c r="H31" s="188"/>
      <c r="I31" s="183"/>
      <c r="J31" s="184"/>
      <c r="K31" s="184"/>
      <c r="L31" s="184"/>
    </row>
    <row r="32" spans="1:12" ht="16.5" customHeight="1">
      <c r="A32" s="183"/>
      <c r="B32" s="184"/>
      <c r="C32" s="184"/>
      <c r="D32" s="185"/>
      <c r="E32" s="185"/>
      <c r="F32" s="185"/>
      <c r="G32" s="187"/>
      <c r="H32" s="188"/>
      <c r="I32" s="183"/>
      <c r="J32" s="184"/>
      <c r="K32" s="184"/>
      <c r="L32" s="184"/>
    </row>
    <row r="33" spans="1:12" ht="16.5" customHeight="1">
      <c r="A33" s="183"/>
      <c r="B33" s="184"/>
      <c r="C33" s="184"/>
      <c r="D33" s="185"/>
      <c r="E33" s="185"/>
      <c r="F33" s="185"/>
      <c r="G33" s="187"/>
      <c r="H33" s="188"/>
      <c r="I33" s="183"/>
      <c r="J33" s="184"/>
      <c r="K33" s="184"/>
      <c r="L33" s="184"/>
    </row>
    <row r="34" spans="1:12" ht="16.5" customHeight="1">
      <c r="A34" s="183"/>
      <c r="B34" s="184"/>
      <c r="C34" s="184"/>
      <c r="D34" s="185"/>
      <c r="E34" s="185"/>
      <c r="F34" s="185"/>
      <c r="G34" s="187"/>
      <c r="H34" s="188"/>
      <c r="I34" s="183"/>
      <c r="J34" s="184"/>
      <c r="K34" s="184"/>
      <c r="L34" s="184"/>
    </row>
    <row r="35" spans="1:12" ht="16.5" customHeight="1">
      <c r="A35" s="183"/>
      <c r="B35" s="184"/>
      <c r="C35" s="184"/>
      <c r="D35" s="185"/>
      <c r="E35" s="185"/>
      <c r="F35" s="185"/>
      <c r="G35" s="187"/>
      <c r="H35" s="188"/>
      <c r="I35" s="183"/>
      <c r="J35" s="184"/>
      <c r="K35" s="184"/>
      <c r="L35" s="184"/>
    </row>
    <row r="36" spans="1:12" ht="16.5" customHeight="1">
      <c r="A36" s="183"/>
      <c r="B36" s="184"/>
      <c r="C36" s="184"/>
      <c r="D36" s="185"/>
      <c r="E36" s="185"/>
      <c r="F36" s="185"/>
      <c r="G36" s="187"/>
      <c r="H36" s="188"/>
      <c r="I36" s="183"/>
      <c r="J36" s="184"/>
      <c r="K36" s="184"/>
      <c r="L36" s="184"/>
    </row>
    <row r="37" spans="1:12" ht="16.5" customHeight="1">
      <c r="A37" s="183"/>
      <c r="B37" s="184"/>
      <c r="C37" s="184"/>
      <c r="D37" s="185"/>
      <c r="E37" s="185"/>
      <c r="F37" s="185"/>
      <c r="G37" s="187"/>
      <c r="H37" s="188"/>
      <c r="I37" s="183"/>
      <c r="J37" s="184"/>
      <c r="K37" s="184"/>
      <c r="L37" s="184"/>
    </row>
    <row r="38" spans="1:12" ht="16.5" customHeight="1">
      <c r="A38" s="183"/>
      <c r="B38" s="184"/>
      <c r="C38" s="184"/>
      <c r="D38" s="185"/>
      <c r="E38" s="185"/>
      <c r="F38" s="185"/>
      <c r="G38" s="189"/>
      <c r="H38" s="188"/>
      <c r="I38" s="183"/>
      <c r="J38" s="184"/>
      <c r="K38" s="184"/>
      <c r="L38" s="184"/>
    </row>
    <row r="39" spans="1:12" ht="16.5" customHeight="1">
      <c r="A39" s="183"/>
      <c r="B39" s="184"/>
      <c r="C39" s="184"/>
      <c r="D39" s="185"/>
      <c r="E39" s="185"/>
      <c r="F39" s="185"/>
      <c r="G39" s="189"/>
      <c r="H39" s="188"/>
      <c r="I39" s="183"/>
      <c r="J39" s="184"/>
      <c r="K39" s="184"/>
      <c r="L39" s="184"/>
    </row>
    <row r="40" spans="1:12" ht="16.5" customHeight="1">
      <c r="A40" s="183"/>
      <c r="B40" s="184"/>
      <c r="C40" s="184"/>
      <c r="D40" s="185"/>
      <c r="E40" s="185"/>
      <c r="F40" s="185"/>
      <c r="G40" s="189"/>
      <c r="H40" s="188"/>
      <c r="I40" s="183"/>
      <c r="J40" s="184"/>
      <c r="K40" s="184"/>
      <c r="L40" s="184"/>
    </row>
    <row r="41" spans="1:12" ht="16.5" customHeight="1">
      <c r="A41" s="183"/>
      <c r="B41" s="184"/>
      <c r="C41" s="184"/>
      <c r="D41" s="185"/>
      <c r="E41" s="185"/>
      <c r="F41" s="185"/>
      <c r="G41" s="189"/>
      <c r="H41" s="188"/>
      <c r="I41" s="183"/>
      <c r="J41" s="184"/>
      <c r="K41" s="184"/>
      <c r="L41" s="184"/>
    </row>
    <row r="42" spans="1:12" ht="16.5" customHeight="1">
      <c r="A42" s="190"/>
      <c r="B42" s="191"/>
      <c r="C42" s="191"/>
      <c r="D42" s="192"/>
      <c r="E42" s="192"/>
      <c r="F42" s="192"/>
      <c r="G42" s="193"/>
      <c r="H42" s="194"/>
      <c r="I42" s="190"/>
      <c r="J42" s="191"/>
      <c r="K42" s="191"/>
      <c r="L42" s="191"/>
    </row>
    <row r="43" spans="1:12" s="180" customFormat="1" ht="16.5" customHeight="1">
      <c r="A43" s="174"/>
      <c r="B43" s="175"/>
      <c r="C43" s="176"/>
      <c r="D43" s="177"/>
      <c r="E43" s="177"/>
      <c r="F43" s="177"/>
      <c r="G43" s="178"/>
      <c r="H43" s="179"/>
      <c r="I43" s="174"/>
      <c r="J43" s="175"/>
      <c r="K43" s="175"/>
      <c r="L43" s="175"/>
    </row>
    <row r="44" spans="1:3" ht="26.25">
      <c r="A44" s="108"/>
      <c r="B44" s="85"/>
      <c r="C44" s="86"/>
    </row>
    <row r="45" spans="1:3" ht="26.25">
      <c r="A45" s="108"/>
      <c r="B45" s="85"/>
      <c r="C45" s="86"/>
    </row>
    <row r="46" spans="1:3" ht="26.25">
      <c r="A46" s="108"/>
      <c r="B46" s="85"/>
      <c r="C46" s="86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7874015748031497" bottom="0.3937007874015748" header="0.7480314960629921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6">
      <selection activeCell="L32" sqref="L32"/>
    </sheetView>
  </sheetViews>
  <sheetFormatPr defaultColWidth="7.10546875" defaultRowHeight="19.5"/>
  <cols>
    <col min="1" max="9" width="7.5546875" style="43" customWidth="1"/>
    <col min="10" max="16384" width="7.10546875" style="43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spans="4:6" ht="27.75" customHeight="1">
      <c r="D17" s="44" t="s">
        <v>41</v>
      </c>
      <c r="E17" s="45">
        <v>23</v>
      </c>
      <c r="F17" s="46" t="s">
        <v>23</v>
      </c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spans="4:6" ht="27.75" customHeight="1">
      <c r="D34" s="44" t="s">
        <v>42</v>
      </c>
      <c r="E34" s="45">
        <v>298</v>
      </c>
      <c r="F34" s="46" t="s">
        <v>23</v>
      </c>
    </row>
  </sheetData>
  <sheetProtection/>
  <printOptions/>
  <pageMargins left="1.3779527559055118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4">
      <selection activeCell="K367" sqref="K367"/>
    </sheetView>
  </sheetViews>
  <sheetFormatPr defaultColWidth="8.88671875" defaultRowHeight="19.5"/>
  <cols>
    <col min="1" max="1" width="6.88671875" style="57" customWidth="1"/>
    <col min="2" max="2" width="2.10546875" style="58" bestFit="1" customWidth="1"/>
    <col min="3" max="3" width="5.77734375" style="59" customWidth="1"/>
    <col min="4" max="4" width="6.5546875" style="59" bestFit="1" customWidth="1"/>
    <col min="5" max="5" width="6.5546875" style="49" bestFit="1" customWidth="1"/>
    <col min="6" max="6" width="6.77734375" style="50" customWidth="1"/>
    <col min="7" max="15" width="7.5546875" style="50" customWidth="1"/>
    <col min="16" max="16384" width="8.88671875" style="50" customWidth="1"/>
  </cols>
  <sheetData>
    <row r="1" spans="1:18" ht="27.75" customHeight="1">
      <c r="A1" s="238">
        <v>39904</v>
      </c>
      <c r="B1" s="47">
        <v>37712</v>
      </c>
      <c r="C1"/>
      <c r="D1" s="48">
        <v>160.4</v>
      </c>
      <c r="F1" s="76">
        <v>161</v>
      </c>
      <c r="Q1" s="87"/>
      <c r="R1" s="168"/>
    </row>
    <row r="2" spans="1:18" ht="27.75" customHeight="1">
      <c r="A2" s="238">
        <v>39905</v>
      </c>
      <c r="B2" s="47">
        <v>37713</v>
      </c>
      <c r="C2"/>
      <c r="D2" s="48">
        <v>160.38</v>
      </c>
      <c r="Q2" s="87"/>
      <c r="R2" s="168"/>
    </row>
    <row r="3" spans="1:18" ht="27.75" customHeight="1">
      <c r="A3" s="238">
        <v>39906</v>
      </c>
      <c r="B3" s="47">
        <v>37714</v>
      </c>
      <c r="C3"/>
      <c r="D3" s="48">
        <v>160.38</v>
      </c>
      <c r="Q3" s="87"/>
      <c r="R3" s="168"/>
    </row>
    <row r="4" spans="1:18" ht="27.75" customHeight="1">
      <c r="A4" s="238">
        <v>39907</v>
      </c>
      <c r="B4" s="47">
        <v>37715</v>
      </c>
      <c r="C4"/>
      <c r="D4" s="48">
        <v>160.37</v>
      </c>
      <c r="Q4" s="87"/>
      <c r="R4" s="168"/>
    </row>
    <row r="5" spans="1:18" ht="27.75" customHeight="1">
      <c r="A5" s="238">
        <v>39908</v>
      </c>
      <c r="B5" s="47">
        <v>37716</v>
      </c>
      <c r="C5"/>
      <c r="D5" s="48">
        <v>160.37</v>
      </c>
      <c r="Q5" s="87"/>
      <c r="R5" s="168"/>
    </row>
    <row r="6" spans="1:18" ht="27.75" customHeight="1">
      <c r="A6" s="238">
        <v>39909</v>
      </c>
      <c r="B6" s="47">
        <v>37717</v>
      </c>
      <c r="C6"/>
      <c r="D6" s="48">
        <v>160.35</v>
      </c>
      <c r="Q6" s="87"/>
      <c r="R6" s="168"/>
    </row>
    <row r="7" spans="1:18" ht="27.75" customHeight="1">
      <c r="A7" s="238">
        <v>39910</v>
      </c>
      <c r="B7" s="47">
        <v>37718</v>
      </c>
      <c r="C7"/>
      <c r="D7" s="48">
        <v>160.34</v>
      </c>
      <c r="Q7" s="87"/>
      <c r="R7" s="168"/>
    </row>
    <row r="8" spans="1:18" ht="27.75" customHeight="1">
      <c r="A8" s="238">
        <v>39911</v>
      </c>
      <c r="B8" s="47">
        <v>37719</v>
      </c>
      <c r="C8"/>
      <c r="D8" s="48">
        <v>160.34</v>
      </c>
      <c r="Q8" s="87"/>
      <c r="R8" s="168"/>
    </row>
    <row r="9" spans="1:18" ht="27.75" customHeight="1">
      <c r="A9" s="238">
        <v>39912</v>
      </c>
      <c r="B9" s="47">
        <v>37720</v>
      </c>
      <c r="C9"/>
      <c r="D9" s="48">
        <v>160.33</v>
      </c>
      <c r="Q9" s="87"/>
      <c r="R9" s="168"/>
    </row>
    <row r="10" spans="1:18" ht="27.75" customHeight="1">
      <c r="A10" s="238">
        <v>39913</v>
      </c>
      <c r="B10" s="47">
        <v>37721</v>
      </c>
      <c r="C10"/>
      <c r="D10" s="48">
        <v>160.33</v>
      </c>
      <c r="Q10" s="87"/>
      <c r="R10" s="168"/>
    </row>
    <row r="11" spans="1:18" ht="27.75" customHeight="1">
      <c r="A11" s="238">
        <v>39914</v>
      </c>
      <c r="B11" s="47">
        <v>37722</v>
      </c>
      <c r="C11"/>
      <c r="D11" s="48">
        <v>160.32</v>
      </c>
      <c r="E11" s="79"/>
      <c r="Q11" s="87"/>
      <c r="R11" s="168"/>
    </row>
    <row r="12" spans="1:18" ht="27.75" customHeight="1">
      <c r="A12" s="238">
        <v>39915</v>
      </c>
      <c r="B12" s="47">
        <v>37723</v>
      </c>
      <c r="C12"/>
      <c r="D12" s="48">
        <v>160.32</v>
      </c>
      <c r="Q12" s="87"/>
      <c r="R12" s="168"/>
    </row>
    <row r="13" spans="1:18" ht="27.75" customHeight="1">
      <c r="A13" s="238">
        <v>39916</v>
      </c>
      <c r="B13" s="47">
        <v>37724</v>
      </c>
      <c r="C13"/>
      <c r="D13" s="48">
        <v>160.31</v>
      </c>
      <c r="Q13" s="87"/>
      <c r="R13" s="168"/>
    </row>
    <row r="14" spans="1:18" ht="27.75" customHeight="1">
      <c r="A14" s="238">
        <v>39917</v>
      </c>
      <c r="B14" s="47">
        <v>37725</v>
      </c>
      <c r="C14"/>
      <c r="D14" s="48">
        <v>160.31</v>
      </c>
      <c r="Q14" s="87"/>
      <c r="R14" s="168"/>
    </row>
    <row r="15" spans="1:18" ht="27.75" customHeight="1">
      <c r="A15" s="238">
        <v>39918</v>
      </c>
      <c r="B15" s="47">
        <v>37726</v>
      </c>
      <c r="C15"/>
      <c r="D15" s="48">
        <v>160.31</v>
      </c>
      <c r="Q15" s="87"/>
      <c r="R15" s="168"/>
    </row>
    <row r="16" spans="1:18" ht="27.75" customHeight="1">
      <c r="A16" s="238">
        <v>39919</v>
      </c>
      <c r="B16" s="47">
        <v>37727</v>
      </c>
      <c r="C16"/>
      <c r="D16" s="48">
        <v>160.3</v>
      </c>
      <c r="Q16" s="87"/>
      <c r="R16" s="168"/>
    </row>
    <row r="17" spans="1:18" ht="27.75" customHeight="1">
      <c r="A17" s="238">
        <v>39920</v>
      </c>
      <c r="B17" s="47">
        <v>37728</v>
      </c>
      <c r="C17"/>
      <c r="D17" s="48">
        <v>160.3</v>
      </c>
      <c r="J17" s="51" t="s">
        <v>41</v>
      </c>
      <c r="K17" s="52">
        <v>18</v>
      </c>
      <c r="L17" s="53" t="s">
        <v>23</v>
      </c>
      <c r="Q17" s="87"/>
      <c r="R17" s="168"/>
    </row>
    <row r="18" spans="1:18" ht="27.75" customHeight="1">
      <c r="A18" s="238">
        <v>39921</v>
      </c>
      <c r="B18" s="47">
        <v>37729</v>
      </c>
      <c r="C18"/>
      <c r="D18" s="48">
        <v>160.3</v>
      </c>
      <c r="Q18" s="87"/>
      <c r="R18" s="168"/>
    </row>
    <row r="19" spans="1:18" ht="27.75" customHeight="1">
      <c r="A19" s="238">
        <v>39922</v>
      </c>
      <c r="B19" s="47">
        <v>37730</v>
      </c>
      <c r="C19"/>
      <c r="D19" s="48">
        <v>160.29</v>
      </c>
      <c r="Q19" s="87"/>
      <c r="R19" s="168"/>
    </row>
    <row r="20" spans="1:18" ht="27.75" customHeight="1">
      <c r="A20" s="238">
        <v>39923</v>
      </c>
      <c r="B20" s="47">
        <v>37731</v>
      </c>
      <c r="C20"/>
      <c r="D20" s="48">
        <v>160.28</v>
      </c>
      <c r="Q20" s="87"/>
      <c r="R20" s="168"/>
    </row>
    <row r="21" spans="1:18" ht="27.75" customHeight="1">
      <c r="A21" s="238">
        <v>39924</v>
      </c>
      <c r="B21" s="47">
        <v>37732</v>
      </c>
      <c r="C21"/>
      <c r="D21" s="48">
        <v>160.28</v>
      </c>
      <c r="Q21" s="87"/>
      <c r="R21" s="168"/>
    </row>
    <row r="22" spans="1:18" ht="27.75" customHeight="1">
      <c r="A22" s="238">
        <v>39925</v>
      </c>
      <c r="B22" s="47">
        <v>37733</v>
      </c>
      <c r="C22"/>
      <c r="D22" s="48">
        <v>160.28</v>
      </c>
      <c r="Q22" s="87"/>
      <c r="R22" s="168"/>
    </row>
    <row r="23" spans="1:18" ht="27.75" customHeight="1">
      <c r="A23" s="238">
        <v>39926</v>
      </c>
      <c r="B23" s="47">
        <v>37734</v>
      </c>
      <c r="C23"/>
      <c r="D23" s="48">
        <v>160.24</v>
      </c>
      <c r="Q23" s="87"/>
      <c r="R23" s="168"/>
    </row>
    <row r="24" spans="1:18" ht="27.75" customHeight="1">
      <c r="A24" s="238">
        <v>39927</v>
      </c>
      <c r="B24" s="47">
        <v>37735</v>
      </c>
      <c r="C24"/>
      <c r="D24" s="48">
        <v>160.23</v>
      </c>
      <c r="Q24" s="87"/>
      <c r="R24" s="168"/>
    </row>
    <row r="25" spans="1:18" ht="27.75" customHeight="1">
      <c r="A25" s="238">
        <v>39928</v>
      </c>
      <c r="B25" s="47">
        <v>37736</v>
      </c>
      <c r="C25"/>
      <c r="D25" s="48">
        <v>160.23</v>
      </c>
      <c r="Q25" s="87"/>
      <c r="R25" s="168"/>
    </row>
    <row r="26" spans="1:18" ht="27.75" customHeight="1">
      <c r="A26" s="238">
        <v>39929</v>
      </c>
      <c r="B26" s="47">
        <v>37737</v>
      </c>
      <c r="C26"/>
      <c r="D26" s="48">
        <v>160.25</v>
      </c>
      <c r="Q26" s="87"/>
      <c r="R26" s="168"/>
    </row>
    <row r="27" spans="1:19" ht="27.75" customHeight="1">
      <c r="A27" s="238">
        <v>39930</v>
      </c>
      <c r="B27" s="47">
        <v>37738</v>
      </c>
      <c r="C27"/>
      <c r="D27" s="48">
        <v>160.27</v>
      </c>
      <c r="G27" s="55"/>
      <c r="L27" s="55"/>
      <c r="M27" s="55"/>
      <c r="N27" s="55"/>
      <c r="O27" s="55"/>
      <c r="P27" s="55"/>
      <c r="Q27" s="87"/>
      <c r="R27" s="168"/>
      <c r="S27" s="55"/>
    </row>
    <row r="28" spans="1:19" s="55" customFormat="1" ht="27.75" customHeight="1">
      <c r="A28" s="238">
        <v>39931</v>
      </c>
      <c r="B28" s="47">
        <v>37739</v>
      </c>
      <c r="C28"/>
      <c r="D28" s="48">
        <v>160.26</v>
      </c>
      <c r="E28" s="8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87"/>
      <c r="R28" s="168"/>
      <c r="S28" s="50"/>
    </row>
    <row r="29" spans="1:18" ht="27.75" customHeight="1">
      <c r="A29" s="238">
        <v>39932</v>
      </c>
      <c r="B29" s="47">
        <v>37740</v>
      </c>
      <c r="C29"/>
      <c r="D29" s="48">
        <v>160.45</v>
      </c>
      <c r="Q29" s="87"/>
      <c r="R29" s="168"/>
    </row>
    <row r="30" spans="1:18" ht="27.75" customHeight="1">
      <c r="A30" s="238">
        <v>39933</v>
      </c>
      <c r="B30" s="47">
        <v>37741</v>
      </c>
      <c r="C30"/>
      <c r="D30" s="48">
        <v>160.44</v>
      </c>
      <c r="Q30" s="87"/>
      <c r="R30" s="168"/>
    </row>
    <row r="31" spans="1:18" ht="27.75" customHeight="1">
      <c r="A31" s="238">
        <v>39934</v>
      </c>
      <c r="B31" s="47">
        <v>37742</v>
      </c>
      <c r="C31"/>
      <c r="D31" s="48">
        <v>160.82</v>
      </c>
      <c r="Q31" s="87"/>
      <c r="R31" s="168"/>
    </row>
    <row r="32" spans="1:4" ht="27.75" customHeight="1">
      <c r="A32" s="238">
        <v>39935</v>
      </c>
      <c r="B32" s="47">
        <v>37743</v>
      </c>
      <c r="C32"/>
      <c r="D32" s="48">
        <v>160.55</v>
      </c>
    </row>
    <row r="33" spans="1:4" ht="27.75" customHeight="1">
      <c r="A33" s="238">
        <v>39936</v>
      </c>
      <c r="B33" s="47">
        <v>37744</v>
      </c>
      <c r="C33"/>
      <c r="D33" s="48">
        <v>160.5</v>
      </c>
    </row>
    <row r="34" spans="1:13" ht="27.75" customHeight="1">
      <c r="A34" s="238">
        <v>39937</v>
      </c>
      <c r="B34" s="47">
        <v>37745</v>
      </c>
      <c r="C34"/>
      <c r="D34" s="48">
        <v>160.45</v>
      </c>
      <c r="J34" s="44" t="s">
        <v>43</v>
      </c>
      <c r="K34" s="277">
        <f>COUNT(DATA!D265:D282)</f>
        <v>18</v>
      </c>
      <c r="L34" s="277"/>
      <c r="M34" s="46" t="s">
        <v>23</v>
      </c>
    </row>
    <row r="35" spans="1:4" ht="21" customHeight="1">
      <c r="A35" s="238">
        <v>39938</v>
      </c>
      <c r="B35" s="47">
        <v>37746</v>
      </c>
      <c r="C35"/>
      <c r="D35" s="48">
        <v>160.44</v>
      </c>
    </row>
    <row r="36" spans="1:4" ht="21" customHeight="1">
      <c r="A36" s="238">
        <v>39939</v>
      </c>
      <c r="B36" s="47">
        <v>37747</v>
      </c>
      <c r="C36"/>
      <c r="D36" s="48">
        <v>160.5</v>
      </c>
    </row>
    <row r="37" spans="1:4" ht="21" customHeight="1">
      <c r="A37" s="238">
        <v>39940</v>
      </c>
      <c r="B37" s="47">
        <v>37748</v>
      </c>
      <c r="C37"/>
      <c r="D37" s="48">
        <v>160.53</v>
      </c>
    </row>
    <row r="38" spans="1:4" ht="21" customHeight="1">
      <c r="A38" s="238">
        <v>39941</v>
      </c>
      <c r="B38" s="47">
        <v>37749</v>
      </c>
      <c r="C38"/>
      <c r="D38" s="48">
        <v>160.53</v>
      </c>
    </row>
    <row r="39" spans="1:4" ht="23.25">
      <c r="A39" s="238">
        <v>39942</v>
      </c>
      <c r="B39" s="47">
        <v>37750</v>
      </c>
      <c r="C39"/>
      <c r="D39" s="48">
        <v>160.52</v>
      </c>
    </row>
    <row r="40" spans="1:4" ht="23.25">
      <c r="A40" s="238">
        <v>39943</v>
      </c>
      <c r="B40" s="47">
        <v>37751</v>
      </c>
      <c r="C40"/>
      <c r="D40" s="48">
        <v>160.5</v>
      </c>
    </row>
    <row r="41" spans="1:4" ht="23.25">
      <c r="A41" s="238">
        <v>39944</v>
      </c>
      <c r="B41" s="47">
        <v>37752</v>
      </c>
      <c r="C41"/>
      <c r="D41" s="48">
        <v>160.5</v>
      </c>
    </row>
    <row r="42" spans="1:4" ht="23.25">
      <c r="A42" s="238">
        <v>39945</v>
      </c>
      <c r="B42" s="47">
        <v>37753</v>
      </c>
      <c r="C42"/>
      <c r="D42" s="48">
        <v>160.49</v>
      </c>
    </row>
    <row r="43" spans="1:4" ht="23.25">
      <c r="A43" s="238">
        <v>39946</v>
      </c>
      <c r="B43" s="47">
        <v>37754</v>
      </c>
      <c r="C43"/>
      <c r="D43" s="48">
        <v>160.49</v>
      </c>
    </row>
    <row r="44" spans="1:4" ht="23.25">
      <c r="A44" s="238">
        <v>39947</v>
      </c>
      <c r="B44" s="47">
        <v>37755</v>
      </c>
      <c r="C44"/>
      <c r="D44" s="48">
        <v>160.44</v>
      </c>
    </row>
    <row r="45" spans="1:4" ht="23.25">
      <c r="A45" s="238">
        <v>39948</v>
      </c>
      <c r="B45" s="47">
        <v>37756</v>
      </c>
      <c r="C45"/>
      <c r="D45" s="48">
        <v>160.42</v>
      </c>
    </row>
    <row r="46" spans="1:4" ht="23.25">
      <c r="A46" s="238">
        <v>39949</v>
      </c>
      <c r="B46" s="47">
        <v>37757</v>
      </c>
      <c r="C46"/>
      <c r="D46" s="48">
        <v>160.41</v>
      </c>
    </row>
    <row r="47" spans="1:4" ht="23.25">
      <c r="A47" s="238">
        <v>39950</v>
      </c>
      <c r="B47" s="47">
        <v>37758</v>
      </c>
      <c r="C47"/>
      <c r="D47" s="48">
        <v>160.41</v>
      </c>
    </row>
    <row r="48" spans="1:5" ht="21">
      <c r="A48" s="238">
        <v>39951</v>
      </c>
      <c r="B48" s="47">
        <v>37759</v>
      </c>
      <c r="C48"/>
      <c r="D48" s="48">
        <v>160.4</v>
      </c>
      <c r="E48" s="79"/>
    </row>
    <row r="49" spans="1:5" ht="23.25">
      <c r="A49" s="238">
        <v>39952</v>
      </c>
      <c r="B49" s="47">
        <v>37760</v>
      </c>
      <c r="C49"/>
      <c r="D49" s="48">
        <v>160.58</v>
      </c>
      <c r="E49" s="54"/>
    </row>
    <row r="50" spans="1:4" ht="23.25">
      <c r="A50" s="238">
        <v>39953</v>
      </c>
      <c r="B50" s="47">
        <v>37761</v>
      </c>
      <c r="C50"/>
      <c r="D50" s="48">
        <v>160.55</v>
      </c>
    </row>
    <row r="51" spans="1:4" ht="23.25">
      <c r="A51" s="238">
        <v>39954</v>
      </c>
      <c r="B51" s="47">
        <v>37762</v>
      </c>
      <c r="C51"/>
      <c r="D51" s="48">
        <v>160.48</v>
      </c>
    </row>
    <row r="52" spans="1:4" ht="23.25">
      <c r="A52" s="238">
        <v>39955</v>
      </c>
      <c r="B52" s="47">
        <v>37763</v>
      </c>
      <c r="C52"/>
      <c r="D52" s="48">
        <v>160.42</v>
      </c>
    </row>
    <row r="53" spans="1:4" ht="23.25">
      <c r="A53" s="238">
        <v>39956</v>
      </c>
      <c r="B53" s="47">
        <v>37764</v>
      </c>
      <c r="C53"/>
      <c r="D53" s="48">
        <v>160.41</v>
      </c>
    </row>
    <row r="54" spans="1:4" ht="23.25">
      <c r="A54" s="238">
        <v>39957</v>
      </c>
      <c r="B54" s="47">
        <v>37765</v>
      </c>
      <c r="C54"/>
      <c r="D54" s="48">
        <v>160.41</v>
      </c>
    </row>
    <row r="55" spans="1:4" ht="23.25">
      <c r="A55" s="238">
        <v>39958</v>
      </c>
      <c r="B55" s="47">
        <v>37766</v>
      </c>
      <c r="C55"/>
      <c r="D55" s="48">
        <v>160.4</v>
      </c>
    </row>
    <row r="56" spans="1:4" ht="23.25">
      <c r="A56" s="238">
        <v>39959</v>
      </c>
      <c r="B56" s="47">
        <v>37767</v>
      </c>
      <c r="C56"/>
      <c r="D56" s="48">
        <v>160.5</v>
      </c>
    </row>
    <row r="57" spans="1:4" ht="23.25">
      <c r="A57" s="238">
        <v>39960</v>
      </c>
      <c r="B57" s="47">
        <v>37768</v>
      </c>
      <c r="C57"/>
      <c r="D57" s="48">
        <v>160.52</v>
      </c>
    </row>
    <row r="58" spans="1:4" ht="23.25">
      <c r="A58" s="238">
        <v>39961</v>
      </c>
      <c r="B58" s="47">
        <v>37769</v>
      </c>
      <c r="C58"/>
      <c r="D58" s="48">
        <v>160.51</v>
      </c>
    </row>
    <row r="59" spans="1:4" ht="23.25">
      <c r="A59" s="238">
        <v>39962</v>
      </c>
      <c r="B59" s="47">
        <v>37770</v>
      </c>
      <c r="C59"/>
      <c r="D59" s="48">
        <v>160.49</v>
      </c>
    </row>
    <row r="60" spans="1:4" ht="23.25">
      <c r="A60" s="238">
        <v>39963</v>
      </c>
      <c r="B60" s="47">
        <v>37771</v>
      </c>
      <c r="C60"/>
      <c r="D60" s="48">
        <v>160.72</v>
      </c>
    </row>
    <row r="61" spans="1:4" ht="23.25">
      <c r="A61" s="238">
        <v>39964</v>
      </c>
      <c r="B61" s="47">
        <v>37772</v>
      </c>
      <c r="C61"/>
      <c r="D61" s="48">
        <v>160.62</v>
      </c>
    </row>
    <row r="62" spans="1:4" ht="23.25">
      <c r="A62" s="238">
        <v>39965</v>
      </c>
      <c r="B62" s="47">
        <v>37773</v>
      </c>
      <c r="C62"/>
      <c r="D62" s="48">
        <v>160.54</v>
      </c>
    </row>
    <row r="63" spans="1:4" ht="23.25">
      <c r="A63" s="238">
        <v>39966</v>
      </c>
      <c r="B63" s="47">
        <v>37774</v>
      </c>
      <c r="C63"/>
      <c r="D63" s="48">
        <v>160.53</v>
      </c>
    </row>
    <row r="64" spans="1:4" ht="23.25">
      <c r="A64" s="238">
        <v>39967</v>
      </c>
      <c r="B64" s="47">
        <v>37775</v>
      </c>
      <c r="C64"/>
      <c r="D64" s="48">
        <v>160.62</v>
      </c>
    </row>
    <row r="65" spans="1:4" ht="23.25">
      <c r="A65" s="238">
        <v>39968</v>
      </c>
      <c r="B65" s="47">
        <v>37776</v>
      </c>
      <c r="C65"/>
      <c r="D65" s="48">
        <v>160.53</v>
      </c>
    </row>
    <row r="66" spans="1:4" ht="23.25">
      <c r="A66" s="238">
        <v>39969</v>
      </c>
      <c r="B66" s="47">
        <v>37777</v>
      </c>
      <c r="C66"/>
      <c r="D66" s="48">
        <v>160.9</v>
      </c>
    </row>
    <row r="67" spans="1:4" ht="23.25">
      <c r="A67" s="238">
        <v>39970</v>
      </c>
      <c r="B67" s="47">
        <v>37778</v>
      </c>
      <c r="C67"/>
      <c r="D67" s="48">
        <v>160.98</v>
      </c>
    </row>
    <row r="68" spans="1:4" ht="23.25">
      <c r="A68" s="238">
        <v>39971</v>
      </c>
      <c r="B68" s="47">
        <v>37779</v>
      </c>
      <c r="C68"/>
      <c r="D68" s="48">
        <v>160.84</v>
      </c>
    </row>
    <row r="69" spans="1:5" ht="23.25">
      <c r="A69" s="238">
        <v>39972</v>
      </c>
      <c r="B69" s="47">
        <v>37780</v>
      </c>
      <c r="C69"/>
      <c r="D69" s="48">
        <v>161</v>
      </c>
      <c r="E69" s="49">
        <v>161</v>
      </c>
    </row>
    <row r="70" spans="1:4" ht="23.25">
      <c r="A70" s="238">
        <v>39973</v>
      </c>
      <c r="B70" s="47">
        <v>37781</v>
      </c>
      <c r="C70"/>
      <c r="D70" s="48">
        <v>160.91</v>
      </c>
    </row>
    <row r="71" spans="1:4" ht="23.25">
      <c r="A71" s="238">
        <v>39974</v>
      </c>
      <c r="B71" s="47">
        <v>37782</v>
      </c>
      <c r="C71"/>
      <c r="D71" s="48">
        <v>160.84</v>
      </c>
    </row>
    <row r="72" spans="1:4" ht="23.25">
      <c r="A72" s="238">
        <v>39975</v>
      </c>
      <c r="B72" s="47">
        <v>37783</v>
      </c>
      <c r="C72"/>
      <c r="D72" s="48">
        <v>160.77</v>
      </c>
    </row>
    <row r="73" spans="1:4" ht="23.25">
      <c r="A73" s="238">
        <v>39976</v>
      </c>
      <c r="B73" s="47">
        <v>37784</v>
      </c>
      <c r="C73"/>
      <c r="D73" s="48">
        <v>160.77</v>
      </c>
    </row>
    <row r="74" spans="1:4" ht="23.25">
      <c r="A74" s="238">
        <v>39977</v>
      </c>
      <c r="B74" s="47">
        <v>37785</v>
      </c>
      <c r="C74"/>
      <c r="D74" s="48">
        <v>160.7</v>
      </c>
    </row>
    <row r="75" spans="1:4" ht="23.25">
      <c r="A75" s="238">
        <v>39978</v>
      </c>
      <c r="B75" s="47">
        <v>37786</v>
      </c>
      <c r="C75"/>
      <c r="D75" s="48">
        <v>160.65</v>
      </c>
    </row>
    <row r="76" spans="1:4" ht="23.25">
      <c r="A76" s="238">
        <v>39979</v>
      </c>
      <c r="B76" s="47">
        <v>37787</v>
      </c>
      <c r="C76"/>
      <c r="D76" s="48">
        <v>160.62</v>
      </c>
    </row>
    <row r="77" spans="1:4" ht="23.25">
      <c r="A77" s="238">
        <v>39980</v>
      </c>
      <c r="B77" s="47">
        <v>37788</v>
      </c>
      <c r="C77"/>
      <c r="D77" s="48">
        <v>160.62</v>
      </c>
    </row>
    <row r="78" spans="1:4" ht="23.25">
      <c r="A78" s="238">
        <v>39981</v>
      </c>
      <c r="B78" s="47">
        <v>37789</v>
      </c>
      <c r="C78"/>
      <c r="D78" s="48">
        <v>160.59</v>
      </c>
    </row>
    <row r="79" spans="1:4" ht="23.25">
      <c r="A79" s="238">
        <v>39982</v>
      </c>
      <c r="B79" s="47">
        <v>37790</v>
      </c>
      <c r="C79"/>
      <c r="D79" s="48">
        <v>160.58</v>
      </c>
    </row>
    <row r="80" spans="1:4" ht="23.25">
      <c r="A80" s="238">
        <v>39983</v>
      </c>
      <c r="B80" s="47">
        <v>37791</v>
      </c>
      <c r="C80"/>
      <c r="D80" s="48">
        <v>160.57</v>
      </c>
    </row>
    <row r="81" spans="1:5" ht="23.25">
      <c r="A81" s="238">
        <v>39984</v>
      </c>
      <c r="B81" s="47">
        <v>37792</v>
      </c>
      <c r="C81"/>
      <c r="D81" s="48">
        <v>160.73</v>
      </c>
      <c r="E81" s="49">
        <v>160.63</v>
      </c>
    </row>
    <row r="82" spans="1:4" ht="23.25">
      <c r="A82" s="238">
        <v>39985</v>
      </c>
      <c r="B82" s="47">
        <v>37793</v>
      </c>
      <c r="C82"/>
      <c r="D82" s="48">
        <v>160.56</v>
      </c>
    </row>
    <row r="83" spans="1:4" ht="23.25">
      <c r="A83" s="238">
        <v>39986</v>
      </c>
      <c r="B83" s="47">
        <v>37794</v>
      </c>
      <c r="C83"/>
      <c r="D83" s="48">
        <v>160.52</v>
      </c>
    </row>
    <row r="84" spans="1:4" ht="23.25">
      <c r="A84" s="238">
        <v>39987</v>
      </c>
      <c r="B84" s="47">
        <v>37795</v>
      </c>
      <c r="C84"/>
      <c r="D84" s="48">
        <v>160.52</v>
      </c>
    </row>
    <row r="85" spans="1:4" ht="23.25">
      <c r="A85" s="238">
        <v>39988</v>
      </c>
      <c r="B85" s="47">
        <v>37796</v>
      </c>
      <c r="C85"/>
      <c r="D85" s="48">
        <v>160.53</v>
      </c>
    </row>
    <row r="86" spans="1:4" ht="23.25">
      <c r="A86" s="238">
        <v>39989</v>
      </c>
      <c r="B86" s="47">
        <v>37797</v>
      </c>
      <c r="C86"/>
      <c r="D86" s="48">
        <v>160.68</v>
      </c>
    </row>
    <row r="87" spans="1:5" ht="23.25">
      <c r="A87" s="238">
        <v>39990</v>
      </c>
      <c r="B87" s="47">
        <v>37798</v>
      </c>
      <c r="C87"/>
      <c r="D87" s="48">
        <v>160.64</v>
      </c>
      <c r="E87" s="54"/>
    </row>
    <row r="88" spans="1:4" ht="23.25">
      <c r="A88" s="238">
        <v>39991</v>
      </c>
      <c r="B88" s="47">
        <v>37799</v>
      </c>
      <c r="C88"/>
      <c r="D88" s="48">
        <v>160.54</v>
      </c>
    </row>
    <row r="89" spans="1:4" ht="23.25">
      <c r="A89" s="238">
        <v>39992</v>
      </c>
      <c r="B89" s="47">
        <v>37800</v>
      </c>
      <c r="C89"/>
      <c r="D89" s="48">
        <v>160.52</v>
      </c>
    </row>
    <row r="90" spans="1:4" ht="23.25">
      <c r="A90" s="238">
        <v>39993</v>
      </c>
      <c r="B90" s="47">
        <v>37801</v>
      </c>
      <c r="C90"/>
      <c r="D90" s="48">
        <v>160.53</v>
      </c>
    </row>
    <row r="91" spans="1:4" ht="23.25">
      <c r="A91" s="238">
        <v>39994</v>
      </c>
      <c r="B91" s="47">
        <v>37802</v>
      </c>
      <c r="C91"/>
      <c r="D91" s="48">
        <v>160.53</v>
      </c>
    </row>
    <row r="92" spans="1:4" ht="23.25">
      <c r="A92" s="238">
        <v>39995</v>
      </c>
      <c r="B92" s="47">
        <v>37803</v>
      </c>
      <c r="C92"/>
      <c r="D92" s="48">
        <v>160.53</v>
      </c>
    </row>
    <row r="93" spans="1:4" ht="23.25">
      <c r="A93" s="238">
        <v>39996</v>
      </c>
      <c r="B93" s="47">
        <v>37804</v>
      </c>
      <c r="C93"/>
      <c r="D93" s="48">
        <v>160.52</v>
      </c>
    </row>
    <row r="94" spans="1:4" ht="23.25">
      <c r="A94" s="238">
        <v>39997</v>
      </c>
      <c r="B94" s="47">
        <v>37805</v>
      </c>
      <c r="C94"/>
      <c r="D94" s="48">
        <v>160.54</v>
      </c>
    </row>
    <row r="95" spans="1:4" ht="23.25">
      <c r="A95" s="238">
        <v>39998</v>
      </c>
      <c r="B95" s="47">
        <v>37806</v>
      </c>
      <c r="C95"/>
      <c r="D95" s="48">
        <v>160.53</v>
      </c>
    </row>
    <row r="96" spans="1:4" ht="23.25">
      <c r="A96" s="238">
        <v>39999</v>
      </c>
      <c r="B96" s="47">
        <v>37807</v>
      </c>
      <c r="C96"/>
      <c r="D96" s="48">
        <v>160.53</v>
      </c>
    </row>
    <row r="97" spans="1:4" ht="23.25">
      <c r="A97" s="238">
        <v>40000</v>
      </c>
      <c r="B97" s="47">
        <v>37808</v>
      </c>
      <c r="C97"/>
      <c r="D97" s="48">
        <v>160.53</v>
      </c>
    </row>
    <row r="98" spans="1:4" ht="23.25">
      <c r="A98" s="238">
        <v>40001</v>
      </c>
      <c r="B98" s="47">
        <v>37809</v>
      </c>
      <c r="C98"/>
      <c r="D98" s="48">
        <v>160.61</v>
      </c>
    </row>
    <row r="99" spans="1:4" ht="23.25">
      <c r="A99" s="238">
        <v>40002</v>
      </c>
      <c r="B99" s="47">
        <v>37810</v>
      </c>
      <c r="C99"/>
      <c r="D99" s="48">
        <v>160.82</v>
      </c>
    </row>
    <row r="100" spans="1:4" ht="23.25">
      <c r="A100" s="238">
        <v>40003</v>
      </c>
      <c r="B100" s="47">
        <v>37811</v>
      </c>
      <c r="C100"/>
      <c r="D100" s="48">
        <v>161.05</v>
      </c>
    </row>
    <row r="101" spans="1:5" ht="23.25">
      <c r="A101" s="238">
        <v>40004</v>
      </c>
      <c r="B101" s="47">
        <v>37812</v>
      </c>
      <c r="C101"/>
      <c r="D101" s="48">
        <v>161.05</v>
      </c>
      <c r="E101" s="54"/>
    </row>
    <row r="102" spans="1:4" ht="23.25">
      <c r="A102" s="238">
        <v>40005</v>
      </c>
      <c r="B102" s="47">
        <v>37813</v>
      </c>
      <c r="C102"/>
      <c r="D102" s="48">
        <v>160.97</v>
      </c>
    </row>
    <row r="103" spans="1:4" ht="23.25">
      <c r="A103" s="238">
        <v>40006</v>
      </c>
      <c r="B103" s="47">
        <v>37814</v>
      </c>
      <c r="C103"/>
      <c r="D103" s="48">
        <v>161.2</v>
      </c>
    </row>
    <row r="104" spans="1:4" ht="23.25">
      <c r="A104" s="238">
        <v>40007</v>
      </c>
      <c r="B104" s="47">
        <v>37815</v>
      </c>
      <c r="C104"/>
      <c r="D104" s="48">
        <v>161.2</v>
      </c>
    </row>
    <row r="105" spans="1:4" ht="23.25">
      <c r="A105" s="238">
        <v>40008</v>
      </c>
      <c r="B105" s="47">
        <v>37816</v>
      </c>
      <c r="C105"/>
      <c r="D105" s="48">
        <v>161.17</v>
      </c>
    </row>
    <row r="106" spans="1:5" ht="23.25">
      <c r="A106" s="238">
        <v>40009</v>
      </c>
      <c r="B106" s="47">
        <v>37817</v>
      </c>
      <c r="C106"/>
      <c r="D106" s="48">
        <v>160.98</v>
      </c>
      <c r="E106" s="49">
        <v>160.94</v>
      </c>
    </row>
    <row r="107" spans="1:4" ht="23.25">
      <c r="A107" s="238">
        <v>40010</v>
      </c>
      <c r="B107" s="47">
        <v>37818</v>
      </c>
      <c r="C107"/>
      <c r="D107" s="48">
        <v>160.9</v>
      </c>
    </row>
    <row r="108" spans="1:4" ht="23.25">
      <c r="A108" s="238">
        <v>40011</v>
      </c>
      <c r="B108" s="47">
        <v>37819</v>
      </c>
      <c r="C108"/>
      <c r="D108" s="48">
        <v>160.9</v>
      </c>
    </row>
    <row r="109" spans="1:4" ht="23.25">
      <c r="A109" s="238">
        <v>40012</v>
      </c>
      <c r="B109" s="47">
        <v>37820</v>
      </c>
      <c r="C109"/>
      <c r="D109" s="48">
        <v>160.86</v>
      </c>
    </row>
    <row r="110" spans="1:4" ht="23.25">
      <c r="A110" s="238">
        <v>40013</v>
      </c>
      <c r="B110" s="47">
        <v>37821</v>
      </c>
      <c r="C110"/>
      <c r="D110" s="48">
        <v>160.83</v>
      </c>
    </row>
    <row r="111" spans="1:4" ht="23.25">
      <c r="A111" s="238">
        <v>40014</v>
      </c>
      <c r="B111" s="47">
        <v>37822</v>
      </c>
      <c r="C111"/>
      <c r="D111" s="48">
        <v>160.72</v>
      </c>
    </row>
    <row r="112" spans="1:4" ht="23.25">
      <c r="A112" s="238">
        <v>40015</v>
      </c>
      <c r="B112" s="47">
        <v>37823</v>
      </c>
      <c r="C112"/>
      <c r="D112" s="48">
        <v>162</v>
      </c>
    </row>
    <row r="113" spans="1:4" ht="23.25">
      <c r="A113" s="238">
        <v>40016</v>
      </c>
      <c r="B113" s="47">
        <v>37824</v>
      </c>
      <c r="C113"/>
      <c r="D113" s="48">
        <v>160.91</v>
      </c>
    </row>
    <row r="114" spans="1:4" ht="23.25">
      <c r="A114" s="238">
        <v>40017</v>
      </c>
      <c r="B114" s="47">
        <v>37825</v>
      </c>
      <c r="C114"/>
      <c r="D114" s="48">
        <v>160.77</v>
      </c>
    </row>
    <row r="115" spans="1:5" ht="23.25">
      <c r="A115" s="238">
        <v>40018</v>
      </c>
      <c r="B115" s="47">
        <v>37826</v>
      </c>
      <c r="C115"/>
      <c r="D115" s="48">
        <v>160.86</v>
      </c>
      <c r="E115" s="54"/>
    </row>
    <row r="116" spans="1:4" ht="23.25">
      <c r="A116" s="238">
        <v>40019</v>
      </c>
      <c r="B116" s="47">
        <v>37827</v>
      </c>
      <c r="C116"/>
      <c r="D116" s="48">
        <v>160.88</v>
      </c>
    </row>
    <row r="117" spans="1:5" ht="23.25">
      <c r="A117" s="238">
        <v>40020</v>
      </c>
      <c r="B117" s="47">
        <v>37828</v>
      </c>
      <c r="C117"/>
      <c r="D117" s="48">
        <v>160.88</v>
      </c>
      <c r="E117" s="49">
        <v>160.89</v>
      </c>
    </row>
    <row r="118" spans="1:4" ht="23.25">
      <c r="A118" s="238">
        <v>40021</v>
      </c>
      <c r="B118" s="47">
        <v>37829</v>
      </c>
      <c r="C118"/>
      <c r="D118" s="48">
        <v>160.91</v>
      </c>
    </row>
    <row r="119" spans="1:4" ht="23.25">
      <c r="A119" s="238">
        <v>40022</v>
      </c>
      <c r="B119" s="47">
        <v>37830</v>
      </c>
      <c r="C119"/>
      <c r="D119" s="48">
        <v>160.92</v>
      </c>
    </row>
    <row r="120" spans="1:4" ht="23.25">
      <c r="A120" s="238">
        <v>40023</v>
      </c>
      <c r="B120" s="47">
        <v>37831</v>
      </c>
      <c r="C120"/>
      <c r="D120" s="48">
        <v>160.88</v>
      </c>
    </row>
    <row r="121" spans="1:4" ht="23.25">
      <c r="A121" s="238">
        <v>40024</v>
      </c>
      <c r="B121" s="47">
        <v>37832</v>
      </c>
      <c r="C121"/>
      <c r="D121" s="48">
        <v>161.59</v>
      </c>
    </row>
    <row r="122" spans="1:4" ht="23.25">
      <c r="A122" s="238">
        <v>40025</v>
      </c>
      <c r="B122" s="47">
        <v>37833</v>
      </c>
      <c r="C122"/>
      <c r="D122" s="48">
        <v>161.06</v>
      </c>
    </row>
    <row r="123" spans="1:4" ht="23.25">
      <c r="A123" s="238">
        <v>40026</v>
      </c>
      <c r="B123" s="47">
        <v>37834</v>
      </c>
      <c r="C123"/>
      <c r="D123" s="48">
        <v>160.9</v>
      </c>
    </row>
    <row r="124" spans="1:4" ht="23.25">
      <c r="A124" s="238">
        <v>40027</v>
      </c>
      <c r="B124" s="47">
        <v>37835</v>
      </c>
      <c r="C124"/>
      <c r="D124" s="48">
        <v>161.06</v>
      </c>
    </row>
    <row r="125" spans="1:4" ht="23.25">
      <c r="A125" s="238">
        <v>40028</v>
      </c>
      <c r="B125" s="47">
        <v>37836</v>
      </c>
      <c r="C125"/>
      <c r="D125" s="48">
        <v>160.9</v>
      </c>
    </row>
    <row r="126" spans="1:5" ht="23.25">
      <c r="A126" s="238">
        <v>40029</v>
      </c>
      <c r="B126" s="47">
        <v>37837</v>
      </c>
      <c r="C126"/>
      <c r="D126" s="48">
        <v>160.89</v>
      </c>
      <c r="E126" s="49">
        <v>160.88</v>
      </c>
    </row>
    <row r="127" spans="1:4" ht="23.25">
      <c r="A127" s="238">
        <v>40030</v>
      </c>
      <c r="B127" s="47">
        <v>37838</v>
      </c>
      <c r="C127"/>
      <c r="D127" s="48">
        <v>160.94</v>
      </c>
    </row>
    <row r="128" spans="1:4" ht="23.25">
      <c r="A128" s="238">
        <v>40031</v>
      </c>
      <c r="B128" s="47">
        <v>37839</v>
      </c>
      <c r="C128"/>
      <c r="D128" s="48">
        <v>161.01</v>
      </c>
    </row>
    <row r="129" spans="1:4" ht="23.25">
      <c r="A129" s="238">
        <v>40032</v>
      </c>
      <c r="B129" s="47">
        <v>37840</v>
      </c>
      <c r="C129"/>
      <c r="D129" s="48">
        <v>161.06</v>
      </c>
    </row>
    <row r="130" spans="1:4" ht="23.25">
      <c r="A130" s="238">
        <v>40033</v>
      </c>
      <c r="B130" s="47">
        <v>37841</v>
      </c>
      <c r="C130"/>
      <c r="D130" s="48">
        <v>160.98</v>
      </c>
    </row>
    <row r="131" spans="1:4" ht="23.25">
      <c r="A131" s="238">
        <v>40034</v>
      </c>
      <c r="B131" s="47">
        <v>37842</v>
      </c>
      <c r="C131"/>
      <c r="D131" s="48">
        <v>161.07</v>
      </c>
    </row>
    <row r="132" spans="1:4" ht="23.25">
      <c r="A132" s="238">
        <v>40035</v>
      </c>
      <c r="B132" s="47">
        <v>37843</v>
      </c>
      <c r="C132"/>
      <c r="D132" s="48">
        <v>161.08</v>
      </c>
    </row>
    <row r="133" spans="1:4" ht="23.25">
      <c r="A133" s="238">
        <v>40036</v>
      </c>
      <c r="B133" s="47">
        <v>37844</v>
      </c>
      <c r="C133"/>
      <c r="D133" s="48">
        <v>161.05</v>
      </c>
    </row>
    <row r="134" spans="1:4" ht="23.25">
      <c r="A134" s="238">
        <v>40037</v>
      </c>
      <c r="B134" s="47">
        <v>37845</v>
      </c>
      <c r="C134"/>
      <c r="D134" s="48">
        <v>161</v>
      </c>
    </row>
    <row r="135" spans="1:4" ht="23.25">
      <c r="A135" s="238">
        <v>40038</v>
      </c>
      <c r="B135" s="47">
        <v>37846</v>
      </c>
      <c r="C135"/>
      <c r="D135" s="48">
        <v>160.96</v>
      </c>
    </row>
    <row r="136" spans="1:4" ht="23.25">
      <c r="A136" s="238">
        <v>40039</v>
      </c>
      <c r="B136" s="47">
        <v>37847</v>
      </c>
      <c r="C136"/>
      <c r="D136" s="48">
        <v>160.96</v>
      </c>
    </row>
    <row r="137" spans="1:4" ht="23.25">
      <c r="A137" s="238">
        <v>40040</v>
      </c>
      <c r="B137" s="47">
        <v>37848</v>
      </c>
      <c r="C137"/>
      <c r="D137" s="48">
        <v>161</v>
      </c>
    </row>
    <row r="138" spans="1:4" ht="23.25">
      <c r="A138" s="238">
        <v>40041</v>
      </c>
      <c r="B138" s="47">
        <v>37849</v>
      </c>
      <c r="C138"/>
      <c r="D138" s="48">
        <v>161.08</v>
      </c>
    </row>
    <row r="139" spans="1:4" ht="23.25">
      <c r="A139" s="238">
        <v>40042</v>
      </c>
      <c r="B139" s="47">
        <v>37850</v>
      </c>
      <c r="C139"/>
      <c r="D139" s="48">
        <v>161.14</v>
      </c>
    </row>
    <row r="140" spans="1:4" ht="23.25">
      <c r="A140" s="238">
        <v>40043</v>
      </c>
      <c r="B140" s="47">
        <v>37851</v>
      </c>
      <c r="C140"/>
      <c r="D140" s="48">
        <v>161.3</v>
      </c>
    </row>
    <row r="141" spans="1:4" ht="23.25">
      <c r="A141" s="238">
        <v>40044</v>
      </c>
      <c r="B141" s="47">
        <v>37852</v>
      </c>
      <c r="C141"/>
      <c r="D141" s="48">
        <v>161.28</v>
      </c>
    </row>
    <row r="142" spans="1:5" ht="23.25">
      <c r="A142" s="238">
        <v>40045</v>
      </c>
      <c r="B142" s="47">
        <v>37853</v>
      </c>
      <c r="C142"/>
      <c r="D142" s="48">
        <v>161.18</v>
      </c>
      <c r="E142" s="56"/>
    </row>
    <row r="143" spans="1:4" ht="23.25">
      <c r="A143" s="238">
        <v>40046</v>
      </c>
      <c r="B143" s="47">
        <v>37854</v>
      </c>
      <c r="C143"/>
      <c r="D143" s="48">
        <v>161.1</v>
      </c>
    </row>
    <row r="144" spans="1:4" ht="23.25">
      <c r="A144" s="238">
        <v>40047</v>
      </c>
      <c r="B144" s="47">
        <v>37855</v>
      </c>
      <c r="C144"/>
      <c r="D144" s="48">
        <v>161.04</v>
      </c>
    </row>
    <row r="145" spans="1:5" ht="23.25">
      <c r="A145" s="238">
        <v>40048</v>
      </c>
      <c r="B145" s="47">
        <v>37856</v>
      </c>
      <c r="C145"/>
      <c r="D145" s="48">
        <v>161.06</v>
      </c>
      <c r="E145" s="49">
        <v>161.05</v>
      </c>
    </row>
    <row r="146" spans="1:4" ht="23.25">
      <c r="A146" s="238">
        <v>40049</v>
      </c>
      <c r="B146" s="47">
        <v>37857</v>
      </c>
      <c r="C146"/>
      <c r="D146" s="48">
        <v>161.38</v>
      </c>
    </row>
    <row r="147" spans="1:4" ht="23.25">
      <c r="A147" s="238">
        <v>40050</v>
      </c>
      <c r="B147" s="47">
        <v>37858</v>
      </c>
      <c r="C147"/>
      <c r="D147" s="48">
        <v>161.2</v>
      </c>
    </row>
    <row r="148" spans="1:4" ht="23.25">
      <c r="A148" s="238">
        <v>40051</v>
      </c>
      <c r="B148" s="47">
        <v>37859</v>
      </c>
      <c r="C148"/>
      <c r="D148" s="48">
        <v>161.2</v>
      </c>
    </row>
    <row r="149" spans="1:5" ht="23.25">
      <c r="A149" s="238">
        <v>40052</v>
      </c>
      <c r="B149" s="47">
        <v>37860</v>
      </c>
      <c r="C149"/>
      <c r="D149" s="48">
        <v>161.32</v>
      </c>
      <c r="E149" s="54"/>
    </row>
    <row r="150" spans="1:4" ht="23.25">
      <c r="A150" s="238">
        <v>40053</v>
      </c>
      <c r="B150" s="47">
        <v>37861</v>
      </c>
      <c r="C150"/>
      <c r="D150" s="48">
        <v>161.85</v>
      </c>
    </row>
    <row r="151" spans="1:5" ht="23.25">
      <c r="A151" s="238">
        <v>40054</v>
      </c>
      <c r="B151" s="47">
        <v>37862</v>
      </c>
      <c r="C151"/>
      <c r="D151" s="48">
        <v>161.95</v>
      </c>
      <c r="E151" s="49">
        <v>161.91</v>
      </c>
    </row>
    <row r="152" spans="1:4" ht="23.25">
      <c r="A152" s="238">
        <v>40055</v>
      </c>
      <c r="B152" s="47">
        <v>37863</v>
      </c>
      <c r="C152"/>
      <c r="D152" s="48">
        <v>161.96</v>
      </c>
    </row>
    <row r="153" spans="1:4" ht="23.25">
      <c r="A153" s="238">
        <v>40056</v>
      </c>
      <c r="B153" s="47">
        <v>37864</v>
      </c>
      <c r="C153"/>
      <c r="D153" s="48">
        <v>161.88</v>
      </c>
    </row>
    <row r="154" spans="1:4" ht="23.25">
      <c r="A154" s="238">
        <v>40057</v>
      </c>
      <c r="B154" s="47">
        <v>37865</v>
      </c>
      <c r="C154"/>
      <c r="D154" s="239">
        <v>161.7</v>
      </c>
    </row>
    <row r="155" spans="1:4" ht="23.25">
      <c r="A155" s="238">
        <v>40058</v>
      </c>
      <c r="B155" s="47">
        <v>37866</v>
      </c>
      <c r="C155"/>
      <c r="D155" s="239">
        <v>161.85</v>
      </c>
    </row>
    <row r="156" spans="1:4" ht="23.25">
      <c r="A156" s="238">
        <v>40059</v>
      </c>
      <c r="B156" s="47">
        <v>37867</v>
      </c>
      <c r="C156"/>
      <c r="D156" s="239">
        <v>161.95</v>
      </c>
    </row>
    <row r="157" spans="1:4" ht="23.25">
      <c r="A157" s="238">
        <v>40060</v>
      </c>
      <c r="B157" s="47">
        <v>37868</v>
      </c>
      <c r="C157"/>
      <c r="D157" s="239">
        <v>161.74</v>
      </c>
    </row>
    <row r="158" spans="1:4" ht="23.25">
      <c r="A158" s="238">
        <v>40061</v>
      </c>
      <c r="B158" s="47">
        <v>37869</v>
      </c>
      <c r="C158"/>
      <c r="D158" s="239">
        <v>161.5</v>
      </c>
    </row>
    <row r="159" spans="1:4" ht="23.25">
      <c r="A159" s="238">
        <v>40062</v>
      </c>
      <c r="B159" s="47">
        <v>37870</v>
      </c>
      <c r="C159"/>
      <c r="D159" s="239">
        <v>161.38</v>
      </c>
    </row>
    <row r="160" spans="1:5" ht="23.25">
      <c r="A160" s="238">
        <v>40063</v>
      </c>
      <c r="B160" s="47">
        <v>37871</v>
      </c>
      <c r="C160"/>
      <c r="D160" s="239">
        <v>161.2</v>
      </c>
      <c r="E160" s="49">
        <v>161.19</v>
      </c>
    </row>
    <row r="161" spans="1:4" ht="23.25">
      <c r="A161" s="238">
        <v>40064</v>
      </c>
      <c r="B161" s="47">
        <v>37872</v>
      </c>
      <c r="C161"/>
      <c r="D161" s="239">
        <v>161.14</v>
      </c>
    </row>
    <row r="162" spans="1:4" ht="23.25">
      <c r="A162" s="238">
        <v>40065</v>
      </c>
      <c r="B162" s="47">
        <v>37873</v>
      </c>
      <c r="C162"/>
      <c r="D162" s="239">
        <v>161.08</v>
      </c>
    </row>
    <row r="163" spans="1:4" ht="23.25">
      <c r="A163" s="238">
        <v>40066</v>
      </c>
      <c r="B163" s="47">
        <v>37874</v>
      </c>
      <c r="C163"/>
      <c r="D163" s="239">
        <v>161.05</v>
      </c>
    </row>
    <row r="164" spans="1:4" ht="23.25">
      <c r="A164" s="238">
        <v>40067</v>
      </c>
      <c r="B164" s="47">
        <v>37875</v>
      </c>
      <c r="C164"/>
      <c r="D164" s="239">
        <v>161.02</v>
      </c>
    </row>
    <row r="165" spans="1:4" ht="23.25">
      <c r="A165" s="238">
        <v>40068</v>
      </c>
      <c r="B165" s="47">
        <v>37876</v>
      </c>
      <c r="C165"/>
      <c r="D165" s="239">
        <v>161.39</v>
      </c>
    </row>
    <row r="166" spans="1:4" ht="23.25">
      <c r="A166" s="238">
        <v>40069</v>
      </c>
      <c r="B166" s="47">
        <v>37877</v>
      </c>
      <c r="C166"/>
      <c r="D166" s="239">
        <v>162.22</v>
      </c>
    </row>
    <row r="167" spans="1:4" ht="23.25">
      <c r="A167" s="238">
        <v>40070</v>
      </c>
      <c r="B167" s="47">
        <v>37878</v>
      </c>
      <c r="C167"/>
      <c r="D167" s="239">
        <v>163.8</v>
      </c>
    </row>
    <row r="168" spans="1:4" ht="23.25">
      <c r="A168" s="238">
        <v>40071</v>
      </c>
      <c r="B168" s="47">
        <v>37879</v>
      </c>
      <c r="C168"/>
      <c r="D168" s="239">
        <v>164.62</v>
      </c>
    </row>
    <row r="169" spans="1:4" ht="23.25">
      <c r="A169" s="238">
        <v>40072</v>
      </c>
      <c r="B169" s="47">
        <v>37880</v>
      </c>
      <c r="C169"/>
      <c r="D169" s="239">
        <v>164.16</v>
      </c>
    </row>
    <row r="170" spans="1:4" ht="23.25">
      <c r="A170" s="238">
        <v>40073</v>
      </c>
      <c r="B170" s="47">
        <v>37881</v>
      </c>
      <c r="C170"/>
      <c r="D170" s="239">
        <v>163.6</v>
      </c>
    </row>
    <row r="171" spans="1:4" ht="23.25">
      <c r="A171" s="238">
        <v>40074</v>
      </c>
      <c r="B171" s="47">
        <v>37882</v>
      </c>
      <c r="C171"/>
      <c r="D171" s="239">
        <v>163.17</v>
      </c>
    </row>
    <row r="172" spans="1:5" ht="24">
      <c r="A172" s="238">
        <v>40075</v>
      </c>
      <c r="B172" s="47">
        <v>37883</v>
      </c>
      <c r="C172"/>
      <c r="D172" s="239">
        <v>163.4</v>
      </c>
      <c r="E172" s="11"/>
    </row>
    <row r="173" spans="1:4" ht="23.25">
      <c r="A173" s="238">
        <v>40076</v>
      </c>
      <c r="B173" s="47">
        <v>37884</v>
      </c>
      <c r="C173"/>
      <c r="D173" s="239">
        <v>163.81</v>
      </c>
    </row>
    <row r="174" spans="1:4" ht="23.25">
      <c r="A174" s="238">
        <v>40077</v>
      </c>
      <c r="B174" s="47">
        <v>37885</v>
      </c>
      <c r="C174"/>
      <c r="D174" s="239">
        <v>163.42</v>
      </c>
    </row>
    <row r="175" spans="1:4" ht="23.25">
      <c r="A175" s="238">
        <v>40078</v>
      </c>
      <c r="B175" s="47">
        <v>37886</v>
      </c>
      <c r="C175"/>
      <c r="D175" s="239">
        <v>163.17</v>
      </c>
    </row>
    <row r="176" spans="1:5" ht="23.25">
      <c r="A176" s="238">
        <v>40079</v>
      </c>
      <c r="B176" s="47">
        <v>37887</v>
      </c>
      <c r="C176"/>
      <c r="D176" s="239">
        <v>162.77</v>
      </c>
      <c r="E176" s="56"/>
    </row>
    <row r="177" spans="1:4" ht="23.25">
      <c r="A177" s="238">
        <v>40080</v>
      </c>
      <c r="B177" s="47">
        <v>37888</v>
      </c>
      <c r="C177"/>
      <c r="D177" s="239">
        <v>162.48</v>
      </c>
    </row>
    <row r="178" spans="1:4" ht="23.25">
      <c r="A178" s="238">
        <v>40081</v>
      </c>
      <c r="B178" s="47">
        <v>37889</v>
      </c>
      <c r="C178"/>
      <c r="D178" s="239">
        <v>162.4</v>
      </c>
    </row>
    <row r="179" spans="1:4" ht="23.25">
      <c r="A179" s="238">
        <v>40082</v>
      </c>
      <c r="B179" s="47">
        <v>37890</v>
      </c>
      <c r="C179"/>
      <c r="D179" s="239">
        <v>163.4</v>
      </c>
    </row>
    <row r="180" spans="1:5" ht="24">
      <c r="A180" s="238">
        <v>40083</v>
      </c>
      <c r="B180" s="47">
        <v>37891</v>
      </c>
      <c r="C180"/>
      <c r="D180" s="239">
        <v>163.12</v>
      </c>
      <c r="E180" s="11">
        <v>162.98</v>
      </c>
    </row>
    <row r="181" spans="1:4" ht="23.25">
      <c r="A181" s="238">
        <v>40084</v>
      </c>
      <c r="B181" s="47">
        <v>37892</v>
      </c>
      <c r="C181"/>
      <c r="D181" s="239">
        <v>162.97</v>
      </c>
    </row>
    <row r="182" spans="1:4" ht="23.25">
      <c r="A182" s="238">
        <v>40085</v>
      </c>
      <c r="B182" s="47">
        <v>37893</v>
      </c>
      <c r="C182"/>
      <c r="D182" s="239">
        <v>162.67</v>
      </c>
    </row>
    <row r="183" spans="1:5" ht="23.25">
      <c r="A183" s="238">
        <v>40086</v>
      </c>
      <c r="B183" s="47">
        <v>37894</v>
      </c>
      <c r="C183"/>
      <c r="D183" s="239">
        <v>162.32</v>
      </c>
      <c r="E183" s="49">
        <v>162.16</v>
      </c>
    </row>
    <row r="184" spans="1:4" ht="23.25">
      <c r="A184" s="238">
        <v>40087</v>
      </c>
      <c r="B184" s="47">
        <v>37895</v>
      </c>
      <c r="C184"/>
      <c r="D184" s="48">
        <v>162.1</v>
      </c>
    </row>
    <row r="185" spans="1:4" ht="23.25">
      <c r="A185" s="238">
        <v>40088</v>
      </c>
      <c r="B185" s="47">
        <v>37896</v>
      </c>
      <c r="C185"/>
      <c r="D185" s="48">
        <v>162.85</v>
      </c>
    </row>
    <row r="186" spans="1:4" ht="23.25">
      <c r="A186" s="238">
        <v>40089</v>
      </c>
      <c r="B186" s="47">
        <v>37897</v>
      </c>
      <c r="C186"/>
      <c r="D186" s="48">
        <v>162.35</v>
      </c>
    </row>
    <row r="187" spans="1:4" ht="23.25">
      <c r="A187" s="238">
        <v>40090</v>
      </c>
      <c r="B187" s="47">
        <v>37898</v>
      </c>
      <c r="C187"/>
      <c r="D187" s="48">
        <v>163.06</v>
      </c>
    </row>
    <row r="188" spans="1:4" ht="23.25">
      <c r="A188" s="238">
        <v>40091</v>
      </c>
      <c r="B188" s="47">
        <v>37899</v>
      </c>
      <c r="C188"/>
      <c r="D188" s="48">
        <v>163.26</v>
      </c>
    </row>
    <row r="189" spans="1:4" ht="23.25">
      <c r="A189" s="238">
        <v>40092</v>
      </c>
      <c r="B189" s="47">
        <v>37900</v>
      </c>
      <c r="C189"/>
      <c r="D189" s="48">
        <v>163.22</v>
      </c>
    </row>
    <row r="190" spans="1:4" ht="23.25">
      <c r="A190" s="238">
        <v>40093</v>
      </c>
      <c r="B190" s="47">
        <v>37901</v>
      </c>
      <c r="C190"/>
      <c r="D190" s="48">
        <v>163.6</v>
      </c>
    </row>
    <row r="191" spans="1:4" ht="23.25">
      <c r="A191" s="238">
        <v>40094</v>
      </c>
      <c r="B191" s="47">
        <v>37902</v>
      </c>
      <c r="C191"/>
      <c r="D191" s="48">
        <v>163.4</v>
      </c>
    </row>
    <row r="192" spans="1:4" ht="23.25">
      <c r="A192" s="238">
        <v>40095</v>
      </c>
      <c r="B192" s="47">
        <v>37903</v>
      </c>
      <c r="C192"/>
      <c r="D192" s="48">
        <v>163.2</v>
      </c>
    </row>
    <row r="193" spans="1:4" ht="23.25">
      <c r="A193" s="238">
        <v>40096</v>
      </c>
      <c r="B193" s="47">
        <v>37904</v>
      </c>
      <c r="C193"/>
      <c r="D193" s="48">
        <v>162.75</v>
      </c>
    </row>
    <row r="194" spans="1:4" ht="23.25">
      <c r="A194" s="238">
        <v>40097</v>
      </c>
      <c r="B194" s="47">
        <v>37905</v>
      </c>
      <c r="C194"/>
      <c r="D194" s="48">
        <v>162.24</v>
      </c>
    </row>
    <row r="195" spans="1:4" ht="23.25">
      <c r="A195" s="238">
        <v>40098</v>
      </c>
      <c r="B195" s="47">
        <v>37906</v>
      </c>
      <c r="C195"/>
      <c r="D195" s="48">
        <v>162.22</v>
      </c>
    </row>
    <row r="196" spans="1:4" ht="23.25">
      <c r="A196" s="238">
        <v>40099</v>
      </c>
      <c r="B196" s="47">
        <v>37907</v>
      </c>
      <c r="C196"/>
      <c r="D196" s="48">
        <v>162.5</v>
      </c>
    </row>
    <row r="197" spans="1:5" ht="24">
      <c r="A197" s="238">
        <v>40100</v>
      </c>
      <c r="B197" s="47">
        <v>37908</v>
      </c>
      <c r="C197"/>
      <c r="D197" s="48">
        <v>162.54</v>
      </c>
      <c r="E197" s="11"/>
    </row>
    <row r="198" spans="1:5" ht="24">
      <c r="A198" s="238">
        <v>40101</v>
      </c>
      <c r="B198" s="47">
        <v>37909</v>
      </c>
      <c r="C198"/>
      <c r="D198" s="48">
        <v>162.36</v>
      </c>
      <c r="E198" s="11">
        <v>162.35</v>
      </c>
    </row>
    <row r="199" spans="1:4" ht="23.25">
      <c r="A199" s="238">
        <v>40102</v>
      </c>
      <c r="B199" s="47">
        <v>37910</v>
      </c>
      <c r="C199"/>
      <c r="D199" s="48">
        <v>162.18</v>
      </c>
    </row>
    <row r="200" spans="1:4" ht="23.25">
      <c r="A200" s="238">
        <v>40103</v>
      </c>
      <c r="B200" s="47">
        <v>37911</v>
      </c>
      <c r="C200"/>
      <c r="D200" s="48">
        <v>162.18</v>
      </c>
    </row>
    <row r="201" spans="1:4" ht="23.25">
      <c r="A201" s="238">
        <v>40104</v>
      </c>
      <c r="B201" s="47">
        <v>37912</v>
      </c>
      <c r="C201"/>
      <c r="D201" s="48">
        <v>162.4</v>
      </c>
    </row>
    <row r="202" spans="1:4" ht="23.25">
      <c r="A202" s="238">
        <v>40105</v>
      </c>
      <c r="B202" s="47">
        <v>37913</v>
      </c>
      <c r="C202"/>
      <c r="D202" s="48">
        <v>162.22</v>
      </c>
    </row>
    <row r="203" spans="1:4" ht="23.25">
      <c r="A203" s="238">
        <v>40106</v>
      </c>
      <c r="B203" s="47">
        <v>37914</v>
      </c>
      <c r="C203"/>
      <c r="D203" s="48">
        <v>161.9</v>
      </c>
    </row>
    <row r="204" spans="1:5" ht="23.25">
      <c r="A204" s="238">
        <v>40107</v>
      </c>
      <c r="B204" s="47">
        <v>37915</v>
      </c>
      <c r="C204"/>
      <c r="D204" s="48">
        <v>161.71</v>
      </c>
      <c r="E204" s="49">
        <v>161.64</v>
      </c>
    </row>
    <row r="205" spans="1:4" ht="23.25">
      <c r="A205" s="238">
        <v>40108</v>
      </c>
      <c r="B205" s="47">
        <v>37916</v>
      </c>
      <c r="C205"/>
      <c r="D205" s="48">
        <v>161.58</v>
      </c>
    </row>
    <row r="206" spans="1:4" ht="23.25">
      <c r="A206" s="238">
        <v>40109</v>
      </c>
      <c r="B206" s="47">
        <v>37917</v>
      </c>
      <c r="C206"/>
      <c r="D206" s="48">
        <v>161.52</v>
      </c>
    </row>
    <row r="207" spans="1:4" ht="23.25">
      <c r="A207" s="238">
        <v>40110</v>
      </c>
      <c r="B207" s="47">
        <v>37918</v>
      </c>
      <c r="C207"/>
      <c r="D207" s="48">
        <v>161.37</v>
      </c>
    </row>
    <row r="208" spans="1:4" ht="23.25">
      <c r="A208" s="238">
        <v>40111</v>
      </c>
      <c r="B208" s="47">
        <v>37919</v>
      </c>
      <c r="C208"/>
      <c r="D208" s="48">
        <v>161.32</v>
      </c>
    </row>
    <row r="209" spans="1:5" ht="23.25">
      <c r="A209" s="238">
        <v>40112</v>
      </c>
      <c r="B209" s="47">
        <v>37920</v>
      </c>
      <c r="C209"/>
      <c r="D209" s="48">
        <v>161.54</v>
      </c>
      <c r="E209" s="49">
        <v>161.45</v>
      </c>
    </row>
    <row r="210" spans="1:4" ht="23.25">
      <c r="A210" s="238">
        <v>40113</v>
      </c>
      <c r="B210" s="47">
        <v>37921</v>
      </c>
      <c r="C210"/>
      <c r="D210" s="48">
        <v>162.4</v>
      </c>
    </row>
    <row r="211" spans="1:4" ht="23.25">
      <c r="A211" s="238">
        <v>40114</v>
      </c>
      <c r="B211" s="47">
        <v>37922</v>
      </c>
      <c r="C211"/>
      <c r="D211" s="48">
        <v>162.61</v>
      </c>
    </row>
    <row r="212" spans="1:5" ht="23.25">
      <c r="A212" s="238">
        <v>40115</v>
      </c>
      <c r="B212" s="47">
        <v>37923</v>
      </c>
      <c r="C212"/>
      <c r="D212" s="48">
        <v>163.02</v>
      </c>
      <c r="E212" s="54"/>
    </row>
    <row r="213" spans="1:4" ht="23.25">
      <c r="A213" s="238">
        <v>40116</v>
      </c>
      <c r="B213" s="47">
        <v>37924</v>
      </c>
      <c r="C213"/>
      <c r="D213" s="48">
        <v>162.69</v>
      </c>
    </row>
    <row r="214" spans="1:4" ht="23.25">
      <c r="A214" s="238">
        <v>40117</v>
      </c>
      <c r="B214" s="47">
        <v>37925</v>
      </c>
      <c r="C214"/>
      <c r="D214" s="48">
        <v>162.38</v>
      </c>
    </row>
    <row r="215" spans="1:4" ht="23.25">
      <c r="A215" s="238">
        <v>40118</v>
      </c>
      <c r="B215" s="47">
        <v>37926</v>
      </c>
      <c r="C215"/>
      <c r="D215" s="48">
        <v>162.12</v>
      </c>
    </row>
    <row r="216" spans="1:4" ht="23.25">
      <c r="A216" s="238">
        <v>40119</v>
      </c>
      <c r="B216" s="47">
        <v>37927</v>
      </c>
      <c r="C216"/>
      <c r="D216" s="48">
        <v>161.94</v>
      </c>
    </row>
    <row r="217" spans="1:4" ht="23.25">
      <c r="A217" s="238">
        <v>40120</v>
      </c>
      <c r="B217" s="47">
        <v>37928</v>
      </c>
      <c r="C217"/>
      <c r="D217" s="48">
        <v>161.8</v>
      </c>
    </row>
    <row r="218" spans="1:4" ht="23.25">
      <c r="A218" s="238">
        <v>40121</v>
      </c>
      <c r="B218" s="47">
        <v>37929</v>
      </c>
      <c r="C218"/>
      <c r="D218" s="48">
        <v>161.71</v>
      </c>
    </row>
    <row r="219" spans="1:4" ht="23.25">
      <c r="A219" s="238">
        <v>40122</v>
      </c>
      <c r="B219" s="47">
        <v>37930</v>
      </c>
      <c r="C219"/>
      <c r="D219" s="48">
        <v>161.64</v>
      </c>
    </row>
    <row r="220" spans="1:5" ht="23.25">
      <c r="A220" s="238">
        <v>40123</v>
      </c>
      <c r="B220" s="47">
        <v>37931</v>
      </c>
      <c r="C220"/>
      <c r="D220" s="48">
        <v>161.57</v>
      </c>
      <c r="E220" s="49">
        <v>161.56</v>
      </c>
    </row>
    <row r="221" spans="1:4" ht="23.25">
      <c r="A221" s="238">
        <v>40124</v>
      </c>
      <c r="B221" s="47">
        <v>37932</v>
      </c>
      <c r="C221"/>
      <c r="D221" s="48">
        <v>161.56</v>
      </c>
    </row>
    <row r="222" spans="1:4" ht="23.25">
      <c r="A222" s="238">
        <v>40125</v>
      </c>
      <c r="B222" s="47">
        <v>37933</v>
      </c>
      <c r="C222"/>
      <c r="D222" s="48">
        <v>161.55</v>
      </c>
    </row>
    <row r="223" spans="1:4" ht="23.25">
      <c r="A223" s="238">
        <v>40126</v>
      </c>
      <c r="B223" s="47">
        <v>37934</v>
      </c>
      <c r="C223"/>
      <c r="D223" s="48">
        <v>161.6</v>
      </c>
    </row>
    <row r="224" spans="1:4" ht="23.25">
      <c r="A224" s="238">
        <v>40127</v>
      </c>
      <c r="B224" s="47">
        <v>37935</v>
      </c>
      <c r="C224"/>
      <c r="D224" s="48">
        <v>161.62</v>
      </c>
    </row>
    <row r="225" spans="1:4" ht="23.25">
      <c r="A225" s="238">
        <v>40128</v>
      </c>
      <c r="B225" s="47">
        <v>37936</v>
      </c>
      <c r="C225"/>
      <c r="D225" s="48">
        <v>161.65</v>
      </c>
    </row>
    <row r="226" spans="1:4" ht="23.25">
      <c r="A226" s="238">
        <v>40129</v>
      </c>
      <c r="B226" s="47">
        <v>37937</v>
      </c>
      <c r="C226"/>
      <c r="D226" s="48">
        <v>161.6</v>
      </c>
    </row>
    <row r="227" spans="1:4" ht="23.25">
      <c r="A227" s="238">
        <v>40130</v>
      </c>
      <c r="B227" s="47">
        <v>37938</v>
      </c>
      <c r="C227"/>
      <c r="D227" s="48">
        <v>162.5</v>
      </c>
    </row>
    <row r="228" spans="1:4" ht="23.25">
      <c r="A228" s="238">
        <v>40131</v>
      </c>
      <c r="B228" s="47">
        <v>37939</v>
      </c>
      <c r="C228"/>
      <c r="D228" s="48">
        <v>162.38</v>
      </c>
    </row>
    <row r="229" spans="1:4" ht="23.25">
      <c r="A229" s="238">
        <v>40132</v>
      </c>
      <c r="B229" s="47">
        <v>37940</v>
      </c>
      <c r="C229"/>
      <c r="D229" s="48">
        <v>162.3</v>
      </c>
    </row>
    <row r="230" spans="1:4" ht="23.25">
      <c r="A230" s="238">
        <v>40133</v>
      </c>
      <c r="B230" s="47">
        <v>37941</v>
      </c>
      <c r="C230"/>
      <c r="D230" s="48">
        <v>162.06</v>
      </c>
    </row>
    <row r="231" spans="1:4" ht="23.25">
      <c r="A231" s="238">
        <v>40134</v>
      </c>
      <c r="B231" s="47">
        <v>37942</v>
      </c>
      <c r="C231"/>
      <c r="D231" s="48">
        <v>161.95</v>
      </c>
    </row>
    <row r="232" spans="1:4" ht="23.25">
      <c r="A232" s="238">
        <v>40135</v>
      </c>
      <c r="B232" s="47">
        <v>37943</v>
      </c>
      <c r="C232"/>
      <c r="D232" s="48">
        <v>161.7</v>
      </c>
    </row>
    <row r="233" spans="1:4" ht="23.25">
      <c r="A233" s="238">
        <v>40136</v>
      </c>
      <c r="B233" s="47">
        <v>37944</v>
      </c>
      <c r="C233"/>
      <c r="D233" s="48">
        <v>161.45</v>
      </c>
    </row>
    <row r="234" spans="1:4" ht="23.25">
      <c r="A234" s="238">
        <v>40137</v>
      </c>
      <c r="B234" s="47">
        <v>37945</v>
      </c>
      <c r="C234"/>
      <c r="D234" s="48">
        <v>161.5</v>
      </c>
    </row>
    <row r="235" spans="1:4" ht="23.25">
      <c r="A235" s="238">
        <v>40138</v>
      </c>
      <c r="B235" s="47">
        <v>37946</v>
      </c>
      <c r="C235"/>
      <c r="D235" s="48">
        <v>161.62</v>
      </c>
    </row>
    <row r="236" spans="1:4" ht="23.25">
      <c r="A236" s="238">
        <v>40139</v>
      </c>
      <c r="B236" s="47">
        <v>37947</v>
      </c>
      <c r="C236"/>
      <c r="D236" s="48">
        <v>161.58</v>
      </c>
    </row>
    <row r="237" spans="1:5" ht="23.25">
      <c r="A237" s="238">
        <v>40140</v>
      </c>
      <c r="B237" s="47">
        <v>37948</v>
      </c>
      <c r="C237"/>
      <c r="D237" s="48">
        <v>161.6</v>
      </c>
      <c r="E237" s="49">
        <v>161.6</v>
      </c>
    </row>
    <row r="238" spans="1:4" ht="23.25">
      <c r="A238" s="238">
        <v>40141</v>
      </c>
      <c r="B238" s="47">
        <v>37949</v>
      </c>
      <c r="C238"/>
      <c r="D238" s="48">
        <v>161.6</v>
      </c>
    </row>
    <row r="239" spans="1:4" ht="23.25">
      <c r="A239" s="238">
        <v>40142</v>
      </c>
      <c r="B239" s="47">
        <v>37950</v>
      </c>
      <c r="C239"/>
      <c r="D239" s="48">
        <v>161.57</v>
      </c>
    </row>
    <row r="240" spans="1:4" ht="23.25">
      <c r="A240" s="238">
        <v>40143</v>
      </c>
      <c r="B240" s="47">
        <v>37951</v>
      </c>
      <c r="C240"/>
      <c r="D240" s="48">
        <v>161.54</v>
      </c>
    </row>
    <row r="241" spans="1:4" ht="23.25">
      <c r="A241" s="238">
        <v>40144</v>
      </c>
      <c r="B241" s="47">
        <v>37952</v>
      </c>
      <c r="C241"/>
      <c r="D241" s="48">
        <v>161.44</v>
      </c>
    </row>
    <row r="242" spans="1:5" ht="23.25">
      <c r="A242" s="238">
        <v>40145</v>
      </c>
      <c r="B242" s="47">
        <v>37953</v>
      </c>
      <c r="C242"/>
      <c r="D242" s="48">
        <v>161.34</v>
      </c>
      <c r="E242" s="54"/>
    </row>
    <row r="243" spans="1:4" ht="23.25">
      <c r="A243" s="238">
        <v>40146</v>
      </c>
      <c r="B243" s="47">
        <v>37954</v>
      </c>
      <c r="C243"/>
      <c r="D243" s="48">
        <v>161.09</v>
      </c>
    </row>
    <row r="244" spans="1:4" ht="23.25">
      <c r="A244" s="238">
        <v>40147</v>
      </c>
      <c r="B244" s="47">
        <v>37955</v>
      </c>
      <c r="C244"/>
      <c r="D244" s="48">
        <v>161.03</v>
      </c>
    </row>
    <row r="245" spans="1:4" ht="23.25">
      <c r="A245" s="238">
        <v>40148</v>
      </c>
      <c r="B245" s="47">
        <v>37956</v>
      </c>
      <c r="C245"/>
      <c r="D245" s="48">
        <v>161.01</v>
      </c>
    </row>
    <row r="246" spans="1:4" ht="23.25">
      <c r="A246" s="238">
        <v>40149</v>
      </c>
      <c r="B246" s="47">
        <v>37957</v>
      </c>
      <c r="C246"/>
      <c r="D246" s="48">
        <v>161.02</v>
      </c>
    </row>
    <row r="247" spans="1:4" ht="23.25">
      <c r="A247" s="238">
        <v>40150</v>
      </c>
      <c r="B247" s="47">
        <v>37958</v>
      </c>
      <c r="C247"/>
      <c r="D247" s="48">
        <v>160.97</v>
      </c>
    </row>
    <row r="248" spans="1:4" ht="23.25">
      <c r="A248" s="238">
        <v>40151</v>
      </c>
      <c r="B248" s="47">
        <v>37959</v>
      </c>
      <c r="C248"/>
      <c r="D248" s="48">
        <v>160.95</v>
      </c>
    </row>
    <row r="249" spans="1:4" ht="23.25">
      <c r="A249" s="238">
        <v>40152</v>
      </c>
      <c r="B249" s="47">
        <v>37960</v>
      </c>
      <c r="C249"/>
      <c r="D249" s="48">
        <v>160.94</v>
      </c>
    </row>
    <row r="250" spans="1:4" ht="23.25">
      <c r="A250" s="238">
        <v>40153</v>
      </c>
      <c r="B250" s="47">
        <v>37961</v>
      </c>
      <c r="C250"/>
      <c r="D250" s="48">
        <v>160.94</v>
      </c>
    </row>
    <row r="251" spans="1:4" ht="23.25">
      <c r="A251" s="238">
        <v>40154</v>
      </c>
      <c r="B251" s="47">
        <v>37962</v>
      </c>
      <c r="C251"/>
      <c r="D251" s="48">
        <v>160.91</v>
      </c>
    </row>
    <row r="252" spans="1:4" ht="23.25">
      <c r="A252" s="238">
        <v>40155</v>
      </c>
      <c r="B252" s="47">
        <v>37963</v>
      </c>
      <c r="C252"/>
      <c r="D252" s="48">
        <v>160.84</v>
      </c>
    </row>
    <row r="253" spans="1:4" ht="23.25">
      <c r="A253" s="238">
        <v>40156</v>
      </c>
      <c r="B253" s="47">
        <v>37964</v>
      </c>
      <c r="C253"/>
      <c r="D253" s="48">
        <v>161.08</v>
      </c>
    </row>
    <row r="254" spans="1:4" ht="23.25">
      <c r="A254" s="238">
        <v>40157</v>
      </c>
      <c r="B254" s="47">
        <v>37965</v>
      </c>
      <c r="C254"/>
      <c r="D254" s="48">
        <v>161.3</v>
      </c>
    </row>
    <row r="255" spans="1:5" ht="23.25">
      <c r="A255" s="238">
        <v>40158</v>
      </c>
      <c r="B255" s="47">
        <v>37966</v>
      </c>
      <c r="C255"/>
      <c r="D255" s="48">
        <v>161.18</v>
      </c>
      <c r="E255" s="49">
        <v>161.11</v>
      </c>
    </row>
    <row r="256" spans="1:4" ht="23.25">
      <c r="A256" s="238">
        <v>40159</v>
      </c>
      <c r="B256" s="47">
        <v>37967</v>
      </c>
      <c r="C256"/>
      <c r="D256" s="48">
        <v>160.94</v>
      </c>
    </row>
    <row r="257" spans="1:4" ht="23.25">
      <c r="A257" s="238">
        <v>40160</v>
      </c>
      <c r="B257" s="47">
        <v>37968</v>
      </c>
      <c r="C257"/>
      <c r="D257" s="48">
        <v>160.91</v>
      </c>
    </row>
    <row r="258" spans="1:4" ht="23.25">
      <c r="A258" s="238">
        <v>40161</v>
      </c>
      <c r="B258" s="47">
        <v>37969</v>
      </c>
      <c r="C258"/>
      <c r="D258" s="48">
        <v>160.88</v>
      </c>
    </row>
    <row r="259" spans="1:4" ht="23.25">
      <c r="A259" s="238">
        <v>40162</v>
      </c>
      <c r="B259" s="47">
        <v>37970</v>
      </c>
      <c r="C259"/>
      <c r="D259" s="48">
        <v>160.87</v>
      </c>
    </row>
    <row r="260" spans="1:4" ht="23.25">
      <c r="A260" s="238">
        <v>40163</v>
      </c>
      <c r="B260" s="47">
        <v>37971</v>
      </c>
      <c r="C260"/>
      <c r="D260" s="48">
        <v>160.82</v>
      </c>
    </row>
    <row r="261" spans="1:4" ht="23.25">
      <c r="A261" s="238">
        <v>40164</v>
      </c>
      <c r="B261" s="47">
        <v>37972</v>
      </c>
      <c r="C261"/>
      <c r="D261" s="48">
        <v>160.69</v>
      </c>
    </row>
    <row r="262" spans="1:4" ht="23.25">
      <c r="A262" s="238">
        <v>40165</v>
      </c>
      <c r="B262" s="47">
        <v>37973</v>
      </c>
      <c r="C262"/>
      <c r="D262" s="48">
        <v>160.78</v>
      </c>
    </row>
    <row r="263" spans="1:4" ht="23.25">
      <c r="A263" s="238">
        <v>40166</v>
      </c>
      <c r="B263" s="47">
        <v>37974</v>
      </c>
      <c r="C263"/>
      <c r="D263" s="48">
        <v>160.75</v>
      </c>
    </row>
    <row r="264" spans="1:5" ht="23.25">
      <c r="A264" s="238">
        <v>40167</v>
      </c>
      <c r="B264" s="47">
        <v>37975</v>
      </c>
      <c r="C264"/>
      <c r="D264" s="48">
        <v>160.75</v>
      </c>
      <c r="E264" s="49">
        <v>160.75</v>
      </c>
    </row>
    <row r="265" spans="1:4" ht="23.25">
      <c r="A265" s="238">
        <v>40168</v>
      </c>
      <c r="B265" s="47">
        <v>37976</v>
      </c>
      <c r="C265"/>
      <c r="D265" s="48">
        <v>160.72</v>
      </c>
    </row>
    <row r="266" spans="1:4" ht="23.25">
      <c r="A266" s="238">
        <v>40169</v>
      </c>
      <c r="B266" s="47">
        <v>37977</v>
      </c>
      <c r="C266"/>
      <c r="D266" s="48">
        <v>160.72</v>
      </c>
    </row>
    <row r="267" spans="1:4" ht="23.25">
      <c r="A267" s="238">
        <v>40170</v>
      </c>
      <c r="B267" s="47">
        <v>37978</v>
      </c>
      <c r="C267"/>
      <c r="D267" s="48">
        <v>160.71</v>
      </c>
    </row>
    <row r="268" spans="1:4" ht="23.25">
      <c r="A268" s="238">
        <v>40171</v>
      </c>
      <c r="B268" s="47">
        <v>37979</v>
      </c>
      <c r="C268"/>
      <c r="D268" s="48">
        <v>160.73</v>
      </c>
    </row>
    <row r="269" spans="1:4" ht="23.25">
      <c r="A269" s="238">
        <v>40172</v>
      </c>
      <c r="B269" s="47">
        <v>37980</v>
      </c>
      <c r="C269"/>
      <c r="D269" s="48">
        <v>160.75</v>
      </c>
    </row>
    <row r="270" spans="1:4" ht="23.25">
      <c r="A270" s="238">
        <v>40173</v>
      </c>
      <c r="B270" s="47">
        <v>37981</v>
      </c>
      <c r="C270"/>
      <c r="D270" s="48">
        <v>160.82</v>
      </c>
    </row>
    <row r="271" spans="1:4" ht="23.25">
      <c r="A271" s="238">
        <v>40174</v>
      </c>
      <c r="B271" s="47">
        <v>37982</v>
      </c>
      <c r="C271"/>
      <c r="D271" s="48">
        <v>160.85</v>
      </c>
    </row>
    <row r="272" spans="1:4" ht="23.25">
      <c r="A272" s="238">
        <v>40175</v>
      </c>
      <c r="B272" s="47">
        <v>37983</v>
      </c>
      <c r="C272"/>
      <c r="D272" s="48">
        <v>160.82</v>
      </c>
    </row>
    <row r="273" spans="1:4" ht="23.25">
      <c r="A273" s="238">
        <v>40176</v>
      </c>
      <c r="B273" s="47">
        <v>37984</v>
      </c>
      <c r="C273"/>
      <c r="D273" s="48">
        <v>160.72</v>
      </c>
    </row>
    <row r="274" spans="1:4" ht="23.25">
      <c r="A274" s="238">
        <v>40177</v>
      </c>
      <c r="B274" s="47">
        <v>37985</v>
      </c>
      <c r="C274"/>
      <c r="D274" s="48">
        <v>160.72</v>
      </c>
    </row>
    <row r="275" spans="1:5" ht="23.25">
      <c r="A275" s="238">
        <v>40178</v>
      </c>
      <c r="B275" s="47">
        <v>37986</v>
      </c>
      <c r="C275"/>
      <c r="D275" s="48">
        <v>160.72</v>
      </c>
      <c r="E275" s="54"/>
    </row>
    <row r="276" spans="1:4" ht="23.25">
      <c r="A276" s="238">
        <v>40179</v>
      </c>
      <c r="B276" s="47">
        <v>37987</v>
      </c>
      <c r="C276"/>
      <c r="D276" s="48">
        <v>160.73</v>
      </c>
    </row>
    <row r="277" spans="1:4" ht="23.25">
      <c r="A277" s="238">
        <v>40180</v>
      </c>
      <c r="B277" s="47">
        <v>37988</v>
      </c>
      <c r="C277"/>
      <c r="D277" s="48">
        <v>160.74</v>
      </c>
    </row>
    <row r="278" spans="1:4" ht="23.25">
      <c r="A278" s="238">
        <v>40181</v>
      </c>
      <c r="B278" s="47">
        <v>37989</v>
      </c>
      <c r="C278"/>
      <c r="D278" s="48">
        <v>160.79</v>
      </c>
    </row>
    <row r="279" spans="1:4" ht="23.25">
      <c r="A279" s="238">
        <v>40182</v>
      </c>
      <c r="B279" s="47">
        <v>37990</v>
      </c>
      <c r="C279"/>
      <c r="D279" s="48">
        <v>160.8</v>
      </c>
    </row>
    <row r="280" spans="1:4" ht="23.25">
      <c r="A280" s="238">
        <v>40183</v>
      </c>
      <c r="B280" s="47">
        <v>37991</v>
      </c>
      <c r="C280"/>
      <c r="D280" s="48">
        <v>160.981</v>
      </c>
    </row>
    <row r="281" spans="1:4" ht="23.25">
      <c r="A281" s="238">
        <v>40184</v>
      </c>
      <c r="B281" s="47">
        <v>37992</v>
      </c>
      <c r="C281"/>
      <c r="D281" s="48">
        <v>160.88</v>
      </c>
    </row>
    <row r="282" spans="1:4" ht="23.25">
      <c r="A282" s="238">
        <v>40185</v>
      </c>
      <c r="B282" s="47">
        <v>37993</v>
      </c>
      <c r="C282"/>
      <c r="D282" s="48">
        <v>160.95</v>
      </c>
    </row>
    <row r="283" spans="1:4" ht="23.25">
      <c r="A283" s="238">
        <v>40186</v>
      </c>
      <c r="B283" s="47">
        <v>37994</v>
      </c>
      <c r="C283"/>
      <c r="D283" s="48">
        <v>160.94</v>
      </c>
    </row>
    <row r="284" spans="1:4" ht="23.25">
      <c r="A284" s="238">
        <v>40187</v>
      </c>
      <c r="B284" s="47">
        <v>37995</v>
      </c>
      <c r="C284"/>
      <c r="D284" s="48">
        <v>160.92</v>
      </c>
    </row>
    <row r="285" spans="1:4" ht="23.25">
      <c r="A285" s="238">
        <v>40188</v>
      </c>
      <c r="B285" s="47">
        <v>37996</v>
      </c>
      <c r="C285"/>
      <c r="D285" s="48">
        <v>160.88</v>
      </c>
    </row>
    <row r="286" spans="1:4" ht="23.25">
      <c r="A286" s="238">
        <v>40189</v>
      </c>
      <c r="B286" s="47">
        <v>37997</v>
      </c>
      <c r="C286"/>
      <c r="D286" s="48">
        <v>160.88</v>
      </c>
    </row>
    <row r="287" spans="1:4" ht="23.25">
      <c r="A287" s="238">
        <v>40190</v>
      </c>
      <c r="B287" s="47">
        <v>37998</v>
      </c>
      <c r="C287"/>
      <c r="D287" s="48">
        <v>160.95</v>
      </c>
    </row>
    <row r="288" spans="1:5" ht="23.25">
      <c r="A288" s="238">
        <v>40191</v>
      </c>
      <c r="B288" s="47">
        <v>37999</v>
      </c>
      <c r="C288"/>
      <c r="D288" s="48">
        <v>161.53</v>
      </c>
      <c r="E288" s="49">
        <v>161.46</v>
      </c>
    </row>
    <row r="289" spans="1:4" ht="23.25">
      <c r="A289" s="238">
        <v>40192</v>
      </c>
      <c r="B289" s="47">
        <v>38000</v>
      </c>
      <c r="C289"/>
      <c r="D289" s="48">
        <v>161.5</v>
      </c>
    </row>
    <row r="290" spans="1:4" ht="23.25">
      <c r="A290" s="238">
        <v>40193</v>
      </c>
      <c r="B290" s="47">
        <v>38001</v>
      </c>
      <c r="C290"/>
      <c r="D290" s="48">
        <v>161.29</v>
      </c>
    </row>
    <row r="291" spans="1:4" ht="23.25">
      <c r="A291" s="238">
        <v>40194</v>
      </c>
      <c r="B291" s="47">
        <v>38002</v>
      </c>
      <c r="C291"/>
      <c r="D291" s="48">
        <v>161.14</v>
      </c>
    </row>
    <row r="292" spans="1:4" ht="23.25">
      <c r="A292" s="238">
        <v>40195</v>
      </c>
      <c r="B292" s="47">
        <v>38003</v>
      </c>
      <c r="C292"/>
      <c r="D292" s="48">
        <v>161.07</v>
      </c>
    </row>
    <row r="293" spans="1:4" ht="23.25">
      <c r="A293" s="238">
        <v>40196</v>
      </c>
      <c r="B293" s="47">
        <v>38004</v>
      </c>
      <c r="C293"/>
      <c r="D293" s="48">
        <v>161.02</v>
      </c>
    </row>
    <row r="294" spans="1:5" ht="23.25">
      <c r="A294" s="238">
        <v>40197</v>
      </c>
      <c r="B294" s="47">
        <v>38005</v>
      </c>
      <c r="C294"/>
      <c r="D294" s="48">
        <v>160.95</v>
      </c>
      <c r="E294" s="49">
        <v>160.94</v>
      </c>
    </row>
    <row r="295" spans="1:4" ht="23.25">
      <c r="A295" s="238">
        <v>40198</v>
      </c>
      <c r="B295" s="47">
        <v>38006</v>
      </c>
      <c r="C295"/>
      <c r="D295" s="48">
        <v>161</v>
      </c>
    </row>
    <row r="296" spans="1:4" ht="23.25">
      <c r="A296" s="238">
        <v>40199</v>
      </c>
      <c r="B296" s="47">
        <v>38007</v>
      </c>
      <c r="C296"/>
      <c r="D296" s="48">
        <v>160.92</v>
      </c>
    </row>
    <row r="297" spans="1:4" ht="23.25">
      <c r="A297" s="238">
        <v>40200</v>
      </c>
      <c r="B297" s="47">
        <v>38008</v>
      </c>
      <c r="C297"/>
      <c r="D297" s="48">
        <v>160.88</v>
      </c>
    </row>
    <row r="298" spans="1:4" ht="23.25">
      <c r="A298" s="238">
        <v>40201</v>
      </c>
      <c r="B298" s="47">
        <v>38009</v>
      </c>
      <c r="C298"/>
      <c r="D298" s="48">
        <v>160.84</v>
      </c>
    </row>
    <row r="299" spans="1:4" ht="23.25">
      <c r="A299" s="238">
        <v>40202</v>
      </c>
      <c r="B299" s="47">
        <v>38010</v>
      </c>
      <c r="C299"/>
      <c r="D299" s="48">
        <v>160.84</v>
      </c>
    </row>
    <row r="300" spans="1:4" ht="23.25">
      <c r="A300" s="238">
        <v>40203</v>
      </c>
      <c r="B300" s="47">
        <v>38011</v>
      </c>
      <c r="C300"/>
      <c r="D300" s="48">
        <v>160.83</v>
      </c>
    </row>
    <row r="301" spans="1:4" ht="23.25">
      <c r="A301" s="238">
        <v>40204</v>
      </c>
      <c r="B301" s="47">
        <v>38012</v>
      </c>
      <c r="C301"/>
      <c r="D301" s="48">
        <v>160.83</v>
      </c>
    </row>
    <row r="302" spans="1:4" ht="23.25">
      <c r="A302" s="238">
        <v>40205</v>
      </c>
      <c r="B302" s="47">
        <v>38013</v>
      </c>
      <c r="C302"/>
      <c r="D302" s="48">
        <v>160.81</v>
      </c>
    </row>
    <row r="303" spans="1:4" ht="23.25">
      <c r="A303" s="238">
        <v>40206</v>
      </c>
      <c r="B303" s="47">
        <v>38014</v>
      </c>
      <c r="C303"/>
      <c r="D303" s="48">
        <v>160.78</v>
      </c>
    </row>
    <row r="304" spans="1:4" ht="23.25">
      <c r="A304" s="238">
        <v>40207</v>
      </c>
      <c r="B304" s="47">
        <v>38015</v>
      </c>
      <c r="C304"/>
      <c r="D304" s="48">
        <v>160.77</v>
      </c>
    </row>
    <row r="305" spans="1:4" ht="23.25">
      <c r="A305" s="238">
        <v>40208</v>
      </c>
      <c r="B305" s="47">
        <v>38016</v>
      </c>
      <c r="C305"/>
      <c r="D305" s="48">
        <v>160.74</v>
      </c>
    </row>
    <row r="306" spans="1:4" ht="23.25">
      <c r="A306" s="238">
        <v>40209</v>
      </c>
      <c r="B306" s="47">
        <v>38017</v>
      </c>
      <c r="C306"/>
      <c r="D306" s="48">
        <v>160.74</v>
      </c>
    </row>
    <row r="307" spans="1:4" ht="23.25">
      <c r="A307" s="238">
        <v>40210</v>
      </c>
      <c r="B307" s="47">
        <v>38018</v>
      </c>
      <c r="C307"/>
      <c r="D307" s="48">
        <v>160.72</v>
      </c>
    </row>
    <row r="308" spans="1:4" ht="23.25">
      <c r="A308" s="238">
        <v>40211</v>
      </c>
      <c r="B308" s="47">
        <v>38019</v>
      </c>
      <c r="C308"/>
      <c r="D308" s="48">
        <v>160.7</v>
      </c>
    </row>
    <row r="309" spans="1:4" ht="23.25">
      <c r="A309" s="238">
        <v>40212</v>
      </c>
      <c r="B309" s="47">
        <v>38020</v>
      </c>
      <c r="C309"/>
      <c r="D309" s="48">
        <v>160.68</v>
      </c>
    </row>
    <row r="310" spans="1:5" ht="23.25">
      <c r="A310" s="238">
        <v>40213</v>
      </c>
      <c r="B310" s="47">
        <v>38021</v>
      </c>
      <c r="C310"/>
      <c r="D310" s="48">
        <v>160.67</v>
      </c>
      <c r="E310" s="49">
        <v>160.67</v>
      </c>
    </row>
    <row r="311" spans="1:4" ht="23.25">
      <c r="A311" s="238">
        <v>40214</v>
      </c>
      <c r="B311" s="47">
        <v>38022</v>
      </c>
      <c r="C311"/>
      <c r="D311" s="48">
        <v>160.64</v>
      </c>
    </row>
    <row r="312" spans="1:4" ht="23.25">
      <c r="A312" s="238">
        <v>40215</v>
      </c>
      <c r="B312" s="47">
        <v>38023</v>
      </c>
      <c r="C312"/>
      <c r="D312" s="48">
        <v>160.64</v>
      </c>
    </row>
    <row r="313" spans="1:4" ht="23.25">
      <c r="A313" s="238">
        <v>40216</v>
      </c>
      <c r="B313" s="47">
        <v>38024</v>
      </c>
      <c r="C313"/>
      <c r="D313" s="48">
        <v>160.7</v>
      </c>
    </row>
    <row r="314" spans="1:4" ht="23.25">
      <c r="A314" s="238">
        <v>40217</v>
      </c>
      <c r="B314" s="47">
        <v>38025</v>
      </c>
      <c r="C314"/>
      <c r="D314" s="48">
        <v>160.69</v>
      </c>
    </row>
    <row r="315" spans="1:4" ht="23.25">
      <c r="A315" s="238">
        <v>40218</v>
      </c>
      <c r="B315" s="47">
        <v>38026</v>
      </c>
      <c r="C315"/>
      <c r="D315" s="48">
        <v>160.65</v>
      </c>
    </row>
    <row r="316" spans="1:4" ht="23.25">
      <c r="A316" s="238">
        <v>40219</v>
      </c>
      <c r="B316" s="47">
        <v>38027</v>
      </c>
      <c r="C316"/>
      <c r="D316" s="48">
        <v>160.64</v>
      </c>
    </row>
    <row r="317" spans="1:4" ht="23.25">
      <c r="A317" s="238">
        <v>40220</v>
      </c>
      <c r="B317" s="47">
        <v>38028</v>
      </c>
      <c r="C317"/>
      <c r="D317" s="48">
        <v>160.64</v>
      </c>
    </row>
    <row r="318" spans="1:4" ht="23.25">
      <c r="A318" s="238">
        <v>40221</v>
      </c>
      <c r="B318" s="47">
        <v>38029</v>
      </c>
      <c r="C318"/>
      <c r="D318" s="48">
        <v>160.66</v>
      </c>
    </row>
    <row r="319" spans="1:4" ht="23.25">
      <c r="A319" s="238">
        <v>40222</v>
      </c>
      <c r="B319" s="47">
        <v>38030</v>
      </c>
      <c r="C319"/>
      <c r="D319" s="48">
        <v>160.69</v>
      </c>
    </row>
    <row r="320" spans="1:4" ht="23.25">
      <c r="A320" s="238">
        <v>40223</v>
      </c>
      <c r="B320" s="47">
        <v>38031</v>
      </c>
      <c r="C320"/>
      <c r="D320" s="48">
        <v>160.68</v>
      </c>
    </row>
    <row r="321" spans="1:4" ht="23.25">
      <c r="A321" s="238">
        <v>40224</v>
      </c>
      <c r="B321" s="47">
        <v>38032</v>
      </c>
      <c r="C321"/>
      <c r="D321" s="48">
        <v>160.7</v>
      </c>
    </row>
    <row r="322" spans="1:4" ht="23.25">
      <c r="A322" s="238">
        <v>40225</v>
      </c>
      <c r="B322" s="47">
        <v>38033</v>
      </c>
      <c r="C322"/>
      <c r="D322" s="48">
        <v>160.71</v>
      </c>
    </row>
    <row r="323" spans="1:4" ht="23.25">
      <c r="A323" s="238">
        <v>40226</v>
      </c>
      <c r="B323" s="47">
        <v>38034</v>
      </c>
      <c r="C323"/>
      <c r="D323" s="48">
        <v>160.68</v>
      </c>
    </row>
    <row r="324" spans="1:4" ht="23.25">
      <c r="A324" s="238">
        <v>40227</v>
      </c>
      <c r="B324" s="47">
        <v>38035</v>
      </c>
      <c r="C324"/>
      <c r="D324" s="48">
        <v>160.7</v>
      </c>
    </row>
    <row r="325" spans="1:4" ht="23.25">
      <c r="A325" s="238">
        <v>40228</v>
      </c>
      <c r="B325" s="47">
        <v>38036</v>
      </c>
      <c r="C325"/>
      <c r="D325" s="48">
        <v>160.7</v>
      </c>
    </row>
    <row r="326" spans="1:4" ht="23.25">
      <c r="A326" s="238">
        <v>40229</v>
      </c>
      <c r="B326" s="47">
        <v>38037</v>
      </c>
      <c r="C326"/>
      <c r="D326" s="48">
        <v>160.69</v>
      </c>
    </row>
    <row r="327" spans="1:4" ht="23.25">
      <c r="A327" s="238">
        <v>40230</v>
      </c>
      <c r="B327" s="47">
        <v>38038</v>
      </c>
      <c r="C327"/>
      <c r="D327" s="48">
        <v>160.68</v>
      </c>
    </row>
    <row r="328" spans="1:4" ht="23.25">
      <c r="A328" s="238">
        <v>40231</v>
      </c>
      <c r="B328" s="47">
        <v>38039</v>
      </c>
      <c r="C328"/>
      <c r="D328" s="48">
        <v>160.68</v>
      </c>
    </row>
    <row r="329" spans="1:4" ht="23.25">
      <c r="A329" s="238">
        <v>40232</v>
      </c>
      <c r="B329" s="47">
        <v>38040</v>
      </c>
      <c r="C329"/>
      <c r="D329" s="48">
        <v>160.68</v>
      </c>
    </row>
    <row r="330" spans="1:4" ht="23.25">
      <c r="A330" s="238">
        <v>40233</v>
      </c>
      <c r="B330" s="47">
        <v>38041</v>
      </c>
      <c r="C330"/>
      <c r="D330" s="48">
        <v>160.68</v>
      </c>
    </row>
    <row r="331" spans="1:5" ht="23.25">
      <c r="A331" s="238">
        <v>40234</v>
      </c>
      <c r="B331" s="47">
        <v>38042</v>
      </c>
      <c r="C331"/>
      <c r="D331" s="48">
        <v>160.68</v>
      </c>
      <c r="E331" s="49">
        <v>160.62</v>
      </c>
    </row>
    <row r="332" spans="1:5" ht="23.25">
      <c r="A332" s="238">
        <v>40235</v>
      </c>
      <c r="B332" s="47">
        <v>38043</v>
      </c>
      <c r="C332"/>
      <c r="D332" s="48">
        <v>160.61</v>
      </c>
      <c r="E332" s="54"/>
    </row>
    <row r="333" spans="1:4" ht="23.25">
      <c r="A333" s="238">
        <v>40236</v>
      </c>
      <c r="B333" s="47">
        <v>38044</v>
      </c>
      <c r="C333"/>
      <c r="D333" s="48">
        <v>160.63</v>
      </c>
    </row>
    <row r="334" spans="1:4" ht="23.25">
      <c r="A334" s="238">
        <v>40237</v>
      </c>
      <c r="B334" s="47">
        <v>38045</v>
      </c>
      <c r="C334"/>
      <c r="D334" s="48">
        <v>160.68</v>
      </c>
    </row>
    <row r="335" spans="1:4" ht="23.25">
      <c r="A335" s="238">
        <v>40238</v>
      </c>
      <c r="B335" s="47">
        <v>38046</v>
      </c>
      <c r="C335"/>
      <c r="D335" s="48">
        <v>160.65</v>
      </c>
    </row>
    <row r="336" spans="1:4" ht="23.25">
      <c r="A336" s="238">
        <v>40239</v>
      </c>
      <c r="B336" s="47">
        <v>38047</v>
      </c>
      <c r="C336"/>
      <c r="D336" s="48">
        <v>160.62</v>
      </c>
    </row>
    <row r="337" spans="1:4" ht="23.25">
      <c r="A337" s="238">
        <v>40240</v>
      </c>
      <c r="B337" s="47">
        <v>38048</v>
      </c>
      <c r="C337"/>
      <c r="D337" s="48">
        <v>160.64</v>
      </c>
    </row>
    <row r="338" spans="1:4" ht="23.25">
      <c r="A338" s="238">
        <v>40241</v>
      </c>
      <c r="B338" s="47">
        <v>38049</v>
      </c>
      <c r="C338"/>
      <c r="D338" s="48">
        <v>160.64</v>
      </c>
    </row>
    <row r="339" spans="1:4" ht="23.25">
      <c r="A339" s="238">
        <v>40242</v>
      </c>
      <c r="B339" s="47">
        <v>38050</v>
      </c>
      <c r="C339"/>
      <c r="D339" s="48">
        <v>160.64</v>
      </c>
    </row>
    <row r="340" spans="1:4" ht="23.25">
      <c r="A340" s="238">
        <v>40243</v>
      </c>
      <c r="B340" s="47">
        <v>38051</v>
      </c>
      <c r="C340"/>
      <c r="D340" s="48">
        <v>160.75</v>
      </c>
    </row>
    <row r="341" spans="1:4" ht="23.25">
      <c r="A341" s="238">
        <v>40244</v>
      </c>
      <c r="B341" s="47">
        <v>38052</v>
      </c>
      <c r="C341"/>
      <c r="D341" s="48">
        <v>160.75</v>
      </c>
    </row>
    <row r="342" spans="1:4" ht="23.25">
      <c r="A342" s="238">
        <v>40245</v>
      </c>
      <c r="B342" s="47">
        <v>38053</v>
      </c>
      <c r="C342"/>
      <c r="D342" s="48">
        <v>160.78</v>
      </c>
    </row>
    <row r="343" spans="1:5" ht="23.25">
      <c r="A343" s="238">
        <v>40246</v>
      </c>
      <c r="B343" s="47">
        <v>38054</v>
      </c>
      <c r="C343"/>
      <c r="D343" s="48">
        <v>160.78</v>
      </c>
      <c r="E343" s="49">
        <v>160.76</v>
      </c>
    </row>
    <row r="344" spans="1:4" ht="23.25">
      <c r="A344" s="238">
        <v>40247</v>
      </c>
      <c r="B344" s="47">
        <v>38055</v>
      </c>
      <c r="C344"/>
      <c r="D344" s="48">
        <v>160.73</v>
      </c>
    </row>
    <row r="345" spans="1:4" ht="23.25">
      <c r="A345" s="238">
        <v>40248</v>
      </c>
      <c r="B345" s="47">
        <v>38056</v>
      </c>
      <c r="C345"/>
      <c r="D345" s="48">
        <v>160.8</v>
      </c>
    </row>
    <row r="346" spans="1:4" ht="23.25">
      <c r="A346" s="238">
        <v>40249</v>
      </c>
      <c r="B346" s="47">
        <v>38057</v>
      </c>
      <c r="C346"/>
      <c r="D346" s="48">
        <v>160.68</v>
      </c>
    </row>
    <row r="347" spans="1:4" ht="23.25">
      <c r="A347" s="238">
        <v>40250</v>
      </c>
      <c r="B347" s="47">
        <v>38058</v>
      </c>
      <c r="C347"/>
      <c r="D347" s="48">
        <v>160.68</v>
      </c>
    </row>
    <row r="348" spans="1:4" ht="23.25">
      <c r="A348" s="238">
        <v>40251</v>
      </c>
      <c r="B348" s="47">
        <v>38059</v>
      </c>
      <c r="C348"/>
      <c r="D348" s="48">
        <v>160.64</v>
      </c>
    </row>
    <row r="349" spans="1:4" ht="23.25">
      <c r="A349" s="238">
        <v>40252</v>
      </c>
      <c r="B349" s="47">
        <v>38060</v>
      </c>
      <c r="C349"/>
      <c r="D349" s="48">
        <v>160.64</v>
      </c>
    </row>
    <row r="350" spans="1:4" ht="23.25">
      <c r="A350" s="238">
        <v>40253</v>
      </c>
      <c r="B350" s="47">
        <v>38061</v>
      </c>
      <c r="C350"/>
      <c r="D350" s="48">
        <v>160.64</v>
      </c>
    </row>
    <row r="351" spans="1:4" ht="23.25">
      <c r="A351" s="238">
        <v>40254</v>
      </c>
      <c r="B351" s="47">
        <v>38062</v>
      </c>
      <c r="C351"/>
      <c r="D351" s="48">
        <v>160.63</v>
      </c>
    </row>
    <row r="352" spans="1:4" ht="23.25">
      <c r="A352" s="238">
        <v>40255</v>
      </c>
      <c r="B352" s="47">
        <v>38063</v>
      </c>
      <c r="C352"/>
      <c r="D352" s="48">
        <v>160.64</v>
      </c>
    </row>
    <row r="353" spans="1:4" ht="23.25">
      <c r="A353" s="238">
        <v>40256</v>
      </c>
      <c r="B353" s="47">
        <v>38064</v>
      </c>
      <c r="C353"/>
      <c r="D353" s="48">
        <v>160.66</v>
      </c>
    </row>
    <row r="354" spans="1:4" ht="23.25">
      <c r="A354" s="238">
        <v>40257</v>
      </c>
      <c r="B354" s="47">
        <v>38065</v>
      </c>
      <c r="C354"/>
      <c r="D354" s="48">
        <v>160.7</v>
      </c>
    </row>
    <row r="355" spans="1:4" ht="23.25">
      <c r="A355" s="238">
        <v>40258</v>
      </c>
      <c r="B355" s="47">
        <v>38066</v>
      </c>
      <c r="C355"/>
      <c r="D355" s="48">
        <v>160.7</v>
      </c>
    </row>
    <row r="356" spans="1:4" ht="23.25">
      <c r="A356" s="238">
        <v>40259</v>
      </c>
      <c r="B356" s="47">
        <v>38067</v>
      </c>
      <c r="C356"/>
      <c r="D356" s="48">
        <v>160.7</v>
      </c>
    </row>
    <row r="357" spans="1:4" ht="23.25">
      <c r="A357" s="238">
        <v>40260</v>
      </c>
      <c r="B357" s="47">
        <v>38068</v>
      </c>
      <c r="C357"/>
      <c r="D357" s="48">
        <v>160.68</v>
      </c>
    </row>
    <row r="358" spans="1:5" ht="23.25">
      <c r="A358" s="238">
        <v>40261</v>
      </c>
      <c r="B358" s="47">
        <v>38069</v>
      </c>
      <c r="C358"/>
      <c r="D358" s="48">
        <v>160.67</v>
      </c>
      <c r="E358" s="54"/>
    </row>
    <row r="359" spans="1:4" ht="23.25">
      <c r="A359" s="238">
        <v>40262</v>
      </c>
      <c r="B359" s="47">
        <v>38070</v>
      </c>
      <c r="C359"/>
      <c r="D359" s="48">
        <v>160.65</v>
      </c>
    </row>
    <row r="360" spans="1:4" ht="23.25">
      <c r="A360" s="238">
        <v>40263</v>
      </c>
      <c r="B360" s="47">
        <v>38071</v>
      </c>
      <c r="C360"/>
      <c r="D360" s="48">
        <v>160.65</v>
      </c>
    </row>
    <row r="361" spans="1:4" ht="23.25">
      <c r="A361" s="238">
        <v>40264</v>
      </c>
      <c r="B361" s="47">
        <v>38072</v>
      </c>
      <c r="C361"/>
      <c r="D361" s="48">
        <v>160.67</v>
      </c>
    </row>
    <row r="362" spans="1:4" ht="23.25">
      <c r="A362" s="238">
        <v>40265</v>
      </c>
      <c r="B362" s="47">
        <v>38073</v>
      </c>
      <c r="C362"/>
      <c r="D362" s="48">
        <v>160.9</v>
      </c>
    </row>
    <row r="363" spans="1:5" ht="23.25">
      <c r="A363" s="238">
        <v>40266</v>
      </c>
      <c r="B363" s="47">
        <v>38074</v>
      </c>
      <c r="C363"/>
      <c r="D363" s="48">
        <v>160.88</v>
      </c>
      <c r="E363" s="49">
        <v>160.67</v>
      </c>
    </row>
    <row r="364" spans="1:4" ht="23.25">
      <c r="A364" s="238">
        <v>40267</v>
      </c>
      <c r="B364" s="47">
        <v>38075</v>
      </c>
      <c r="C364"/>
      <c r="D364" s="48">
        <v>160.8</v>
      </c>
    </row>
    <row r="365" spans="1:4" ht="23.25">
      <c r="A365" s="238">
        <v>40268</v>
      </c>
      <c r="B365" s="47">
        <v>38076</v>
      </c>
      <c r="C365"/>
      <c r="D365" s="48">
        <v>160.7</v>
      </c>
    </row>
    <row r="366" spans="1:4" ht="23.25">
      <c r="A366" s="238">
        <v>40269</v>
      </c>
      <c r="B366" s="47">
        <v>38077</v>
      </c>
      <c r="C366"/>
      <c r="D366" s="48"/>
    </row>
    <row r="367" ht="21">
      <c r="E367" s="81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acer</cp:lastModifiedBy>
  <cp:lastPrinted>2010-01-21T06:44:05Z</cp:lastPrinted>
  <dcterms:created xsi:type="dcterms:W3CDTF">1999-06-14T08:16:03Z</dcterms:created>
  <dcterms:modified xsi:type="dcterms:W3CDTF">2017-06-01T05:14:50Z</dcterms:modified>
  <cp:category/>
  <cp:version/>
  <cp:contentType/>
  <cp:contentStatus/>
</cp:coreProperties>
</file>