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<sst xmlns="http://schemas.openxmlformats.org/spreadsheetml/2006/main" count="576" uniqueCount="212">
  <si>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</si>
  <si>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</si>
  <si>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</si>
  <si>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</si>
  <si>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</si>
  <si>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</si>
  <si>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</si>
  <si>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</si>
  <si>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</si>
  <si>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</si>
  <si>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</si>
  <si>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</si>
  <si>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</si>
  <si>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</si>
  <si>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</si>
  <si>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</si>
  <si>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</si>
  <si>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</si>
  <si>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</si>
  <si>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</si>
  <si>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</si>
  <si>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</si>
  <si>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</si>
  <si>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</si>
  <si>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</si>
  <si>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</si>
  <si>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</si>
  <si>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</si>
  <si>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</si>
  <si>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</si>
  <si>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</si>
  <si>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</si>
  <si>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</si>
  <si>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</si>
  <si>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</si>
  <si>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</si>
  <si>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</si>
  <si>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</si>
  <si>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</si>
  <si>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</si>
  <si>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</si>
  <si>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</si>
  <si>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</si>
  <si>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</si>
  <si>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</si>
  <si>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</si>
  <si>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</si>
  <si>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</si>
  <si>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</si>
  <si>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</si>
  <si>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</si>
  <si>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</si>
  <si>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</si>
  <si>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</si>
  <si>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</si>
  <si>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</si>
  <si>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</si>
  <si>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</si>
  <si>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</si>
  <si>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</si>
  <si>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</si>
  <si>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</si>
  <si>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</si>
  <si>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</si>
  <si>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</si>
  <si>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</si>
  <si>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</si>
  <si>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</si>
  <si>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</si>
  <si>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</si>
  <si>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</si>
  <si>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</si>
  <si>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</si>
  <si>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</si>
  <si>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</si>
  <si>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</si>
  <si>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</si>
  <si>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</si>
  <si>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</si>
  <si>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</si>
  <si>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</si>
  <si>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</si>
  <si>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</si>
  <si>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</si>
  <si>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</si>
  <si>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</si>
  <si>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</si>
  <si>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</si>
  <si>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</si>
  <si>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</si>
  <si>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</si>
  <si>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</si>
  <si>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</si>
  <si>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</si>
  <si>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</si>
  <si>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</si>
  <si>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</si>
  <si>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</si>
  <si>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</si>
  <si>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</si>
  <si>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</si>
  <si>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</si>
  <si>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</si>
  <si>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</si>
  <si>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</si>
  <si>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</si>
  <si>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</si>
  <si>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</si>
  <si>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</si>
  <si>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</si>
  <si>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</si>
  <si>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</si>
  <si>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</si>
  <si>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</si>
  <si>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</si>
  <si>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</si>
  <si>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</si>
  <si>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</si>
  <si>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</si>
  <si>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</si>
  <si>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</si>
  <si>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</si>
  <si>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</si>
  <si>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</si>
  <si>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</si>
  <si>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</si>
  <si>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</si>
  <si>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</si>
  <si>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</si>
  <si>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</si>
  <si>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</si>
  <si>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</si>
  <si>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</si>
  <si>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</si>
  <si>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</si>
  <si>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</si>
  <si>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</si>
  <si>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</si>
  <si>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</si>
  <si>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</si>
  <si>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</si>
  <si>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</si>
  <si>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</si>
  <si>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</si>
  <si>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</si>
  <si>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</si>
  <si>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</si>
  <si>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</si>
  <si>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</si>
  <si>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</si>
  <si>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</si>
  <si>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</si>
  <si>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</si>
  <si>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</si>
  <si>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</si>
  <si>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</si>
  <si>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</si>
  <si>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</si>
  <si>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</si>
  <si>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</si>
  <si>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</si>
  <si>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</si>
  <si>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</si>
  <si>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</si>
  <si>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</si>
  <si>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</si>
  <si>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</si>
  <si>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</si>
  <si>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</si>
  <si>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</si>
  <si>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</si>
  <si>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</si>
  <si>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</si>
  <si>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</si>
  <si>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</si>
  <si>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</si>
  <si>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</si>
  <si>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</si>
  <si>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</si>
  <si>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</si>
  <si>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</si>
  <si>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</si>
  <si>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</si>
  <si>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</si>
  <si>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</si>
  <si>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</si>
  <si>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</si>
  <si>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</si>
  <si>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</si>
  <si>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</si>
  <si>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</si>
  <si>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</si>
  <si>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</si>
  <si>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</si>
  <si>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</si>
  <si>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</si>
  <si>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</si>
  <si>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</si>
  <si>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</si>
  <si>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</si>
  <si>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</si>
  <si>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</si>
  <si>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</si>
  <si>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</si>
  <si>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</si>
  <si>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</si>
  <si>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</si>
  <si>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</si>
  <si>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</si>
  <si>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452 Km.</t>
    </r>
    <r>
      <rPr>
        <vertAlign val="superscript"/>
        <sz val="14"/>
        <rFont val="DilleniaUPC"/>
        <family val="1"/>
      </rPr>
      <t>2</t>
    </r>
  </si>
  <si>
    <t>Station.…P.21............ Water year…2001-2015</t>
  </si>
  <si>
    <t>Station  P.21  Water year 2016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</si>
</sst>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4.15"/>
      <color indexed="8"/>
      <name val="DilleniaUPC"/>
      <family val="1"/>
    </font>
    <font>
      <sz val="7.1"/>
      <color indexed="8"/>
      <name val="DilleniaUPC"/>
      <family val="1"/>
    </font>
    <font>
      <sz val="9.6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Continuous" vertical="center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/>
      <protection/>
    </xf>
    <xf numFmtId="0" fontId="5" fillId="0" borderId="16" xfId="43" applyFont="1" applyBorder="1" applyAlignment="1">
      <alignment horizontal="center" vertical="center"/>
      <protection/>
    </xf>
    <xf numFmtId="0" fontId="5" fillId="0" borderId="16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7" xfId="43" applyFont="1" applyBorder="1" applyAlignment="1" quotePrefix="1">
      <alignment horizontal="center"/>
      <protection/>
    </xf>
    <xf numFmtId="0" fontId="5" fillId="0" borderId="18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0" xfId="43" applyNumberFormat="1" applyFont="1" applyBorder="1">
      <alignment/>
      <protection/>
    </xf>
    <xf numFmtId="192" fontId="5" fillId="0" borderId="31" xfId="43" applyNumberFormat="1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0" fontId="5" fillId="0" borderId="33" xfId="43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191" fontId="0" fillId="0" borderId="0" xfId="43" applyNumberFormat="1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49" fontId="5" fillId="0" borderId="30" xfId="43" applyNumberFormat="1" applyFont="1" applyBorder="1" applyAlignment="1">
      <alignment horizontal="center"/>
      <protection/>
    </xf>
    <xf numFmtId="49" fontId="5" fillId="0" borderId="31" xfId="43" applyNumberFormat="1" applyFont="1" applyBorder="1" applyAlignment="1">
      <alignment horizontal="center"/>
      <protection/>
    </xf>
    <xf numFmtId="3" fontId="5" fillId="0" borderId="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5" fillId="0" borderId="33" xfId="43" applyFont="1" applyBorder="1" applyAlignment="1" quotePrefix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3" fontId="5" fillId="0" borderId="0" xfId="43" applyNumberFormat="1" applyFont="1" applyBorder="1">
      <alignment/>
      <protection/>
    </xf>
    <xf numFmtId="203" fontId="0" fillId="0" borderId="0" xfId="43" applyNumberFormat="1" applyFont="1" applyBorder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203" fontId="0" fillId="0" borderId="35" xfId="43" applyNumberFormat="1" applyFont="1" applyBorder="1">
      <alignment/>
      <protection/>
    </xf>
    <xf numFmtId="191" fontId="0" fillId="0" borderId="35" xfId="43" applyNumberFormat="1" applyFont="1" applyBorder="1">
      <alignment/>
      <protection/>
    </xf>
    <xf numFmtId="191" fontId="12" fillId="0" borderId="35" xfId="59" applyNumberFormat="1" applyFont="1" applyBorder="1" applyAlignment="1">
      <alignment horizontal="right" vertical="center"/>
      <protection/>
    </xf>
    <xf numFmtId="0" fontId="12" fillId="33" borderId="35" xfId="60" applyFont="1" applyFill="1" applyBorder="1" applyAlignment="1">
      <alignment horizontal="right" vertical="center"/>
      <protection/>
    </xf>
    <xf numFmtId="193" fontId="12" fillId="0" borderId="35" xfId="59" applyNumberFormat="1" applyFont="1" applyBorder="1" applyAlignment="1">
      <alignment horizontal="right" vertical="center"/>
      <protection/>
    </xf>
    <xf numFmtId="203" fontId="5" fillId="0" borderId="34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3" applyNumberFormat="1" applyFont="1" applyAlignment="1">
      <alignment horizontal="centerContinuous"/>
      <protection/>
    </xf>
    <xf numFmtId="203" fontId="5" fillId="0" borderId="0" xfId="43" applyNumberFormat="1" applyFont="1">
      <alignment/>
      <protection/>
    </xf>
    <xf numFmtId="203" fontId="5" fillId="0" borderId="36" xfId="43" applyNumberFormat="1" applyFont="1" applyBorder="1" applyAlignment="1">
      <alignment horizontal="center"/>
      <protection/>
    </xf>
    <xf numFmtId="203" fontId="5" fillId="0" borderId="37" xfId="43" applyNumberFormat="1" applyFont="1" applyBorder="1" applyAlignment="1">
      <alignment horizontal="center"/>
      <protection/>
    </xf>
    <xf numFmtId="203" fontId="5" fillId="0" borderId="38" xfId="43" applyNumberFormat="1" applyFont="1" applyBorder="1" applyAlignment="1" quotePrefix="1">
      <alignment horizontal="center"/>
      <protection/>
    </xf>
    <xf numFmtId="0" fontId="5" fillId="0" borderId="39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5" xfId="61" applyNumberFormat="1" applyFont="1" applyBorder="1" applyAlignment="1">
      <alignment horizontal="center"/>
      <protection/>
    </xf>
    <xf numFmtId="0" fontId="4" fillId="0" borderId="35" xfId="61" applyBorder="1" applyAlignment="1">
      <alignment horizontal="center"/>
      <protection/>
    </xf>
    <xf numFmtId="204" fontId="4" fillId="0" borderId="35" xfId="61" applyNumberFormat="1" applyBorder="1">
      <alignment/>
      <protection/>
    </xf>
    <xf numFmtId="192" fontId="4" fillId="34" borderId="35" xfId="61" applyNumberFormat="1" applyFill="1" applyBorder="1">
      <alignment/>
      <protection/>
    </xf>
    <xf numFmtId="2" fontId="4" fillId="0" borderId="35" xfId="61" applyNumberFormat="1" applyBorder="1">
      <alignment/>
      <protection/>
    </xf>
    <xf numFmtId="2" fontId="4" fillId="0" borderId="40" xfId="61" applyNumberFormat="1" applyBorder="1">
      <alignment/>
      <protection/>
    </xf>
    <xf numFmtId="2" fontId="4" fillId="0" borderId="20" xfId="61" applyNumberFormat="1" applyBorder="1">
      <alignment/>
      <protection/>
    </xf>
    <xf numFmtId="0" fontId="24" fillId="0" borderId="19" xfId="61" applyFont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34" borderId="41" xfId="61" applyFont="1" applyFill="1" applyBorder="1" applyAlignment="1">
      <alignment horizontal="center"/>
      <protection/>
    </xf>
    <xf numFmtId="0" fontId="24" fillId="0" borderId="42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43" xfId="61" applyFont="1" applyBorder="1">
      <alignment/>
      <protection/>
    </xf>
    <xf numFmtId="0" fontId="24" fillId="0" borderId="20" xfId="61" applyFont="1" applyBorder="1" applyAlignment="1">
      <alignment horizontal="center"/>
      <protection/>
    </xf>
    <xf numFmtId="0" fontId="24" fillId="34" borderId="43" xfId="61" applyFont="1" applyFill="1" applyBorder="1">
      <alignment/>
      <protection/>
    </xf>
    <xf numFmtId="203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2" fontId="24" fillId="0" borderId="44" xfId="61" applyNumberFormat="1" applyFont="1" applyBorder="1" applyAlignment="1">
      <alignment horizontal="center"/>
      <protection/>
    </xf>
    <xf numFmtId="2" fontId="24" fillId="0" borderId="19" xfId="61" applyNumberFormat="1" applyFont="1" applyBorder="1" applyAlignment="1">
      <alignment horizontal="center"/>
      <protection/>
    </xf>
    <xf numFmtId="2" fontId="24" fillId="0" borderId="45" xfId="61" applyNumberFormat="1" applyFont="1" applyBorder="1" applyAlignment="1">
      <alignment horizontal="center"/>
      <protection/>
    </xf>
    <xf numFmtId="2" fontId="24" fillId="0" borderId="42" xfId="61" applyNumberFormat="1" applyFont="1" applyBorder="1" applyAlignment="1">
      <alignment horizontal="center"/>
      <protection/>
    </xf>
    <xf numFmtId="2" fontId="24" fillId="0" borderId="45" xfId="61" applyNumberFormat="1" applyFont="1" applyBorder="1">
      <alignment/>
      <protection/>
    </xf>
    <xf numFmtId="2" fontId="24" fillId="0" borderId="42" xfId="61" applyNumberFormat="1" applyFont="1" applyBorder="1">
      <alignment/>
      <protection/>
    </xf>
    <xf numFmtId="2" fontId="24" fillId="0" borderId="46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9" xfId="61" applyNumberFormat="1" applyFont="1" applyBorder="1" applyAlignment="1">
      <alignment horizontal="center"/>
      <protection/>
    </xf>
    <xf numFmtId="204" fontId="24" fillId="0" borderId="41" xfId="61" applyNumberFormat="1" applyFont="1" applyBorder="1" applyAlignment="1">
      <alignment horizontal="center"/>
      <protection/>
    </xf>
    <xf numFmtId="204" fontId="24" fillId="0" borderId="42" xfId="61" applyNumberFormat="1" applyFont="1" applyBorder="1" applyAlignment="1">
      <alignment horizontal="center"/>
      <protection/>
    </xf>
    <xf numFmtId="204" fontId="24" fillId="0" borderId="0" xfId="61" applyNumberFormat="1" applyFont="1" applyBorder="1" applyAlignment="1">
      <alignment horizontal="center"/>
      <protection/>
    </xf>
    <xf numFmtId="204" fontId="24" fillId="0" borderId="20" xfId="61" applyNumberFormat="1" applyFont="1" applyBorder="1" applyAlignment="1">
      <alignment horizontal="center"/>
      <protection/>
    </xf>
    <xf numFmtId="204" fontId="24" fillId="0" borderId="43" xfId="61" applyNumberFormat="1" applyFont="1" applyBorder="1" applyAlignment="1">
      <alignment horizontal="center"/>
      <protection/>
    </xf>
    <xf numFmtId="204" fontId="0" fillId="0" borderId="35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9" xfId="61" applyNumberFormat="1" applyFont="1" applyBorder="1" applyAlignment="1">
      <alignment horizontal="center"/>
      <protection/>
    </xf>
    <xf numFmtId="203" fontId="24" fillId="0" borderId="42" xfId="61" applyNumberFormat="1" applyFont="1" applyBorder="1" applyAlignment="1">
      <alignment horizontal="center"/>
      <protection/>
    </xf>
    <xf numFmtId="203" fontId="24" fillId="0" borderId="42" xfId="61" applyNumberFormat="1" applyFont="1" applyBorder="1">
      <alignment/>
      <protection/>
    </xf>
    <xf numFmtId="203" fontId="24" fillId="0" borderId="20" xfId="61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2" applyNumberFormat="1" applyFont="1">
      <alignment/>
      <protection/>
    </xf>
    <xf numFmtId="0" fontId="5" fillId="0" borderId="47" xfId="43" applyFont="1" applyBorder="1">
      <alignment/>
      <protection/>
    </xf>
    <xf numFmtId="0" fontId="5" fillId="0" borderId="47" xfId="43" applyFont="1" applyBorder="1" applyAlignment="1">
      <alignment horizontal="center"/>
      <protection/>
    </xf>
    <xf numFmtId="203" fontId="5" fillId="0" borderId="47" xfId="43" applyNumberFormat="1" applyFont="1" applyBorder="1">
      <alignment/>
      <protection/>
    </xf>
    <xf numFmtId="191" fontId="5" fillId="0" borderId="47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2" fontId="5" fillId="0" borderId="47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60" applyFont="1" applyBorder="1">
      <alignment/>
      <protection/>
    </xf>
    <xf numFmtId="0" fontId="0" fillId="0" borderId="0" xfId="43" applyFont="1" applyBorder="1">
      <alignment/>
      <protection/>
    </xf>
    <xf numFmtId="49" fontId="5" fillId="0" borderId="47" xfId="43" applyNumberFormat="1" applyFont="1" applyBorder="1" applyAlignment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48" xfId="43" applyFont="1" applyBorder="1">
      <alignment/>
      <protection/>
    </xf>
    <xf numFmtId="0" fontId="5" fillId="0" borderId="48" xfId="43" applyFont="1" applyBorder="1" applyAlignment="1">
      <alignment horizontal="center"/>
      <protection/>
    </xf>
    <xf numFmtId="203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49" fontId="5" fillId="0" borderId="48" xfId="43" applyNumberFormat="1" applyFont="1" applyBorder="1" applyAlignment="1">
      <alignment horizontal="center"/>
      <protection/>
    </xf>
    <xf numFmtId="192" fontId="5" fillId="0" borderId="48" xfId="43" applyNumberFormat="1" applyFont="1" applyBorder="1">
      <alignment/>
      <protection/>
    </xf>
    <xf numFmtId="0" fontId="4" fillId="0" borderId="0" xfId="59" applyFont="1">
      <alignment/>
      <protection/>
    </xf>
    <xf numFmtId="202" fontId="5" fillId="0" borderId="0" xfId="43" applyNumberFormat="1" applyFont="1" applyBorder="1">
      <alignment/>
      <protection/>
    </xf>
    <xf numFmtId="202" fontId="5" fillId="0" borderId="30" xfId="43" applyNumberFormat="1" applyFont="1" applyBorder="1">
      <alignment/>
      <protection/>
    </xf>
    <xf numFmtId="202" fontId="5" fillId="0" borderId="31" xfId="43" applyNumberFormat="1" applyFont="1" applyBorder="1">
      <alignment/>
      <protection/>
    </xf>
    <xf numFmtId="202" fontId="5" fillId="0" borderId="32" xfId="43" applyNumberFormat="1" applyFont="1" applyBorder="1">
      <alignment/>
      <protection/>
    </xf>
    <xf numFmtId="202" fontId="5" fillId="0" borderId="33" xfId="43" applyNumberFormat="1" applyFont="1" applyBorder="1">
      <alignment/>
      <protection/>
    </xf>
    <xf numFmtId="202" fontId="5" fillId="0" borderId="0" xfId="43" applyNumberFormat="1" applyFont="1" applyBorder="1" applyAlignment="1">
      <alignment/>
      <protection/>
    </xf>
    <xf numFmtId="202" fontId="8" fillId="0" borderId="0" xfId="42" applyNumberFormat="1" applyFont="1" applyAlignment="1">
      <alignment horizontal="center"/>
      <protection/>
    </xf>
    <xf numFmtId="204" fontId="4" fillId="0" borderId="35" xfId="61" applyNumberFormat="1" applyFont="1" applyBorder="1">
      <alignment/>
      <protection/>
    </xf>
    <xf numFmtId="192" fontId="4" fillId="34" borderId="35" xfId="61" applyNumberFormat="1" applyFont="1" applyFill="1" applyBorder="1">
      <alignment/>
      <protection/>
    </xf>
    <xf numFmtId="2" fontId="4" fillId="0" borderId="35" xfId="61" applyNumberFormat="1" applyFont="1" applyBorder="1">
      <alignment/>
      <protection/>
    </xf>
    <xf numFmtId="0" fontId="4" fillId="0" borderId="35" xfId="61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4" fillId="0" borderId="49" xfId="61" applyNumberFormat="1" applyFont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3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04" fontId="0" fillId="0" borderId="20" xfId="0" applyNumberFormat="1" applyBorder="1" applyAlignment="1">
      <alignment/>
    </xf>
    <xf numFmtId="204" fontId="4" fillId="0" borderId="20" xfId="61" applyNumberFormat="1" applyFont="1" applyBorder="1">
      <alignment/>
      <protection/>
    </xf>
    <xf numFmtId="192" fontId="4" fillId="34" borderId="20" xfId="61" applyNumberFormat="1" applyFont="1" applyFill="1" applyBorder="1">
      <alignment/>
      <protection/>
    </xf>
    <xf numFmtId="2" fontId="4" fillId="0" borderId="20" xfId="61" applyNumberFormat="1" applyFont="1" applyBorder="1">
      <alignment/>
      <protection/>
    </xf>
    <xf numFmtId="2" fontId="0" fillId="0" borderId="20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4" fillId="0" borderId="50" xfId="61" applyNumberFormat="1" applyFont="1" applyBorder="1">
      <alignment/>
      <protection/>
    </xf>
    <xf numFmtId="192" fontId="4" fillId="34" borderId="50" xfId="61" applyNumberFormat="1" applyFont="1" applyFill="1" applyBorder="1">
      <alignment/>
      <protection/>
    </xf>
    <xf numFmtId="2" fontId="4" fillId="0" borderId="50" xfId="61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0" fontId="24" fillId="35" borderId="40" xfId="61" applyFont="1" applyFill="1" applyBorder="1" applyAlignment="1">
      <alignment horizontal="center"/>
      <protection/>
    </xf>
    <xf numFmtId="0" fontId="24" fillId="35" borderId="52" xfId="61" applyFont="1" applyFill="1" applyBorder="1" applyAlignment="1">
      <alignment horizontal="center"/>
      <protection/>
    </xf>
    <xf numFmtId="0" fontId="24" fillId="35" borderId="53" xfId="61" applyFont="1" applyFill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5" xfId="60" applyNumberFormat="1" applyFont="1" applyFill="1" applyBorder="1" applyAlignment="1" applyProtection="1">
      <alignment horizontal="center" vertical="center"/>
      <protection/>
    </xf>
    <xf numFmtId="193" fontId="12" fillId="0" borderId="35" xfId="60" applyNumberFormat="1" applyFont="1" applyFill="1" applyBorder="1" applyAlignment="1" applyProtection="1">
      <alignment horizontal="center"/>
      <protection/>
    </xf>
    <xf numFmtId="4" fontId="12" fillId="0" borderId="35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5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5" xfId="60" applyFont="1" applyFill="1" applyBorder="1" applyAlignment="1" applyProtection="1">
      <alignment horizontal="center" vertical="center" textRotation="90"/>
      <protection/>
    </xf>
    <xf numFmtId="2" fontId="12" fillId="0" borderId="35" xfId="60" applyNumberFormat="1" applyFont="1" applyFill="1" applyBorder="1" applyAlignment="1" applyProtection="1">
      <alignment horizontal="left"/>
      <protection/>
    </xf>
    <xf numFmtId="192" fontId="12" fillId="0" borderId="35" xfId="60" applyNumberFormat="1" applyFont="1" applyFill="1" applyBorder="1" applyAlignment="1" applyProtection="1">
      <alignment/>
      <protection/>
    </xf>
    <xf numFmtId="192" fontId="12" fillId="0" borderId="35" xfId="60" applyNumberFormat="1" applyFont="1" applyFill="1" applyBorder="1" applyProtection="1">
      <alignment/>
      <protection/>
    </xf>
    <xf numFmtId="2" fontId="11" fillId="0" borderId="40" xfId="60" applyNumberFormat="1" applyFont="1" applyFill="1" applyBorder="1" applyAlignment="1" applyProtection="1">
      <alignment horizontal="center"/>
      <protection/>
    </xf>
    <xf numFmtId="2" fontId="11" fillId="0" borderId="52" xfId="60" applyNumberFormat="1" applyFont="1" applyFill="1" applyBorder="1" applyAlignment="1" applyProtection="1">
      <alignment horizontal="center"/>
      <protection/>
    </xf>
    <xf numFmtId="2" fontId="11" fillId="0" borderId="53" xfId="60" applyNumberFormat="1" applyFont="1" applyFill="1" applyBorder="1" applyAlignment="1" applyProtection="1">
      <alignment horizontal="center"/>
      <protection/>
    </xf>
    <xf numFmtId="2" fontId="12" fillId="0" borderId="35" xfId="60" applyNumberFormat="1" applyFont="1" applyFill="1" applyBorder="1" applyAlignment="1" applyProtection="1">
      <alignment horizontal="center"/>
      <protection/>
    </xf>
    <xf numFmtId="192" fontId="12" fillId="0" borderId="35" xfId="60" applyNumberFormat="1" applyFont="1" applyFill="1" applyBorder="1" applyAlignment="1" applyProtection="1">
      <alignment horizontal="center"/>
      <protection/>
    </xf>
    <xf numFmtId="0" fontId="0" fillId="0" borderId="35" xfId="0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472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DATA!$E$445:$E$477</c:f>
              <c:numCache>
                <c:ptCount val="33"/>
                <c:pt idx="0">
                  <c:v>0.055</c:v>
                </c:pt>
                <c:pt idx="1">
                  <c:v>0.05</c:v>
                </c:pt>
                <c:pt idx="2">
                  <c:v>0.061</c:v>
                </c:pt>
                <c:pt idx="3">
                  <c:v>1.061</c:v>
                </c:pt>
                <c:pt idx="4">
                  <c:v>2.061</c:v>
                </c:pt>
                <c:pt idx="5">
                  <c:v>3.061</c:v>
                </c:pt>
                <c:pt idx="6">
                  <c:v>4.061</c:v>
                </c:pt>
                <c:pt idx="7">
                  <c:v>2.395</c:v>
                </c:pt>
                <c:pt idx="8">
                  <c:v>11.893</c:v>
                </c:pt>
                <c:pt idx="9">
                  <c:v>7.651</c:v>
                </c:pt>
                <c:pt idx="10">
                  <c:v>11.132</c:v>
                </c:pt>
                <c:pt idx="11">
                  <c:v>3.496</c:v>
                </c:pt>
                <c:pt idx="12">
                  <c:v>11.304</c:v>
                </c:pt>
                <c:pt idx="13">
                  <c:v>2.086</c:v>
                </c:pt>
                <c:pt idx="14">
                  <c:v>2.9</c:v>
                </c:pt>
                <c:pt idx="15">
                  <c:v>3.296</c:v>
                </c:pt>
                <c:pt idx="16">
                  <c:v>2.823</c:v>
                </c:pt>
                <c:pt idx="17">
                  <c:v>7.414</c:v>
                </c:pt>
                <c:pt idx="18">
                  <c:v>3.698</c:v>
                </c:pt>
                <c:pt idx="19">
                  <c:v>7.325</c:v>
                </c:pt>
                <c:pt idx="20">
                  <c:v>32.001</c:v>
                </c:pt>
                <c:pt idx="21">
                  <c:v>22.267</c:v>
                </c:pt>
                <c:pt idx="22">
                  <c:v>0.593</c:v>
                </c:pt>
                <c:pt idx="23">
                  <c:v>0.601</c:v>
                </c:pt>
                <c:pt idx="24">
                  <c:v>0.605</c:v>
                </c:pt>
                <c:pt idx="25">
                  <c:v>0.584</c:v>
                </c:pt>
                <c:pt idx="26">
                  <c:v>0.495</c:v>
                </c:pt>
                <c:pt idx="27">
                  <c:v>0.573</c:v>
                </c:pt>
                <c:pt idx="28">
                  <c:v>0.277</c:v>
                </c:pt>
                <c:pt idx="29">
                  <c:v>0.269</c:v>
                </c:pt>
                <c:pt idx="30">
                  <c:v>0.176</c:v>
                </c:pt>
                <c:pt idx="31">
                  <c:v>0.209</c:v>
                </c:pt>
                <c:pt idx="32">
                  <c:v>0.164</c:v>
                </c:pt>
              </c:numCache>
            </c:numRef>
          </c:xVal>
          <c:yVal>
            <c:numRef>
              <c:f>DATA!$H$445:$H$477</c:f>
              <c:numCache>
                <c:ptCount val="33"/>
                <c:pt idx="0">
                  <c:v>0.2957424624</c:v>
                </c:pt>
                <c:pt idx="1">
                  <c:v>0.2635235424</c:v>
                </c:pt>
                <c:pt idx="2">
                  <c:v>0.336996895104</c:v>
                </c:pt>
                <c:pt idx="3">
                  <c:v>57.07929570048001</c:v>
                </c:pt>
                <c:pt idx="4">
                  <c:v>82.25749333872001</c:v>
                </c:pt>
                <c:pt idx="5">
                  <c:v>11.182816144223999</c:v>
                </c:pt>
                <c:pt idx="6">
                  <c:v>16.547395425696</c:v>
                </c:pt>
                <c:pt idx="7">
                  <c:v>67.81254525072</c:v>
                </c:pt>
                <c:pt idx="8">
                  <c:v>224.43654482323203</c:v>
                </c:pt>
                <c:pt idx="9">
                  <c:v>132.238522489248</c:v>
                </c:pt>
                <c:pt idx="10">
                  <c:v>244.684789012224</c:v>
                </c:pt>
                <c:pt idx="11">
                  <c:v>94.61557361894401</c:v>
                </c:pt>
                <c:pt idx="12">
                  <c:v>219.622441872384</c:v>
                </c:pt>
                <c:pt idx="13">
                  <c:v>9.438682268736</c:v>
                </c:pt>
                <c:pt idx="14">
                  <c:v>32.983964784</c:v>
                </c:pt>
                <c:pt idx="15">
                  <c:v>37.364245668864</c:v>
                </c:pt>
                <c:pt idx="16">
                  <c:v>12.105446862816</c:v>
                </c:pt>
                <c:pt idx="17">
                  <c:v>32.341645936511995</c:v>
                </c:pt>
                <c:pt idx="18">
                  <c:v>28.141152582528004</c:v>
                </c:pt>
                <c:pt idx="19">
                  <c:v>28.683391579200006</c:v>
                </c:pt>
                <c:pt idx="20">
                  <c:v>946.746336770496</c:v>
                </c:pt>
                <c:pt idx="21">
                  <c:v>644.3148708622081</c:v>
                </c:pt>
                <c:pt idx="22">
                  <c:v>2.22092978688</c:v>
                </c:pt>
                <c:pt idx="23">
                  <c:v>2.5848096480000002</c:v>
                </c:pt>
                <c:pt idx="24">
                  <c:v>0.49236181632</c:v>
                </c:pt>
                <c:pt idx="25">
                  <c:v>1.1211821683199998</c:v>
                </c:pt>
                <c:pt idx="26">
                  <c:v>0.72860619744</c:v>
                </c:pt>
                <c:pt idx="27">
                  <c:v>2.0748243087360003</c:v>
                </c:pt>
                <c:pt idx="28">
                  <c:v>1.4509303876800002</c:v>
                </c:pt>
                <c:pt idx="29">
                  <c:v>1.359727418592</c:v>
                </c:pt>
                <c:pt idx="30">
                  <c:v>0.248351786496</c:v>
                </c:pt>
                <c:pt idx="31">
                  <c:v>0.09075978489599999</c:v>
                </c:pt>
                <c:pt idx="32">
                  <c:v>0.068483235456</c:v>
                </c:pt>
              </c:numCache>
            </c:numRef>
          </c:yVal>
          <c:smooth val="0"/>
        </c:ser>
        <c:axId val="45273038"/>
        <c:axId val="4804159"/>
      </c:scatterChart>
      <c:valAx>
        <c:axId val="452730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04159"/>
        <c:crossesAt val="0.01"/>
        <c:crossBetween val="midCat"/>
        <c:dispUnits/>
      </c:valAx>
      <c:valAx>
        <c:axId val="480415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27303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55"/>
          <c:y val="0.313"/>
          <c:w val="0.112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65"/>
          <c:h val="0.813"/>
        </c:manualLayout>
      </c:layout>
      <c:scatterChart>
        <c:scatterStyle val="lineMarker"/>
        <c:varyColors val="0"/>
        <c:ser>
          <c:idx val="1"/>
          <c:order val="0"/>
          <c:tx>
            <c:v>2001-2016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DATA!$E$9:$E$477</c:f>
              <c:numCache>
                <c:ptCount val="469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1">
                  <c:v>6.676</c:v>
                </c:pt>
                <c:pt idx="132">
                  <c:v>15.037</c:v>
                </c:pt>
                <c:pt idx="133">
                  <c:v>41.719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</c:numCache>
            </c:numRef>
          </c:xVal>
          <c:yVal>
            <c:numRef>
              <c:f>DATA!$H$9:$H$477</c:f>
              <c:numCache>
                <c:ptCount val="469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1">
                  <c:v>0.0005768064</c:v>
                </c:pt>
                <c:pt idx="132">
                  <c:v>0.0012991968000000001</c:v>
                </c:pt>
                <c:pt idx="133">
                  <c:v>0.0036045216000000005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</c:numCache>
            </c:numRef>
          </c:yVal>
          <c:smooth val="0"/>
        </c:ser>
        <c:axId val="43237432"/>
        <c:axId val="53592569"/>
      </c:scatterChart>
      <c:valAx>
        <c:axId val="4323743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592569"/>
        <c:crossesAt val="0.01"/>
        <c:crossBetween val="midCat"/>
        <c:dispUnits/>
      </c:valAx>
      <c:valAx>
        <c:axId val="5359256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23743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9675"/>
          <c:w val="0.15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P.21 Nam Mae Rim  A.Mae Rim  Chiangmai   Year 2016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12571074"/>
        <c:axId val="46030803"/>
      </c:lineChart>
      <c:dateAx>
        <c:axId val="12571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030803"/>
        <c:scaling>
          <c:orientation val="minMax"/>
          <c:max val="325"/>
          <c:min val="31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97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DATA!$E$445:$E$476</c:f>
              <c:numCache>
                <c:ptCount val="32"/>
                <c:pt idx="0">
                  <c:v>0.055</c:v>
                </c:pt>
                <c:pt idx="1">
                  <c:v>0.05</c:v>
                </c:pt>
                <c:pt idx="2">
                  <c:v>0.061</c:v>
                </c:pt>
                <c:pt idx="3">
                  <c:v>1.061</c:v>
                </c:pt>
                <c:pt idx="4">
                  <c:v>2.061</c:v>
                </c:pt>
                <c:pt idx="5">
                  <c:v>3.061</c:v>
                </c:pt>
                <c:pt idx="6">
                  <c:v>4.061</c:v>
                </c:pt>
                <c:pt idx="7">
                  <c:v>2.395</c:v>
                </c:pt>
                <c:pt idx="8">
                  <c:v>11.893</c:v>
                </c:pt>
                <c:pt idx="9">
                  <c:v>7.651</c:v>
                </c:pt>
                <c:pt idx="10">
                  <c:v>11.132</c:v>
                </c:pt>
                <c:pt idx="11">
                  <c:v>3.496</c:v>
                </c:pt>
                <c:pt idx="12">
                  <c:v>11.304</c:v>
                </c:pt>
                <c:pt idx="13">
                  <c:v>2.086</c:v>
                </c:pt>
                <c:pt idx="14">
                  <c:v>2.9</c:v>
                </c:pt>
                <c:pt idx="15">
                  <c:v>3.296</c:v>
                </c:pt>
                <c:pt idx="16">
                  <c:v>2.823</c:v>
                </c:pt>
                <c:pt idx="17">
                  <c:v>7.414</c:v>
                </c:pt>
                <c:pt idx="18">
                  <c:v>3.698</c:v>
                </c:pt>
                <c:pt idx="19">
                  <c:v>7.325</c:v>
                </c:pt>
                <c:pt idx="20">
                  <c:v>32.001</c:v>
                </c:pt>
                <c:pt idx="21">
                  <c:v>22.267</c:v>
                </c:pt>
                <c:pt idx="22">
                  <c:v>0.593</c:v>
                </c:pt>
                <c:pt idx="23">
                  <c:v>0.601</c:v>
                </c:pt>
                <c:pt idx="24">
                  <c:v>0.605</c:v>
                </c:pt>
                <c:pt idx="25">
                  <c:v>0.584</c:v>
                </c:pt>
                <c:pt idx="26">
                  <c:v>0.495</c:v>
                </c:pt>
                <c:pt idx="27">
                  <c:v>0.573</c:v>
                </c:pt>
                <c:pt idx="28">
                  <c:v>0.277</c:v>
                </c:pt>
                <c:pt idx="29">
                  <c:v>0.269</c:v>
                </c:pt>
                <c:pt idx="30">
                  <c:v>0.176</c:v>
                </c:pt>
                <c:pt idx="31">
                  <c:v>0.209</c:v>
                </c:pt>
              </c:numCache>
            </c:numRef>
          </c:xVal>
          <c:yVal>
            <c:numRef>
              <c:f>DATA!$H$445:$H$476</c:f>
              <c:numCache>
                <c:ptCount val="32"/>
                <c:pt idx="0">
                  <c:v>0.2957424624</c:v>
                </c:pt>
                <c:pt idx="1">
                  <c:v>0.2635235424</c:v>
                </c:pt>
                <c:pt idx="2">
                  <c:v>0.336996895104</c:v>
                </c:pt>
                <c:pt idx="3">
                  <c:v>57.07929570048001</c:v>
                </c:pt>
                <c:pt idx="4">
                  <c:v>82.25749333872001</c:v>
                </c:pt>
                <c:pt idx="5">
                  <c:v>11.182816144223999</c:v>
                </c:pt>
                <c:pt idx="6">
                  <c:v>16.547395425696</c:v>
                </c:pt>
                <c:pt idx="7">
                  <c:v>67.81254525072</c:v>
                </c:pt>
                <c:pt idx="8">
                  <c:v>224.43654482323203</c:v>
                </c:pt>
                <c:pt idx="9">
                  <c:v>132.238522489248</c:v>
                </c:pt>
                <c:pt idx="10">
                  <c:v>244.684789012224</c:v>
                </c:pt>
                <c:pt idx="11">
                  <c:v>94.61557361894401</c:v>
                </c:pt>
                <c:pt idx="12">
                  <c:v>219.622441872384</c:v>
                </c:pt>
                <c:pt idx="13">
                  <c:v>9.438682268736</c:v>
                </c:pt>
                <c:pt idx="14">
                  <c:v>32.983964784</c:v>
                </c:pt>
                <c:pt idx="15">
                  <c:v>37.364245668864</c:v>
                </c:pt>
                <c:pt idx="16">
                  <c:v>12.105446862816</c:v>
                </c:pt>
                <c:pt idx="17">
                  <c:v>32.341645936511995</c:v>
                </c:pt>
                <c:pt idx="18">
                  <c:v>28.141152582528004</c:v>
                </c:pt>
                <c:pt idx="19">
                  <c:v>28.683391579200006</c:v>
                </c:pt>
                <c:pt idx="20">
                  <c:v>946.746336770496</c:v>
                </c:pt>
                <c:pt idx="21">
                  <c:v>644.3148708622081</c:v>
                </c:pt>
                <c:pt idx="22">
                  <c:v>2.22092978688</c:v>
                </c:pt>
                <c:pt idx="23">
                  <c:v>2.5848096480000002</c:v>
                </c:pt>
                <c:pt idx="24">
                  <c:v>0.49236181632</c:v>
                </c:pt>
                <c:pt idx="25">
                  <c:v>1.1211821683199998</c:v>
                </c:pt>
                <c:pt idx="26">
                  <c:v>0.72860619744</c:v>
                </c:pt>
                <c:pt idx="27">
                  <c:v>2.0748243087360003</c:v>
                </c:pt>
                <c:pt idx="28">
                  <c:v>1.4509303876800002</c:v>
                </c:pt>
                <c:pt idx="29">
                  <c:v>1.359727418592</c:v>
                </c:pt>
                <c:pt idx="30">
                  <c:v>0.248351786496</c:v>
                </c:pt>
                <c:pt idx="31">
                  <c:v>0.09075978489599999</c:v>
                </c:pt>
              </c:numCache>
            </c:numRef>
          </c:yVal>
          <c:smooth val="0"/>
        </c:ser>
        <c:axId val="11624044"/>
        <c:axId val="37507533"/>
      </c:scatterChart>
      <c:valAx>
        <c:axId val="116240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507533"/>
        <c:crossesAt val="0.01"/>
        <c:crossBetween val="midCat"/>
        <c:dispUnits/>
      </c:valAx>
      <c:valAx>
        <c:axId val="3750753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62404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313"/>
          <c:w val="0.112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66675</xdr:rowOff>
    </xdr:from>
    <xdr:to>
      <xdr:col>15</xdr:col>
      <xdr:colOff>47625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990850" y="66675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1465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284"/>
  <sheetViews>
    <sheetView tabSelected="1" zoomScalePageLayoutView="0" workbookViewId="0" topLeftCell="A255">
      <selection activeCell="J270" sqref="J270"/>
    </sheetView>
  </sheetViews>
  <sheetFormatPr defaultColWidth="9.140625" defaultRowHeight="21.75"/>
  <cols>
    <col min="1" max="1" width="9.8515625" style="159" bestFit="1" customWidth="1"/>
    <col min="3" max="4" width="9.140625" style="154" customWidth="1"/>
    <col min="9" max="10" width="9.140625" style="146" customWidth="1"/>
  </cols>
  <sheetData>
    <row r="1" spans="1:10" s="119" customFormat="1" ht="21">
      <c r="A1" s="214" t="s">
        <v>183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s="119" customFormat="1" ht="21">
      <c r="A2" s="155" t="s">
        <v>184</v>
      </c>
      <c r="B2" s="128" t="s">
        <v>185</v>
      </c>
      <c r="C2" s="147" t="s">
        <v>186</v>
      </c>
      <c r="D2" s="148" t="s">
        <v>186</v>
      </c>
      <c r="E2" s="127" t="s">
        <v>187</v>
      </c>
      <c r="F2" s="129" t="s">
        <v>187</v>
      </c>
      <c r="G2" s="127" t="s">
        <v>187</v>
      </c>
      <c r="H2" s="128" t="s">
        <v>188</v>
      </c>
      <c r="I2" s="138" t="s">
        <v>187</v>
      </c>
      <c r="J2" s="139" t="s">
        <v>187</v>
      </c>
    </row>
    <row r="3" spans="1:10" s="119" customFormat="1" ht="21">
      <c r="A3" s="156" t="s">
        <v>189</v>
      </c>
      <c r="B3" s="131" t="s">
        <v>190</v>
      </c>
      <c r="C3" s="149" t="s">
        <v>191</v>
      </c>
      <c r="D3" s="150" t="s">
        <v>191</v>
      </c>
      <c r="E3" s="130" t="s">
        <v>192</v>
      </c>
      <c r="F3" s="132" t="s">
        <v>192</v>
      </c>
      <c r="G3" s="130" t="s">
        <v>193</v>
      </c>
      <c r="H3" s="131" t="s">
        <v>194</v>
      </c>
      <c r="I3" s="140" t="s">
        <v>195</v>
      </c>
      <c r="J3" s="141" t="s">
        <v>196</v>
      </c>
    </row>
    <row r="4" spans="1:10" s="119" customFormat="1" ht="18.75" customHeight="1">
      <c r="A4" s="157"/>
      <c r="B4" s="131" t="s">
        <v>197</v>
      </c>
      <c r="C4" s="149" t="s">
        <v>198</v>
      </c>
      <c r="D4" s="150" t="s">
        <v>199</v>
      </c>
      <c r="E4" s="130" t="s">
        <v>200</v>
      </c>
      <c r="F4" s="132" t="s">
        <v>201</v>
      </c>
      <c r="G4" s="130" t="s">
        <v>202</v>
      </c>
      <c r="H4" s="131" t="s">
        <v>203</v>
      </c>
      <c r="I4" s="142"/>
      <c r="J4" s="143"/>
    </row>
    <row r="5" spans="1:10" s="119" customFormat="1" ht="18.75" customHeight="1">
      <c r="A5" s="158"/>
      <c r="B5" s="133"/>
      <c r="C5" s="151" t="s">
        <v>74</v>
      </c>
      <c r="D5" s="152" t="s">
        <v>73</v>
      </c>
      <c r="E5" s="134" t="s">
        <v>75</v>
      </c>
      <c r="F5" s="135"/>
      <c r="G5" s="134" t="s">
        <v>204</v>
      </c>
      <c r="H5" s="133"/>
      <c r="I5" s="144" t="s">
        <v>205</v>
      </c>
      <c r="J5" s="141" t="s">
        <v>206</v>
      </c>
    </row>
    <row r="6" spans="1:10" s="119" customFormat="1" ht="18.75" customHeight="1">
      <c r="A6" s="120">
        <v>20913</v>
      </c>
      <c r="B6" s="121">
        <v>13</v>
      </c>
      <c r="C6" s="122">
        <v>86.757</v>
      </c>
      <c r="D6" s="122">
        <v>86.7653</v>
      </c>
      <c r="E6" s="122">
        <f aca="true" t="shared" si="0" ref="E6:E18">D6-C6</f>
        <v>0.008299999999991314</v>
      </c>
      <c r="F6" s="123">
        <f aca="true" t="shared" si="1" ref="F6:F18">((10^6)*E6/G6)</f>
        <v>29.01793518159394</v>
      </c>
      <c r="G6" s="124">
        <f aca="true" t="shared" si="2" ref="G6:G18">I6-J6</f>
        <v>286.03</v>
      </c>
      <c r="H6" s="121">
        <v>1</v>
      </c>
      <c r="I6" s="125">
        <v>828.85</v>
      </c>
      <c r="J6" s="124">
        <v>542.82</v>
      </c>
    </row>
    <row r="7" spans="1:10" s="119" customFormat="1" ht="18.75" customHeight="1">
      <c r="A7" s="120"/>
      <c r="B7" s="121">
        <v>14</v>
      </c>
      <c r="C7" s="122">
        <v>85.9714</v>
      </c>
      <c r="D7" s="122">
        <v>85.9813</v>
      </c>
      <c r="E7" s="122">
        <f t="shared" si="0"/>
        <v>0.009900000000001796</v>
      </c>
      <c r="F7" s="123">
        <f t="shared" si="1"/>
        <v>31.135012737056314</v>
      </c>
      <c r="G7" s="124">
        <f t="shared" si="2"/>
        <v>317.97</v>
      </c>
      <c r="H7" s="121">
        <v>2</v>
      </c>
      <c r="I7" s="125">
        <v>829.94</v>
      </c>
      <c r="J7" s="124">
        <v>511.97</v>
      </c>
    </row>
    <row r="8" spans="1:10" s="119" customFormat="1" ht="18.75" customHeight="1">
      <c r="A8" s="120"/>
      <c r="B8" s="121">
        <v>15</v>
      </c>
      <c r="C8" s="122">
        <v>87.0263</v>
      </c>
      <c r="D8" s="122">
        <v>87.0393</v>
      </c>
      <c r="E8" s="122">
        <f t="shared" si="0"/>
        <v>0.012999999999991019</v>
      </c>
      <c r="F8" s="123">
        <f t="shared" si="1"/>
        <v>45.36413441738849</v>
      </c>
      <c r="G8" s="124">
        <f t="shared" si="2"/>
        <v>286.56999999999994</v>
      </c>
      <c r="H8" s="121">
        <v>3</v>
      </c>
      <c r="I8" s="125">
        <v>802.42</v>
      </c>
      <c r="J8" s="126">
        <v>515.85</v>
      </c>
    </row>
    <row r="9" spans="1:10" s="119" customFormat="1" ht="18.75" customHeight="1">
      <c r="A9" s="120">
        <v>20931</v>
      </c>
      <c r="B9" s="121">
        <v>16</v>
      </c>
      <c r="C9" s="122">
        <v>86.1748</v>
      </c>
      <c r="D9" s="122">
        <v>86.1988</v>
      </c>
      <c r="E9" s="122">
        <f t="shared" si="0"/>
        <v>0.02400000000000091</v>
      </c>
      <c r="F9" s="123">
        <f t="shared" si="1"/>
        <v>96.94619486185532</v>
      </c>
      <c r="G9" s="124">
        <f t="shared" si="2"/>
        <v>247.56000000000006</v>
      </c>
      <c r="H9" s="121">
        <v>4</v>
      </c>
      <c r="I9" s="125">
        <v>800.58</v>
      </c>
      <c r="J9" s="124">
        <v>553.02</v>
      </c>
    </row>
    <row r="10" spans="1:10" s="119" customFormat="1" ht="18.75" customHeight="1">
      <c r="A10" s="120"/>
      <c r="B10" s="121">
        <v>17</v>
      </c>
      <c r="C10" s="122">
        <v>87.2558</v>
      </c>
      <c r="D10" s="122">
        <v>87.2821</v>
      </c>
      <c r="E10" s="122">
        <f t="shared" si="0"/>
        <v>0.026300000000006207</v>
      </c>
      <c r="F10" s="123">
        <f t="shared" si="1"/>
        <v>112.15830099367224</v>
      </c>
      <c r="G10" s="124">
        <f t="shared" si="2"/>
        <v>234.49</v>
      </c>
      <c r="H10" s="121">
        <v>5</v>
      </c>
      <c r="I10" s="125">
        <v>790.88</v>
      </c>
      <c r="J10" s="124">
        <v>556.39</v>
      </c>
    </row>
    <row r="11" spans="1:10" s="119" customFormat="1" ht="18.75" customHeight="1">
      <c r="A11" s="120"/>
      <c r="B11" s="121">
        <v>18</v>
      </c>
      <c r="C11" s="122">
        <v>85.1793</v>
      </c>
      <c r="D11" s="122">
        <v>85.2097</v>
      </c>
      <c r="E11" s="122">
        <f t="shared" si="0"/>
        <v>0.030400000000000205</v>
      </c>
      <c r="F11" s="123">
        <f t="shared" si="1"/>
        <v>110.61785896223054</v>
      </c>
      <c r="G11" s="124">
        <f t="shared" si="2"/>
        <v>274.82000000000005</v>
      </c>
      <c r="H11" s="121">
        <v>6</v>
      </c>
      <c r="I11" s="125">
        <v>776.07</v>
      </c>
      <c r="J11" s="126">
        <v>501.25</v>
      </c>
    </row>
    <row r="12" spans="1:10" s="119" customFormat="1" ht="18.75" customHeight="1">
      <c r="A12" s="120">
        <v>20941</v>
      </c>
      <c r="B12" s="121">
        <v>16</v>
      </c>
      <c r="C12" s="122">
        <v>86.1079</v>
      </c>
      <c r="D12" s="122">
        <v>86.242</v>
      </c>
      <c r="E12" s="122">
        <f t="shared" si="0"/>
        <v>0.13410000000000366</v>
      </c>
      <c r="F12" s="123">
        <f t="shared" si="1"/>
        <v>402.92049756626307</v>
      </c>
      <c r="G12" s="124">
        <f t="shared" si="2"/>
        <v>332.82</v>
      </c>
      <c r="H12" s="121">
        <v>7</v>
      </c>
      <c r="I12" s="125">
        <v>697.4</v>
      </c>
      <c r="J12" s="124">
        <v>364.58</v>
      </c>
    </row>
    <row r="13" spans="1:10" s="119" customFormat="1" ht="18.75" customHeight="1">
      <c r="A13" s="120"/>
      <c r="B13" s="121">
        <v>17</v>
      </c>
      <c r="C13" s="122">
        <v>87.1975</v>
      </c>
      <c r="D13" s="122">
        <v>87.304</v>
      </c>
      <c r="E13" s="122">
        <f t="shared" si="0"/>
        <v>0.10649999999999693</v>
      </c>
      <c r="F13" s="123">
        <f t="shared" si="1"/>
        <v>344.30363377730805</v>
      </c>
      <c r="G13" s="124">
        <f t="shared" si="2"/>
        <v>309.32</v>
      </c>
      <c r="H13" s="121">
        <v>8</v>
      </c>
      <c r="I13" s="125">
        <v>702.89</v>
      </c>
      <c r="J13" s="124">
        <v>393.57</v>
      </c>
    </row>
    <row r="14" spans="1:10" s="119" customFormat="1" ht="18.75" customHeight="1">
      <c r="A14" s="120"/>
      <c r="B14" s="121">
        <v>18</v>
      </c>
      <c r="C14" s="122">
        <v>85.1278</v>
      </c>
      <c r="D14" s="122">
        <v>85.2573</v>
      </c>
      <c r="E14" s="122">
        <f t="shared" si="0"/>
        <v>0.12950000000000728</v>
      </c>
      <c r="F14" s="123">
        <f t="shared" si="1"/>
        <v>400.01235559401766</v>
      </c>
      <c r="G14" s="124">
        <f t="shared" si="2"/>
        <v>323.74</v>
      </c>
      <c r="H14" s="121">
        <v>9</v>
      </c>
      <c r="I14" s="125">
        <v>711.24</v>
      </c>
      <c r="J14" s="126">
        <v>387.5</v>
      </c>
    </row>
    <row r="15" spans="1:10" s="119" customFormat="1" ht="18.75" customHeight="1">
      <c r="A15" s="120">
        <v>20954</v>
      </c>
      <c r="B15" s="121">
        <v>19</v>
      </c>
      <c r="C15" s="122">
        <v>88.9589</v>
      </c>
      <c r="D15" s="122">
        <v>88.9627</v>
      </c>
      <c r="E15" s="122">
        <f t="shared" si="0"/>
        <v>0.0037999999999982492</v>
      </c>
      <c r="F15" s="123">
        <f t="shared" si="1"/>
        <v>11.993056651406814</v>
      </c>
      <c r="G15" s="124">
        <f t="shared" si="2"/>
        <v>316.85</v>
      </c>
      <c r="H15" s="121">
        <v>10</v>
      </c>
      <c r="I15" s="125">
        <v>808.12</v>
      </c>
      <c r="J15" s="124">
        <v>491.27</v>
      </c>
    </row>
    <row r="16" spans="1:10" s="119" customFormat="1" ht="18.75" customHeight="1">
      <c r="A16" s="120"/>
      <c r="B16" s="121">
        <v>20</v>
      </c>
      <c r="C16" s="122">
        <v>84.64</v>
      </c>
      <c r="D16" s="122">
        <v>84.6445</v>
      </c>
      <c r="E16" s="122">
        <f t="shared" si="0"/>
        <v>0.004499999999993065</v>
      </c>
      <c r="F16" s="123">
        <f t="shared" si="1"/>
        <v>13.449296153480573</v>
      </c>
      <c r="G16" s="124">
        <f t="shared" si="2"/>
        <v>334.59000000000003</v>
      </c>
      <c r="H16" s="121">
        <v>11</v>
      </c>
      <c r="I16" s="125">
        <v>715.11</v>
      </c>
      <c r="J16" s="124">
        <v>380.52</v>
      </c>
    </row>
    <row r="17" spans="1:10" s="119" customFormat="1" ht="18.75" customHeight="1">
      <c r="A17" s="120"/>
      <c r="B17" s="121">
        <v>21</v>
      </c>
      <c r="C17" s="122">
        <v>86.3553</v>
      </c>
      <c r="D17" s="122">
        <v>86.3628</v>
      </c>
      <c r="E17" s="122">
        <f t="shared" si="0"/>
        <v>0.007499999999993179</v>
      </c>
      <c r="F17" s="123">
        <f t="shared" si="1"/>
        <v>21.10120136171167</v>
      </c>
      <c r="G17" s="124">
        <f t="shared" si="2"/>
        <v>355.43</v>
      </c>
      <c r="H17" s="121">
        <v>12</v>
      </c>
      <c r="I17" s="125">
        <v>840.99</v>
      </c>
      <c r="J17" s="124">
        <v>485.56</v>
      </c>
    </row>
    <row r="18" spans="1:10" s="119" customFormat="1" ht="18.75" customHeight="1">
      <c r="A18" s="120">
        <v>20975</v>
      </c>
      <c r="B18" s="121">
        <v>10</v>
      </c>
      <c r="C18" s="122">
        <v>85.0713</v>
      </c>
      <c r="D18" s="122">
        <v>85.0867</v>
      </c>
      <c r="E18" s="122">
        <f t="shared" si="0"/>
        <v>0.015399999999999636</v>
      </c>
      <c r="F18" s="123">
        <f t="shared" si="1"/>
        <v>55.991855730074285</v>
      </c>
      <c r="G18" s="124">
        <f t="shared" si="2"/>
        <v>275.0400000000001</v>
      </c>
      <c r="H18" s="121">
        <v>13</v>
      </c>
      <c r="I18" s="125">
        <v>641.32</v>
      </c>
      <c r="J18" s="124">
        <v>366.28</v>
      </c>
    </row>
    <row r="19" spans="1:10" s="119" customFormat="1" ht="18.75" customHeight="1">
      <c r="A19" s="120"/>
      <c r="B19" s="121">
        <v>11</v>
      </c>
      <c r="C19" s="122">
        <v>86.086</v>
      </c>
      <c r="D19" s="122">
        <v>86.1038</v>
      </c>
      <c r="E19" s="122">
        <f aca="true" t="shared" si="3" ref="E19:E26">D19-C19</f>
        <v>0.017800000000008254</v>
      </c>
      <c r="F19" s="123">
        <f aca="true" t="shared" si="4" ref="F19:F26">((10^6)*E19/G19)</f>
        <v>63.63733867222572</v>
      </c>
      <c r="G19" s="124">
        <f aca="true" t="shared" si="5" ref="G19:G26">I19-J19</f>
        <v>279.71</v>
      </c>
      <c r="H19" s="121">
        <v>14</v>
      </c>
      <c r="I19" s="125">
        <v>648.14</v>
      </c>
      <c r="J19" s="124">
        <v>368.43</v>
      </c>
    </row>
    <row r="20" spans="1:10" s="119" customFormat="1" ht="18.75" customHeight="1">
      <c r="A20" s="120"/>
      <c r="B20" s="121">
        <v>12</v>
      </c>
      <c r="C20" s="122">
        <v>84.8523</v>
      </c>
      <c r="D20" s="122">
        <v>84.8742</v>
      </c>
      <c r="E20" s="122">
        <f t="shared" si="3"/>
        <v>0.02190000000000225</v>
      </c>
      <c r="F20" s="123">
        <f t="shared" si="4"/>
        <v>77.09367409442127</v>
      </c>
      <c r="G20" s="124">
        <f t="shared" si="5"/>
        <v>284.07</v>
      </c>
      <c r="H20" s="121">
        <v>15</v>
      </c>
      <c r="I20" s="125">
        <v>649.86</v>
      </c>
      <c r="J20" s="126">
        <v>365.79</v>
      </c>
    </row>
    <row r="21" spans="1:10" s="119" customFormat="1" ht="18.75" customHeight="1">
      <c r="A21" s="120">
        <v>20983</v>
      </c>
      <c r="B21" s="121">
        <v>13</v>
      </c>
      <c r="C21" s="122">
        <v>86.736</v>
      </c>
      <c r="D21" s="122">
        <v>86.7759</v>
      </c>
      <c r="E21" s="122">
        <f t="shared" si="3"/>
        <v>0.03989999999998872</v>
      </c>
      <c r="F21" s="123">
        <f t="shared" si="4"/>
        <v>130.11576716122198</v>
      </c>
      <c r="G21" s="124">
        <f t="shared" si="5"/>
        <v>306.65000000000003</v>
      </c>
      <c r="H21" s="121">
        <v>16</v>
      </c>
      <c r="I21" s="125">
        <v>696.59</v>
      </c>
      <c r="J21" s="124">
        <v>389.94</v>
      </c>
    </row>
    <row r="22" spans="1:10" s="119" customFormat="1" ht="18.75" customHeight="1">
      <c r="A22" s="120"/>
      <c r="B22" s="121">
        <v>14</v>
      </c>
      <c r="C22" s="122">
        <v>85.951</v>
      </c>
      <c r="D22" s="122">
        <v>85.9915</v>
      </c>
      <c r="E22" s="122">
        <f t="shared" si="3"/>
        <v>0.04050000000000864</v>
      </c>
      <c r="F22" s="123">
        <f t="shared" si="4"/>
        <v>130.9704750509609</v>
      </c>
      <c r="G22" s="124">
        <f t="shared" si="5"/>
        <v>309.23</v>
      </c>
      <c r="H22" s="121">
        <v>17</v>
      </c>
      <c r="I22" s="125">
        <v>847.29</v>
      </c>
      <c r="J22" s="124">
        <v>538.06</v>
      </c>
    </row>
    <row r="23" spans="1:10" s="119" customFormat="1" ht="18.75" customHeight="1">
      <c r="A23" s="120"/>
      <c r="B23" s="121">
        <v>15</v>
      </c>
      <c r="C23" s="122">
        <v>86.9894</v>
      </c>
      <c r="D23" s="122">
        <v>87.0302</v>
      </c>
      <c r="E23" s="122">
        <f t="shared" si="3"/>
        <v>0.04079999999999018</v>
      </c>
      <c r="F23" s="123">
        <f t="shared" si="4"/>
        <v>120.77437688707055</v>
      </c>
      <c r="G23" s="124">
        <f t="shared" si="5"/>
        <v>337.82000000000005</v>
      </c>
      <c r="H23" s="121">
        <v>18</v>
      </c>
      <c r="I23" s="125">
        <v>707.7</v>
      </c>
      <c r="J23" s="126">
        <v>369.88</v>
      </c>
    </row>
    <row r="24" spans="1:10" s="119" customFormat="1" ht="18.75" customHeight="1">
      <c r="A24" s="120">
        <v>20996</v>
      </c>
      <c r="B24" s="121">
        <v>16</v>
      </c>
      <c r="C24" s="122">
        <v>86.1524</v>
      </c>
      <c r="D24" s="122">
        <v>86.1672</v>
      </c>
      <c r="E24" s="122">
        <f t="shared" si="3"/>
        <v>0.014799999999993929</v>
      </c>
      <c r="F24" s="123">
        <f t="shared" si="4"/>
        <v>46.79102118240256</v>
      </c>
      <c r="G24" s="124">
        <f t="shared" si="5"/>
        <v>316.29999999999995</v>
      </c>
      <c r="H24" s="121">
        <v>19</v>
      </c>
      <c r="I24" s="125">
        <v>694.3</v>
      </c>
      <c r="J24" s="124">
        <v>378</v>
      </c>
    </row>
    <row r="25" spans="1:10" s="119" customFormat="1" ht="18.75" customHeight="1">
      <c r="A25" s="120"/>
      <c r="B25" s="121">
        <v>17</v>
      </c>
      <c r="C25" s="122">
        <v>87.2315</v>
      </c>
      <c r="D25" s="122">
        <v>87.2505</v>
      </c>
      <c r="E25" s="122">
        <f t="shared" si="3"/>
        <v>0.019000000000005457</v>
      </c>
      <c r="F25" s="123">
        <f t="shared" si="4"/>
        <v>61.4409520114004</v>
      </c>
      <c r="G25" s="124">
        <f t="shared" si="5"/>
        <v>309.23999999999995</v>
      </c>
      <c r="H25" s="121">
        <v>20</v>
      </c>
      <c r="I25" s="125">
        <v>814.03</v>
      </c>
      <c r="J25" s="124">
        <v>504.79</v>
      </c>
    </row>
    <row r="26" spans="1:10" s="119" customFormat="1" ht="18.75" customHeight="1">
      <c r="A26" s="120"/>
      <c r="B26" s="121">
        <v>18</v>
      </c>
      <c r="C26" s="122">
        <v>85.1515</v>
      </c>
      <c r="D26" s="122">
        <v>85.1699</v>
      </c>
      <c r="E26" s="122">
        <f t="shared" si="3"/>
        <v>0.01839999999999975</v>
      </c>
      <c r="F26" s="123">
        <f t="shared" si="4"/>
        <v>53.40763961453544</v>
      </c>
      <c r="G26" s="124">
        <f t="shared" si="5"/>
        <v>344.52</v>
      </c>
      <c r="H26" s="121">
        <v>21</v>
      </c>
      <c r="I26" s="125">
        <v>671.05</v>
      </c>
      <c r="J26" s="126">
        <v>326.53</v>
      </c>
    </row>
    <row r="27" spans="1:10" s="119" customFormat="1" ht="18.75" customHeight="1">
      <c r="A27" s="120">
        <v>21004</v>
      </c>
      <c r="B27" s="121">
        <v>10</v>
      </c>
      <c r="C27" s="122">
        <v>85.068</v>
      </c>
      <c r="D27" s="122">
        <v>85.076</v>
      </c>
      <c r="E27" s="122">
        <f>D27-C27</f>
        <v>0.007999999999995566</v>
      </c>
      <c r="F27" s="123">
        <f>((10^6)*E27/G27)</f>
        <v>23.763552651108174</v>
      </c>
      <c r="G27" s="124">
        <f>I27-J27</f>
        <v>336.65</v>
      </c>
      <c r="H27" s="121">
        <v>22</v>
      </c>
      <c r="I27" s="125">
        <v>676.4</v>
      </c>
      <c r="J27" s="124">
        <v>339.75</v>
      </c>
    </row>
    <row r="28" spans="1:10" s="119" customFormat="1" ht="18.75" customHeight="1">
      <c r="A28" s="120"/>
      <c r="B28" s="121">
        <v>11</v>
      </c>
      <c r="C28" s="122">
        <v>86.1117</v>
      </c>
      <c r="D28" s="122">
        <v>86.1158</v>
      </c>
      <c r="E28" s="122">
        <f aca="true" t="shared" si="6" ref="E28:E35">D28-C28</f>
        <v>0.004099999999993997</v>
      </c>
      <c r="F28" s="123">
        <f aca="true" t="shared" si="7" ref="F28:F35">((10^6)*E28/G28)</f>
        <v>13.623978201614934</v>
      </c>
      <c r="G28" s="124">
        <f aca="true" t="shared" si="8" ref="G28:G35">I28-J28</f>
        <v>300.93999999999994</v>
      </c>
      <c r="H28" s="121">
        <v>23</v>
      </c>
      <c r="I28" s="125">
        <v>792.66</v>
      </c>
      <c r="J28" s="124">
        <v>491.72</v>
      </c>
    </row>
    <row r="29" spans="1:10" s="119" customFormat="1" ht="18.75" customHeight="1">
      <c r="A29" s="120"/>
      <c r="B29" s="121">
        <v>12</v>
      </c>
      <c r="C29" s="122">
        <v>84.8472</v>
      </c>
      <c r="D29" s="122">
        <v>84.8521</v>
      </c>
      <c r="E29" s="122">
        <f t="shared" si="6"/>
        <v>0.004899999999992133</v>
      </c>
      <c r="F29" s="123">
        <f t="shared" si="7"/>
        <v>15.992689056405672</v>
      </c>
      <c r="G29" s="124">
        <f t="shared" si="8"/>
        <v>306.38999999999993</v>
      </c>
      <c r="H29" s="121">
        <v>24</v>
      </c>
      <c r="I29" s="125">
        <v>785.55</v>
      </c>
      <c r="J29" s="126">
        <v>479.16</v>
      </c>
    </row>
    <row r="30" spans="1:10" s="119" customFormat="1" ht="18.75" customHeight="1">
      <c r="A30" s="120">
        <v>21016</v>
      </c>
      <c r="B30" s="121">
        <v>13</v>
      </c>
      <c r="C30" s="122">
        <v>86.7364</v>
      </c>
      <c r="D30" s="122">
        <v>86.7684</v>
      </c>
      <c r="E30" s="122">
        <f t="shared" si="6"/>
        <v>0.031999999999996476</v>
      </c>
      <c r="F30" s="123">
        <f t="shared" si="7"/>
        <v>105.93921737401998</v>
      </c>
      <c r="G30" s="124">
        <f t="shared" si="8"/>
        <v>302.06</v>
      </c>
      <c r="H30" s="121">
        <v>25</v>
      </c>
      <c r="I30" s="125">
        <v>766.63</v>
      </c>
      <c r="J30" s="124">
        <v>464.57</v>
      </c>
    </row>
    <row r="31" spans="1:10" s="119" customFormat="1" ht="18.75" customHeight="1">
      <c r="A31" s="120"/>
      <c r="B31" s="121">
        <v>14</v>
      </c>
      <c r="C31" s="122">
        <v>85.9527</v>
      </c>
      <c r="D31" s="122">
        <v>85.9687</v>
      </c>
      <c r="E31" s="122">
        <f t="shared" si="6"/>
        <v>0.016000000000005343</v>
      </c>
      <c r="F31" s="123">
        <f t="shared" si="7"/>
        <v>57.17348579598123</v>
      </c>
      <c r="G31" s="124">
        <f t="shared" si="8"/>
        <v>279.84999999999997</v>
      </c>
      <c r="H31" s="121">
        <v>26</v>
      </c>
      <c r="I31" s="125">
        <v>782.78</v>
      </c>
      <c r="J31" s="124">
        <v>502.93</v>
      </c>
    </row>
    <row r="32" spans="1:10" s="119" customFormat="1" ht="18.75" customHeight="1">
      <c r="A32" s="120"/>
      <c r="B32" s="121">
        <v>15</v>
      </c>
      <c r="C32" s="122">
        <v>86.9995</v>
      </c>
      <c r="D32" s="122">
        <v>87.0252</v>
      </c>
      <c r="E32" s="122">
        <f t="shared" si="6"/>
        <v>0.0257000000000005</v>
      </c>
      <c r="F32" s="123">
        <f t="shared" si="7"/>
        <v>112.72918677077159</v>
      </c>
      <c r="G32" s="124">
        <f t="shared" si="8"/>
        <v>227.97999999999996</v>
      </c>
      <c r="H32" s="121">
        <v>27</v>
      </c>
      <c r="I32" s="125">
        <v>739.3</v>
      </c>
      <c r="J32" s="126">
        <v>511.32</v>
      </c>
    </row>
    <row r="33" spans="1:10" s="119" customFormat="1" ht="18.75" customHeight="1">
      <c r="A33" s="120">
        <v>21025</v>
      </c>
      <c r="B33" s="121">
        <v>16</v>
      </c>
      <c r="C33" s="122">
        <v>86.1413</v>
      </c>
      <c r="D33" s="122">
        <v>86.1662</v>
      </c>
      <c r="E33" s="122">
        <f t="shared" si="6"/>
        <v>0.024900000000002365</v>
      </c>
      <c r="F33" s="123">
        <f t="shared" si="7"/>
        <v>74.76579389863788</v>
      </c>
      <c r="G33" s="124">
        <f t="shared" si="8"/>
        <v>333.0400000000001</v>
      </c>
      <c r="H33" s="121">
        <v>28</v>
      </c>
      <c r="I33" s="125">
        <v>638.82</v>
      </c>
      <c r="J33" s="124">
        <v>305.78</v>
      </c>
    </row>
    <row r="34" spans="1:10" s="119" customFormat="1" ht="18.75" customHeight="1">
      <c r="A34" s="120"/>
      <c r="B34" s="121">
        <v>17</v>
      </c>
      <c r="C34" s="122">
        <v>87.23</v>
      </c>
      <c r="D34" s="122">
        <v>87.2631</v>
      </c>
      <c r="E34" s="122">
        <f t="shared" si="6"/>
        <v>0.03309999999999036</v>
      </c>
      <c r="F34" s="123">
        <f t="shared" si="7"/>
        <v>102.01880104789757</v>
      </c>
      <c r="G34" s="124">
        <f t="shared" si="8"/>
        <v>324.44999999999993</v>
      </c>
      <c r="H34" s="121">
        <v>29</v>
      </c>
      <c r="I34" s="125">
        <v>624.05</v>
      </c>
      <c r="J34" s="124">
        <v>299.6</v>
      </c>
    </row>
    <row r="35" spans="1:10" s="119" customFormat="1" ht="18.75" customHeight="1">
      <c r="A35" s="120"/>
      <c r="B35" s="121">
        <v>18</v>
      </c>
      <c r="C35" s="122">
        <v>85.1555</v>
      </c>
      <c r="D35" s="122">
        <v>85.1784</v>
      </c>
      <c r="E35" s="122">
        <f t="shared" si="6"/>
        <v>0.022899999999992815</v>
      </c>
      <c r="F35" s="123">
        <f t="shared" si="7"/>
        <v>75.13123359577695</v>
      </c>
      <c r="G35" s="124">
        <f t="shared" si="8"/>
        <v>304.8</v>
      </c>
      <c r="H35" s="121">
        <v>30</v>
      </c>
      <c r="I35" s="125">
        <v>815.21</v>
      </c>
      <c r="J35" s="126">
        <v>510.41</v>
      </c>
    </row>
    <row r="36" spans="1:10" s="119" customFormat="1" ht="18.75" customHeight="1">
      <c r="A36" s="120">
        <v>21038</v>
      </c>
      <c r="B36" s="121">
        <v>10</v>
      </c>
      <c r="C36" s="122">
        <v>85.0727</v>
      </c>
      <c r="D36" s="122">
        <v>85.1082</v>
      </c>
      <c r="E36" s="122">
        <f>D36-C36</f>
        <v>0.03549999999999898</v>
      </c>
      <c r="F36" s="123">
        <f>((10^6)*E36/G36)</f>
        <v>124.8373597777507</v>
      </c>
      <c r="G36" s="124">
        <f>I36-J36</f>
        <v>284.37000000000006</v>
      </c>
      <c r="H36" s="121">
        <v>31</v>
      </c>
      <c r="I36" s="125">
        <v>657.46</v>
      </c>
      <c r="J36" s="124">
        <v>373.09</v>
      </c>
    </row>
    <row r="37" spans="1:10" s="119" customFormat="1" ht="18.75" customHeight="1">
      <c r="A37" s="120"/>
      <c r="B37" s="121">
        <v>11</v>
      </c>
      <c r="C37" s="122">
        <v>86.093</v>
      </c>
      <c r="D37" s="122">
        <v>86.1418</v>
      </c>
      <c r="E37" s="122">
        <f aca="true" t="shared" si="9" ref="E37:E44">D37-C37</f>
        <v>0.048799999999999955</v>
      </c>
      <c r="F37" s="123">
        <f aca="true" t="shared" si="10" ref="F37:F44">((10^6)*E37/G37)</f>
        <v>154.46459658785162</v>
      </c>
      <c r="G37" s="124">
        <f aca="true" t="shared" si="11" ref="G37:G44">I37-J37</f>
        <v>315.92999999999995</v>
      </c>
      <c r="H37" s="121">
        <v>32</v>
      </c>
      <c r="I37" s="125">
        <v>705.66</v>
      </c>
      <c r="J37" s="124">
        <v>389.73</v>
      </c>
    </row>
    <row r="38" spans="1:10" s="119" customFormat="1" ht="18.75" customHeight="1">
      <c r="A38" s="120"/>
      <c r="B38" s="121">
        <v>12</v>
      </c>
      <c r="C38" s="122">
        <v>84.8374</v>
      </c>
      <c r="D38" s="122">
        <v>84.8757</v>
      </c>
      <c r="E38" s="122">
        <f t="shared" si="9"/>
        <v>0.03829999999999245</v>
      </c>
      <c r="F38" s="123">
        <f t="shared" si="10"/>
        <v>133.32405054475737</v>
      </c>
      <c r="G38" s="124">
        <f t="shared" si="11"/>
        <v>287.27</v>
      </c>
      <c r="H38" s="121">
        <v>33</v>
      </c>
      <c r="I38" s="125">
        <v>825.16</v>
      </c>
      <c r="J38" s="126">
        <v>537.89</v>
      </c>
    </row>
    <row r="39" spans="1:10" s="119" customFormat="1" ht="18.75" customHeight="1">
      <c r="A39" s="120">
        <v>21046</v>
      </c>
      <c r="B39" s="121">
        <v>13</v>
      </c>
      <c r="C39" s="122">
        <v>86.7195</v>
      </c>
      <c r="D39" s="122">
        <v>86.7614</v>
      </c>
      <c r="E39" s="122">
        <f t="shared" si="9"/>
        <v>0.04189999999999827</v>
      </c>
      <c r="F39" s="123">
        <f t="shared" si="10"/>
        <v>147.72246509659522</v>
      </c>
      <c r="G39" s="124">
        <f t="shared" si="11"/>
        <v>283.64</v>
      </c>
      <c r="H39" s="121">
        <v>34</v>
      </c>
      <c r="I39" s="125">
        <v>693.53</v>
      </c>
      <c r="J39" s="124">
        <v>409.89</v>
      </c>
    </row>
    <row r="40" spans="1:10" s="119" customFormat="1" ht="18.75" customHeight="1">
      <c r="A40" s="120"/>
      <c r="B40" s="121">
        <v>14</v>
      </c>
      <c r="C40" s="122">
        <v>85.9165</v>
      </c>
      <c r="D40" s="122">
        <v>85.9502</v>
      </c>
      <c r="E40" s="122">
        <f t="shared" si="9"/>
        <v>0.033699999999996066</v>
      </c>
      <c r="F40" s="123">
        <f t="shared" si="10"/>
        <v>122.01745175421291</v>
      </c>
      <c r="G40" s="124">
        <f t="shared" si="11"/>
        <v>276.19</v>
      </c>
      <c r="H40" s="121">
        <v>35</v>
      </c>
      <c r="I40" s="125">
        <v>719.65</v>
      </c>
      <c r="J40" s="124">
        <v>443.46</v>
      </c>
    </row>
    <row r="41" spans="1:10" s="119" customFormat="1" ht="18.75" customHeight="1">
      <c r="A41" s="120"/>
      <c r="B41" s="121">
        <v>15</v>
      </c>
      <c r="C41" s="122">
        <v>86.9787</v>
      </c>
      <c r="D41" s="122">
        <v>87.0135</v>
      </c>
      <c r="E41" s="122">
        <f t="shared" si="9"/>
        <v>0.03479999999998995</v>
      </c>
      <c r="F41" s="123">
        <f t="shared" si="10"/>
        <v>124.39678284178716</v>
      </c>
      <c r="G41" s="124">
        <f t="shared" si="11"/>
        <v>279.74999999999994</v>
      </c>
      <c r="H41" s="121">
        <v>36</v>
      </c>
      <c r="I41" s="125">
        <v>697.68</v>
      </c>
      <c r="J41" s="126">
        <v>417.93</v>
      </c>
    </row>
    <row r="42" spans="1:10" s="119" customFormat="1" ht="18.75" customHeight="1">
      <c r="A42" s="120">
        <v>21060</v>
      </c>
      <c r="B42" s="121">
        <v>16</v>
      </c>
      <c r="C42" s="122">
        <v>86.1288</v>
      </c>
      <c r="D42" s="122">
        <v>86.2002</v>
      </c>
      <c r="E42" s="122">
        <f t="shared" si="9"/>
        <v>0.07139999999999702</v>
      </c>
      <c r="F42" s="123">
        <f t="shared" si="10"/>
        <v>228.3996033396149</v>
      </c>
      <c r="G42" s="124">
        <f t="shared" si="11"/>
        <v>312.61</v>
      </c>
      <c r="H42" s="121">
        <v>37</v>
      </c>
      <c r="I42" s="125">
        <v>626.86</v>
      </c>
      <c r="J42" s="124">
        <v>314.25</v>
      </c>
    </row>
    <row r="43" spans="1:10" s="119" customFormat="1" ht="18.75" customHeight="1">
      <c r="A43" s="120"/>
      <c r="B43" s="121">
        <v>17</v>
      </c>
      <c r="C43" s="122">
        <v>87.2316</v>
      </c>
      <c r="D43" s="122">
        <v>87.3148</v>
      </c>
      <c r="E43" s="122">
        <f t="shared" si="9"/>
        <v>0.08320000000000505</v>
      </c>
      <c r="F43" s="123">
        <f t="shared" si="10"/>
        <v>264.4375933636495</v>
      </c>
      <c r="G43" s="124">
        <f t="shared" si="11"/>
        <v>314.63</v>
      </c>
      <c r="H43" s="121">
        <v>38</v>
      </c>
      <c r="I43" s="125">
        <v>664.12</v>
      </c>
      <c r="J43" s="124">
        <v>349.49</v>
      </c>
    </row>
    <row r="44" spans="1:10" s="119" customFormat="1" ht="18.75" customHeight="1">
      <c r="A44" s="120"/>
      <c r="B44" s="121">
        <v>18</v>
      </c>
      <c r="C44" s="122">
        <v>85.1684</v>
      </c>
      <c r="D44" s="122">
        <v>85.2547</v>
      </c>
      <c r="E44" s="122">
        <f t="shared" si="9"/>
        <v>0.08629999999999427</v>
      </c>
      <c r="F44" s="123">
        <f t="shared" si="10"/>
        <v>275.5603806117704</v>
      </c>
      <c r="G44" s="124">
        <f t="shared" si="11"/>
        <v>313.18</v>
      </c>
      <c r="H44" s="121">
        <v>39</v>
      </c>
      <c r="I44" s="125">
        <v>657.6</v>
      </c>
      <c r="J44" s="126">
        <v>344.42</v>
      </c>
    </row>
    <row r="45" spans="1:10" ht="18.75" customHeight="1">
      <c r="A45" s="136">
        <v>21064</v>
      </c>
      <c r="B45" s="137">
        <v>1</v>
      </c>
      <c r="C45" s="153">
        <v>85.3931</v>
      </c>
      <c r="D45" s="153">
        <v>85.4502</v>
      </c>
      <c r="E45" s="122">
        <f aca="true" t="shared" si="12" ref="E45:E53">D45-C45</f>
        <v>0.05709999999999127</v>
      </c>
      <c r="F45" s="123">
        <f aca="true" t="shared" si="13" ref="F45:F53">((10^6)*E45/G45)</f>
        <v>193.58557092484153</v>
      </c>
      <c r="G45" s="124">
        <f aca="true" t="shared" si="14" ref="G45:G53">I45-J45</f>
        <v>294.96000000000004</v>
      </c>
      <c r="H45" s="121">
        <v>40</v>
      </c>
      <c r="I45" s="145">
        <v>647.82</v>
      </c>
      <c r="J45" s="145">
        <v>352.86</v>
      </c>
    </row>
    <row r="46" spans="1:10" ht="18.75" customHeight="1">
      <c r="A46" s="136"/>
      <c r="B46" s="137">
        <v>2</v>
      </c>
      <c r="C46" s="153">
        <v>87.4631</v>
      </c>
      <c r="D46" s="153">
        <v>87.5299</v>
      </c>
      <c r="E46" s="122">
        <f t="shared" si="12"/>
        <v>0.06680000000000064</v>
      </c>
      <c r="F46" s="123">
        <f t="shared" si="13"/>
        <v>241.46032893548036</v>
      </c>
      <c r="G46" s="124">
        <f t="shared" si="14"/>
        <v>276.65</v>
      </c>
      <c r="H46" s="121">
        <v>41</v>
      </c>
      <c r="I46" s="145">
        <v>796.34</v>
      </c>
      <c r="J46" s="145">
        <v>519.69</v>
      </c>
    </row>
    <row r="47" spans="1:10" ht="18.75" customHeight="1">
      <c r="A47" s="136"/>
      <c r="B47" s="137">
        <v>3</v>
      </c>
      <c r="C47" s="153">
        <v>85.8221</v>
      </c>
      <c r="D47" s="153">
        <v>85.8765</v>
      </c>
      <c r="E47" s="122">
        <f t="shared" si="12"/>
        <v>0.0543999999999869</v>
      </c>
      <c r="F47" s="123">
        <f t="shared" si="13"/>
        <v>173.84079506594733</v>
      </c>
      <c r="G47" s="124">
        <f t="shared" si="14"/>
        <v>312.93</v>
      </c>
      <c r="H47" s="121">
        <v>42</v>
      </c>
      <c r="I47" s="145">
        <v>804.26</v>
      </c>
      <c r="J47" s="145">
        <v>491.33</v>
      </c>
    </row>
    <row r="48" spans="1:10" ht="18.75" customHeight="1">
      <c r="A48" s="136">
        <v>21066</v>
      </c>
      <c r="B48" s="137">
        <v>4</v>
      </c>
      <c r="C48" s="153">
        <v>84.9627</v>
      </c>
      <c r="D48" s="153">
        <v>85.0059</v>
      </c>
      <c r="E48" s="122">
        <f t="shared" si="12"/>
        <v>0.043199999999998795</v>
      </c>
      <c r="F48" s="123">
        <f t="shared" si="13"/>
        <v>154.70008952551044</v>
      </c>
      <c r="G48" s="124">
        <f t="shared" si="14"/>
        <v>279.25</v>
      </c>
      <c r="H48" s="121">
        <v>43</v>
      </c>
      <c r="I48" s="145">
        <v>867.83</v>
      </c>
      <c r="J48" s="145">
        <v>588.58</v>
      </c>
    </row>
    <row r="49" spans="1:10" ht="18.75" customHeight="1">
      <c r="A49" s="136"/>
      <c r="B49" s="137">
        <v>5</v>
      </c>
      <c r="C49" s="153">
        <v>85.0142</v>
      </c>
      <c r="D49" s="153">
        <v>85.0516</v>
      </c>
      <c r="E49" s="122">
        <f t="shared" si="12"/>
        <v>0.037399999999990996</v>
      </c>
      <c r="F49" s="123">
        <f t="shared" si="13"/>
        <v>134.9206349206024</v>
      </c>
      <c r="G49" s="124">
        <f t="shared" si="14"/>
        <v>277.20000000000005</v>
      </c>
      <c r="H49" s="121">
        <v>44</v>
      </c>
      <c r="I49" s="145">
        <v>800.61</v>
      </c>
      <c r="J49" s="145">
        <v>523.41</v>
      </c>
    </row>
    <row r="50" spans="1:10" ht="18.75" customHeight="1">
      <c r="A50" s="136"/>
      <c r="B50" s="137">
        <v>6</v>
      </c>
      <c r="C50" s="153">
        <v>87.3663</v>
      </c>
      <c r="D50" s="153">
        <v>87.426</v>
      </c>
      <c r="E50" s="122">
        <f t="shared" si="12"/>
        <v>0.059700000000006526</v>
      </c>
      <c r="F50" s="123">
        <f t="shared" si="13"/>
        <v>221.8506131549852</v>
      </c>
      <c r="G50" s="124">
        <f t="shared" si="14"/>
        <v>269.1</v>
      </c>
      <c r="H50" s="121">
        <v>45</v>
      </c>
      <c r="I50" s="145">
        <v>836.94</v>
      </c>
      <c r="J50" s="145">
        <v>567.84</v>
      </c>
    </row>
    <row r="51" spans="1:10" ht="18.75" customHeight="1">
      <c r="A51" s="136">
        <v>21093</v>
      </c>
      <c r="B51" s="137">
        <v>7</v>
      </c>
      <c r="C51" s="153">
        <v>86.443</v>
      </c>
      <c r="D51" s="153">
        <v>86.6066</v>
      </c>
      <c r="E51" s="122">
        <f t="shared" si="12"/>
        <v>0.1636000000000024</v>
      </c>
      <c r="F51" s="123">
        <f t="shared" si="13"/>
        <v>577.8876722006444</v>
      </c>
      <c r="G51" s="124">
        <f t="shared" si="14"/>
        <v>283.09999999999997</v>
      </c>
      <c r="H51" s="121">
        <v>46</v>
      </c>
      <c r="I51" s="145">
        <v>785.89</v>
      </c>
      <c r="J51" s="145">
        <v>502.79</v>
      </c>
    </row>
    <row r="52" spans="1:10" ht="18.75" customHeight="1">
      <c r="A52" s="136"/>
      <c r="B52" s="137">
        <v>8</v>
      </c>
      <c r="C52" s="153">
        <v>84.7873</v>
      </c>
      <c r="D52" s="153">
        <v>84.9045</v>
      </c>
      <c r="E52" s="122">
        <f t="shared" si="12"/>
        <v>0.11719999999999686</v>
      </c>
      <c r="F52" s="123">
        <f t="shared" si="13"/>
        <v>428.1591349139548</v>
      </c>
      <c r="G52" s="124">
        <f t="shared" si="14"/>
        <v>273.73</v>
      </c>
      <c r="H52" s="121">
        <v>47</v>
      </c>
      <c r="I52" s="145">
        <v>802.34</v>
      </c>
      <c r="J52" s="145">
        <v>528.61</v>
      </c>
    </row>
    <row r="53" spans="1:10" ht="18.75" customHeight="1">
      <c r="A53" s="136"/>
      <c r="B53" s="137">
        <v>9</v>
      </c>
      <c r="C53" s="153">
        <v>87.6296</v>
      </c>
      <c r="D53" s="153">
        <v>87.7488</v>
      </c>
      <c r="E53" s="122">
        <f t="shared" si="12"/>
        <v>0.11920000000000641</v>
      </c>
      <c r="F53" s="123">
        <f t="shared" si="13"/>
        <v>477.6980723760928</v>
      </c>
      <c r="G53" s="124">
        <f t="shared" si="14"/>
        <v>249.52999999999997</v>
      </c>
      <c r="H53" s="121">
        <v>48</v>
      </c>
      <c r="I53" s="145">
        <v>779.14</v>
      </c>
      <c r="J53" s="145">
        <v>529.61</v>
      </c>
    </row>
    <row r="54" spans="1:10" ht="18.75" customHeight="1">
      <c r="A54" s="136">
        <v>21099</v>
      </c>
      <c r="B54" s="137">
        <v>10</v>
      </c>
      <c r="C54" s="153">
        <v>85.0782</v>
      </c>
      <c r="D54" s="153">
        <v>85.1076</v>
      </c>
      <c r="E54" s="122">
        <f aca="true" t="shared" si="15" ref="E54:E64">D54-C54</f>
        <v>0.02940000000000964</v>
      </c>
      <c r="F54" s="123">
        <f aca="true" t="shared" si="16" ref="F54:F64">((10^6)*E54/G54)</f>
        <v>107.10382513664716</v>
      </c>
      <c r="G54" s="124">
        <f aca="true" t="shared" si="17" ref="G54:G64">I54-J54</f>
        <v>274.49999999999994</v>
      </c>
      <c r="H54" s="121">
        <v>49</v>
      </c>
      <c r="I54" s="145">
        <v>714.43</v>
      </c>
      <c r="J54" s="145">
        <v>439.93</v>
      </c>
    </row>
    <row r="55" spans="1:10" ht="18.75" customHeight="1">
      <c r="A55" s="136"/>
      <c r="B55" s="137">
        <v>11</v>
      </c>
      <c r="C55" s="153">
        <v>86.067</v>
      </c>
      <c r="D55" s="153">
        <v>86.0897</v>
      </c>
      <c r="E55" s="122">
        <f t="shared" si="15"/>
        <v>0.022700000000000387</v>
      </c>
      <c r="F55" s="123">
        <f t="shared" si="16"/>
        <v>80.77716888477826</v>
      </c>
      <c r="G55" s="124">
        <f t="shared" si="17"/>
        <v>281.02</v>
      </c>
      <c r="H55" s="121">
        <v>50</v>
      </c>
      <c r="I55" s="145">
        <v>668.5</v>
      </c>
      <c r="J55" s="145">
        <v>387.48</v>
      </c>
    </row>
    <row r="56" spans="1:10" ht="18.75" customHeight="1">
      <c r="A56" s="136"/>
      <c r="B56" s="137">
        <v>12</v>
      </c>
      <c r="C56" s="153">
        <v>84.8274</v>
      </c>
      <c r="D56" s="153">
        <v>84.857</v>
      </c>
      <c r="E56" s="122">
        <f t="shared" si="15"/>
        <v>0.02960000000000207</v>
      </c>
      <c r="F56" s="123">
        <f t="shared" si="16"/>
        <v>87.64138094392749</v>
      </c>
      <c r="G56" s="124">
        <f t="shared" si="17"/>
        <v>337.74</v>
      </c>
      <c r="H56" s="121">
        <v>51</v>
      </c>
      <c r="I56" s="145">
        <v>677.51</v>
      </c>
      <c r="J56" s="145">
        <v>339.77</v>
      </c>
    </row>
    <row r="57" spans="1:10" ht="18.75" customHeight="1">
      <c r="A57" s="136">
        <v>21107</v>
      </c>
      <c r="B57" s="137">
        <v>13</v>
      </c>
      <c r="C57" s="153">
        <v>86.7334</v>
      </c>
      <c r="D57" s="153">
        <v>86.7601</v>
      </c>
      <c r="E57" s="122">
        <f t="shared" si="15"/>
        <v>0.026699999999991064</v>
      </c>
      <c r="F57" s="123">
        <f t="shared" si="16"/>
        <v>87.88098216046036</v>
      </c>
      <c r="G57" s="124">
        <f t="shared" si="17"/>
        <v>303.82</v>
      </c>
      <c r="H57" s="121">
        <v>52</v>
      </c>
      <c r="I57" s="145">
        <v>723.66</v>
      </c>
      <c r="J57" s="145">
        <v>419.84</v>
      </c>
    </row>
    <row r="58" spans="1:10" ht="18.75" customHeight="1">
      <c r="A58" s="136"/>
      <c r="B58" s="137">
        <v>14</v>
      </c>
      <c r="C58" s="153">
        <v>85.9466</v>
      </c>
      <c r="D58" s="153">
        <v>85.9683</v>
      </c>
      <c r="E58" s="122">
        <f t="shared" si="15"/>
        <v>0.02169999999999561</v>
      </c>
      <c r="F58" s="123">
        <f t="shared" si="16"/>
        <v>77.1610425630111</v>
      </c>
      <c r="G58" s="124">
        <f t="shared" si="17"/>
        <v>281.23</v>
      </c>
      <c r="H58" s="121">
        <v>53</v>
      </c>
      <c r="I58" s="145">
        <v>675.21</v>
      </c>
      <c r="J58" s="145">
        <v>393.98</v>
      </c>
    </row>
    <row r="59" spans="1:10" ht="18.75" customHeight="1">
      <c r="A59" s="136"/>
      <c r="B59" s="137">
        <v>15</v>
      </c>
      <c r="C59" s="153">
        <v>87.015</v>
      </c>
      <c r="D59" s="153">
        <v>87.0353</v>
      </c>
      <c r="E59" s="122">
        <f t="shared" si="15"/>
        <v>0.02030000000000598</v>
      </c>
      <c r="F59" s="123">
        <f t="shared" si="16"/>
        <v>71.7593410866626</v>
      </c>
      <c r="G59" s="124">
        <f t="shared" si="17"/>
        <v>282.89</v>
      </c>
      <c r="H59" s="121">
        <v>54</v>
      </c>
      <c r="I59" s="145">
        <v>660.25</v>
      </c>
      <c r="J59" s="145">
        <v>377.36</v>
      </c>
    </row>
    <row r="60" spans="1:10" ht="18.75" customHeight="1">
      <c r="A60" s="136">
        <v>21115</v>
      </c>
      <c r="B60" s="137">
        <v>16</v>
      </c>
      <c r="C60" s="153">
        <v>86.1382</v>
      </c>
      <c r="D60" s="153">
        <v>86.1419</v>
      </c>
      <c r="E60" s="122">
        <f t="shared" si="15"/>
        <v>0.0037000000000091404</v>
      </c>
      <c r="F60" s="123">
        <f t="shared" si="16"/>
        <v>11.822219382078604</v>
      </c>
      <c r="G60" s="124">
        <f t="shared" si="17"/>
        <v>312.96999999999997</v>
      </c>
      <c r="H60" s="121">
        <v>55</v>
      </c>
      <c r="I60" s="145">
        <v>659.65</v>
      </c>
      <c r="J60" s="145">
        <v>346.68</v>
      </c>
    </row>
    <row r="61" spans="1:10" ht="18.75" customHeight="1">
      <c r="A61" s="136"/>
      <c r="B61" s="137">
        <v>17</v>
      </c>
      <c r="C61" s="153">
        <v>87.2116</v>
      </c>
      <c r="D61" s="153">
        <v>87.216</v>
      </c>
      <c r="E61" s="122">
        <f t="shared" si="15"/>
        <v>0.0043999999999897454</v>
      </c>
      <c r="F61" s="123">
        <f t="shared" si="16"/>
        <v>13.826477704772476</v>
      </c>
      <c r="G61" s="124">
        <f t="shared" si="17"/>
        <v>318.23</v>
      </c>
      <c r="H61" s="121">
        <v>56</v>
      </c>
      <c r="I61" s="145">
        <v>876</v>
      </c>
      <c r="J61" s="145">
        <v>557.77</v>
      </c>
    </row>
    <row r="62" spans="1:10" ht="18.75" customHeight="1">
      <c r="A62" s="136"/>
      <c r="B62" s="137">
        <v>18</v>
      </c>
      <c r="C62" s="153">
        <v>85.1658</v>
      </c>
      <c r="D62" s="153">
        <v>85.1703</v>
      </c>
      <c r="E62" s="122">
        <f t="shared" si="15"/>
        <v>0.004499999999993065</v>
      </c>
      <c r="F62" s="123">
        <f t="shared" si="16"/>
        <v>15.681081646140937</v>
      </c>
      <c r="G62" s="124">
        <f t="shared" si="17"/>
        <v>286.97</v>
      </c>
      <c r="H62" s="121">
        <v>57</v>
      </c>
      <c r="I62" s="145">
        <v>865.26</v>
      </c>
      <c r="J62" s="145">
        <v>578.29</v>
      </c>
    </row>
    <row r="63" spans="1:10" ht="18.75" customHeight="1">
      <c r="A63" s="136">
        <v>21129</v>
      </c>
      <c r="B63" s="137">
        <v>10</v>
      </c>
      <c r="C63" s="153">
        <v>85.1148</v>
      </c>
      <c r="D63" s="153">
        <v>85.1836</v>
      </c>
      <c r="E63" s="122">
        <f t="shared" si="15"/>
        <v>0.06879999999999598</v>
      </c>
      <c r="F63" s="123">
        <f t="shared" si="16"/>
        <v>227.04022704021372</v>
      </c>
      <c r="G63" s="124">
        <f t="shared" si="17"/>
        <v>303.03000000000003</v>
      </c>
      <c r="H63" s="121">
        <v>58</v>
      </c>
      <c r="I63" s="145">
        <v>642.98</v>
      </c>
      <c r="J63" s="145">
        <v>339.95</v>
      </c>
    </row>
    <row r="64" spans="1:10" ht="18.75" customHeight="1">
      <c r="A64" s="136"/>
      <c r="B64" s="137">
        <v>11</v>
      </c>
      <c r="C64" s="153">
        <v>86.1285</v>
      </c>
      <c r="D64" s="153">
        <v>86.1919</v>
      </c>
      <c r="E64" s="122">
        <f t="shared" si="15"/>
        <v>0.06340000000000146</v>
      </c>
      <c r="F64" s="123">
        <f t="shared" si="16"/>
        <v>200.86174122418407</v>
      </c>
      <c r="G64" s="124">
        <f t="shared" si="17"/>
        <v>315.64</v>
      </c>
      <c r="H64" s="121">
        <v>59</v>
      </c>
      <c r="I64" s="145">
        <v>703.38</v>
      </c>
      <c r="J64" s="145">
        <v>387.74</v>
      </c>
    </row>
    <row r="65" spans="1:10" ht="18.75" customHeight="1">
      <c r="A65" s="136"/>
      <c r="B65" s="137">
        <v>12</v>
      </c>
      <c r="C65" s="153">
        <v>84.8637</v>
      </c>
      <c r="D65" s="153">
        <v>84.9318</v>
      </c>
      <c r="E65" s="122">
        <f aca="true" t="shared" si="18" ref="E65:E128">D65-C65</f>
        <v>0.06810000000000116</v>
      </c>
      <c r="F65" s="123">
        <f aca="true" t="shared" si="19" ref="F65:F128">((10^6)*E65/G65)</f>
        <v>205.29362112625458</v>
      </c>
      <c r="G65" s="124">
        <f aca="true" t="shared" si="20" ref="G65:G128">I65-J65</f>
        <v>331.71999999999997</v>
      </c>
      <c r="H65" s="121">
        <v>60</v>
      </c>
      <c r="I65" s="145">
        <v>726.01</v>
      </c>
      <c r="J65" s="145">
        <v>394.29</v>
      </c>
    </row>
    <row r="66" spans="1:10" ht="18.75" customHeight="1">
      <c r="A66" s="136">
        <v>21137</v>
      </c>
      <c r="B66" s="137">
        <v>13</v>
      </c>
      <c r="C66" s="153">
        <v>86.7485</v>
      </c>
      <c r="D66" s="153">
        <v>86.749</v>
      </c>
      <c r="E66" s="122">
        <f t="shared" si="18"/>
        <v>0.0004999999999881766</v>
      </c>
      <c r="F66" s="123">
        <f t="shared" si="19"/>
        <v>1.7798661540231262</v>
      </c>
      <c r="G66" s="124">
        <f t="shared" si="20"/>
        <v>280.91999999999996</v>
      </c>
      <c r="H66" s="121">
        <v>61</v>
      </c>
      <c r="I66" s="145">
        <v>664.27</v>
      </c>
      <c r="J66" s="145">
        <v>383.35</v>
      </c>
    </row>
    <row r="67" spans="1:10" ht="18.75" customHeight="1">
      <c r="A67" s="136"/>
      <c r="B67" s="137">
        <v>14</v>
      </c>
      <c r="C67" s="153">
        <v>85.951</v>
      </c>
      <c r="D67" s="153">
        <v>85.9514</v>
      </c>
      <c r="E67" s="122">
        <f t="shared" si="18"/>
        <v>0.0004000000000132786</v>
      </c>
      <c r="F67" s="123">
        <f t="shared" si="19"/>
        <v>1.29086391071507</v>
      </c>
      <c r="G67" s="124">
        <f t="shared" si="20"/>
        <v>309.86999999999995</v>
      </c>
      <c r="H67" s="121">
        <v>62</v>
      </c>
      <c r="I67" s="145">
        <v>674.42</v>
      </c>
      <c r="J67" s="145">
        <v>364.55</v>
      </c>
    </row>
    <row r="68" spans="1:10" ht="18.75" customHeight="1">
      <c r="A68" s="136"/>
      <c r="B68" s="137">
        <v>15</v>
      </c>
      <c r="C68" s="153">
        <v>87.0085</v>
      </c>
      <c r="D68" s="153">
        <v>87.0092</v>
      </c>
      <c r="E68" s="122">
        <f t="shared" si="18"/>
        <v>0.0007000000000090267</v>
      </c>
      <c r="F68" s="123">
        <f t="shared" si="19"/>
        <v>2.5642904242399696</v>
      </c>
      <c r="G68" s="124">
        <f t="shared" si="20"/>
        <v>272.97999999999996</v>
      </c>
      <c r="H68" s="121">
        <v>63</v>
      </c>
      <c r="I68" s="145">
        <v>665.81</v>
      </c>
      <c r="J68" s="145">
        <v>392.83</v>
      </c>
    </row>
    <row r="69" spans="1:10" ht="18.75" customHeight="1">
      <c r="A69" s="136">
        <v>21148</v>
      </c>
      <c r="B69" s="137">
        <v>16</v>
      </c>
      <c r="C69" s="153">
        <v>86.1618</v>
      </c>
      <c r="D69" s="153">
        <v>86.162</v>
      </c>
      <c r="E69" s="122">
        <f t="shared" si="18"/>
        <v>0.0002000000000066393</v>
      </c>
      <c r="F69" s="123">
        <f t="shared" si="19"/>
        <v>0.7039526944023067</v>
      </c>
      <c r="G69" s="124">
        <f t="shared" si="20"/>
        <v>284.10999999999996</v>
      </c>
      <c r="H69" s="121">
        <v>64</v>
      </c>
      <c r="I69" s="145">
        <v>706.16</v>
      </c>
      <c r="J69" s="145">
        <v>422.05</v>
      </c>
    </row>
    <row r="70" spans="1:10" ht="18.75" customHeight="1">
      <c r="A70" s="136"/>
      <c r="B70" s="137">
        <v>17</v>
      </c>
      <c r="C70" s="153">
        <v>87.2275</v>
      </c>
      <c r="D70" s="153">
        <v>87.2278</v>
      </c>
      <c r="E70" s="122">
        <f t="shared" si="18"/>
        <v>0.0002999999999957481</v>
      </c>
      <c r="F70" s="123">
        <f t="shared" si="19"/>
        <v>0.989445910276214</v>
      </c>
      <c r="G70" s="124">
        <f t="shared" si="20"/>
        <v>303.20000000000005</v>
      </c>
      <c r="H70" s="121">
        <v>65</v>
      </c>
      <c r="I70" s="145">
        <v>705.22</v>
      </c>
      <c r="J70" s="145">
        <v>402.02</v>
      </c>
    </row>
    <row r="71" spans="1:10" ht="18.75" customHeight="1">
      <c r="A71" s="136"/>
      <c r="B71" s="137">
        <v>18</v>
      </c>
      <c r="C71" s="153">
        <v>85.1507</v>
      </c>
      <c r="D71" s="153">
        <v>85.151</v>
      </c>
      <c r="E71" s="122">
        <f t="shared" si="18"/>
        <v>0.0002999999999957481</v>
      </c>
      <c r="F71" s="123">
        <f t="shared" si="19"/>
        <v>1.1247750449750602</v>
      </c>
      <c r="G71" s="124">
        <f t="shared" si="20"/>
        <v>266.72</v>
      </c>
      <c r="H71" s="121">
        <v>66</v>
      </c>
      <c r="I71" s="145">
        <v>797.21</v>
      </c>
      <c r="J71" s="145">
        <v>530.49</v>
      </c>
    </row>
    <row r="72" spans="1:10" ht="18.75" customHeight="1">
      <c r="A72" s="136">
        <v>21157</v>
      </c>
      <c r="B72" s="137">
        <v>10</v>
      </c>
      <c r="C72" s="153">
        <v>85.0767</v>
      </c>
      <c r="D72" s="153">
        <v>85.0853</v>
      </c>
      <c r="E72" s="122">
        <f t="shared" si="18"/>
        <v>0.008600000000001273</v>
      </c>
      <c r="F72" s="123">
        <f t="shared" si="19"/>
        <v>30.78354869886271</v>
      </c>
      <c r="G72" s="124">
        <f t="shared" si="20"/>
        <v>279.36999999999995</v>
      </c>
      <c r="H72" s="121">
        <v>67</v>
      </c>
      <c r="I72" s="145">
        <v>628.53</v>
      </c>
      <c r="J72" s="145">
        <v>349.16</v>
      </c>
    </row>
    <row r="73" spans="1:10" ht="18.75" customHeight="1">
      <c r="A73" s="136"/>
      <c r="B73" s="137">
        <v>11</v>
      </c>
      <c r="C73" s="153">
        <v>86.0892</v>
      </c>
      <c r="D73" s="153">
        <v>86.0983</v>
      </c>
      <c r="E73" s="122">
        <f t="shared" si="18"/>
        <v>0.00909999999998945</v>
      </c>
      <c r="F73" s="123">
        <f t="shared" si="19"/>
        <v>35.079603716084385</v>
      </c>
      <c r="G73" s="124">
        <f t="shared" si="20"/>
        <v>259.40999999999997</v>
      </c>
      <c r="H73" s="121">
        <v>68</v>
      </c>
      <c r="I73" s="145">
        <v>793.36</v>
      </c>
      <c r="J73" s="145">
        <v>533.95</v>
      </c>
    </row>
    <row r="74" spans="1:10" ht="18.75" customHeight="1">
      <c r="A74" s="136"/>
      <c r="B74" s="137">
        <v>12</v>
      </c>
      <c r="C74" s="153">
        <v>84.839</v>
      </c>
      <c r="D74" s="153">
        <v>84.8495</v>
      </c>
      <c r="E74" s="122">
        <f t="shared" si="18"/>
        <v>0.010500000000007503</v>
      </c>
      <c r="F74" s="123">
        <f t="shared" si="19"/>
        <v>39.47962099566665</v>
      </c>
      <c r="G74" s="124">
        <f t="shared" si="20"/>
        <v>265.96000000000004</v>
      </c>
      <c r="H74" s="121">
        <v>69</v>
      </c>
      <c r="I74" s="145">
        <v>672.83</v>
      </c>
      <c r="J74" s="145">
        <v>406.87</v>
      </c>
    </row>
    <row r="75" spans="1:10" ht="18.75" customHeight="1">
      <c r="A75" s="136">
        <v>21169</v>
      </c>
      <c r="B75" s="137">
        <v>13</v>
      </c>
      <c r="C75" s="153">
        <v>86.7292</v>
      </c>
      <c r="D75" s="153">
        <v>86.7517</v>
      </c>
      <c r="E75" s="122">
        <f t="shared" si="18"/>
        <v>0.022499999999993747</v>
      </c>
      <c r="F75" s="123">
        <f t="shared" si="19"/>
        <v>87.14175058092077</v>
      </c>
      <c r="G75" s="124">
        <f t="shared" si="20"/>
        <v>258.20000000000005</v>
      </c>
      <c r="H75" s="121">
        <v>70</v>
      </c>
      <c r="I75" s="145">
        <v>797.1</v>
      </c>
      <c r="J75" s="145">
        <v>538.9</v>
      </c>
    </row>
    <row r="76" spans="1:10" ht="18.75" customHeight="1">
      <c r="A76" s="136"/>
      <c r="B76" s="137">
        <v>14</v>
      </c>
      <c r="C76" s="153">
        <v>85.9585</v>
      </c>
      <c r="D76" s="153">
        <v>85.9881</v>
      </c>
      <c r="E76" s="122">
        <f t="shared" si="18"/>
        <v>0.02960000000000207</v>
      </c>
      <c r="F76" s="123">
        <f t="shared" si="19"/>
        <v>89.41247545688589</v>
      </c>
      <c r="G76" s="124">
        <f t="shared" si="20"/>
        <v>331.04999999999995</v>
      </c>
      <c r="H76" s="121">
        <v>71</v>
      </c>
      <c r="I76" s="145">
        <v>700.54</v>
      </c>
      <c r="J76" s="145">
        <v>369.49</v>
      </c>
    </row>
    <row r="77" spans="1:10" ht="18.75" customHeight="1">
      <c r="A77" s="136"/>
      <c r="B77" s="137">
        <v>15</v>
      </c>
      <c r="C77" s="153">
        <v>87.0096</v>
      </c>
      <c r="D77" s="153">
        <v>87.0262</v>
      </c>
      <c r="E77" s="122">
        <f t="shared" si="18"/>
        <v>0.01659999999999684</v>
      </c>
      <c r="F77" s="123">
        <f t="shared" si="19"/>
        <v>65.04957090793853</v>
      </c>
      <c r="G77" s="124">
        <f t="shared" si="20"/>
        <v>255.19000000000005</v>
      </c>
      <c r="H77" s="121">
        <v>72</v>
      </c>
      <c r="I77" s="145">
        <v>666.32</v>
      </c>
      <c r="J77" s="145">
        <v>411.13</v>
      </c>
    </row>
    <row r="78" spans="1:10" ht="18.75" customHeight="1">
      <c r="A78" s="136">
        <v>21176</v>
      </c>
      <c r="B78" s="137">
        <v>16</v>
      </c>
      <c r="C78" s="153">
        <v>86.1561</v>
      </c>
      <c r="D78" s="153">
        <v>86.1695</v>
      </c>
      <c r="E78" s="122">
        <f t="shared" si="18"/>
        <v>0.013400000000004297</v>
      </c>
      <c r="F78" s="123">
        <f t="shared" si="19"/>
        <v>43.895567857975884</v>
      </c>
      <c r="G78" s="124">
        <f t="shared" si="20"/>
        <v>305.27</v>
      </c>
      <c r="H78" s="121">
        <v>73</v>
      </c>
      <c r="I78" s="145">
        <v>672.51</v>
      </c>
      <c r="J78" s="145">
        <v>367.24</v>
      </c>
    </row>
    <row r="79" spans="1:10" ht="18.75" customHeight="1">
      <c r="A79" s="136"/>
      <c r="B79" s="137">
        <v>17</v>
      </c>
      <c r="C79" s="153">
        <v>87.2414</v>
      </c>
      <c r="D79" s="153">
        <v>87.2552</v>
      </c>
      <c r="E79" s="122">
        <f t="shared" si="18"/>
        <v>0.013800000000003365</v>
      </c>
      <c r="F79" s="123">
        <f t="shared" si="19"/>
        <v>59.11583276218028</v>
      </c>
      <c r="G79" s="124">
        <f t="shared" si="20"/>
        <v>233.44</v>
      </c>
      <c r="H79" s="121">
        <v>74</v>
      </c>
      <c r="I79" s="145">
        <v>745.01</v>
      </c>
      <c r="J79" s="145">
        <v>511.57</v>
      </c>
    </row>
    <row r="80" spans="1:10" ht="18.75" customHeight="1">
      <c r="A80" s="136"/>
      <c r="B80" s="137">
        <v>18</v>
      </c>
      <c r="C80" s="153">
        <v>85.1463</v>
      </c>
      <c r="D80" s="153">
        <v>85.1646</v>
      </c>
      <c r="E80" s="122">
        <f t="shared" si="18"/>
        <v>0.01829999999999643</v>
      </c>
      <c r="F80" s="123">
        <f t="shared" si="19"/>
        <v>55.127123749838624</v>
      </c>
      <c r="G80" s="124">
        <f t="shared" si="20"/>
        <v>331.96000000000004</v>
      </c>
      <c r="H80" s="121">
        <v>75</v>
      </c>
      <c r="I80" s="145">
        <v>702.46</v>
      </c>
      <c r="J80" s="145">
        <v>370.5</v>
      </c>
    </row>
    <row r="81" spans="1:10" ht="18.75" customHeight="1">
      <c r="A81" s="136">
        <v>21191</v>
      </c>
      <c r="B81" s="137">
        <v>1</v>
      </c>
      <c r="C81" s="153">
        <v>85.3972</v>
      </c>
      <c r="D81" s="153">
        <v>85.4132</v>
      </c>
      <c r="E81" s="187">
        <f t="shared" si="18"/>
        <v>0.016000000000005343</v>
      </c>
      <c r="F81" s="188">
        <f t="shared" si="19"/>
        <v>57.39086767819989</v>
      </c>
      <c r="G81" s="189">
        <f t="shared" si="20"/>
        <v>278.78999999999996</v>
      </c>
      <c r="H81" s="190">
        <v>76</v>
      </c>
      <c r="I81" s="145">
        <v>808.12</v>
      </c>
      <c r="J81" s="145">
        <v>529.33</v>
      </c>
    </row>
    <row r="82" spans="1:10" ht="18.75" customHeight="1">
      <c r="A82" s="136"/>
      <c r="B82" s="137">
        <v>2</v>
      </c>
      <c r="C82" s="153">
        <v>87.4537</v>
      </c>
      <c r="D82" s="153">
        <v>87.4676</v>
      </c>
      <c r="E82" s="187">
        <f t="shared" si="18"/>
        <v>0.013900000000006685</v>
      </c>
      <c r="F82" s="188">
        <f t="shared" si="19"/>
        <v>49.57734422372823</v>
      </c>
      <c r="G82" s="189">
        <f t="shared" si="20"/>
        <v>280.37</v>
      </c>
      <c r="H82" s="190">
        <v>77</v>
      </c>
      <c r="I82" s="145">
        <v>827.66</v>
      </c>
      <c r="J82" s="145">
        <v>547.29</v>
      </c>
    </row>
    <row r="83" spans="1:10" ht="18.75" customHeight="1">
      <c r="A83" s="136"/>
      <c r="B83" s="137">
        <v>3</v>
      </c>
      <c r="C83" s="153">
        <v>85.845</v>
      </c>
      <c r="D83" s="153">
        <v>85.8566</v>
      </c>
      <c r="E83" s="187">
        <f t="shared" si="18"/>
        <v>0.011600000000001387</v>
      </c>
      <c r="F83" s="188">
        <f t="shared" si="19"/>
        <v>48.35549626912913</v>
      </c>
      <c r="G83" s="189">
        <f t="shared" si="20"/>
        <v>239.89</v>
      </c>
      <c r="H83" s="190">
        <v>78</v>
      </c>
      <c r="I83" s="145">
        <v>805.92</v>
      </c>
      <c r="J83" s="145">
        <v>566.03</v>
      </c>
    </row>
    <row r="84" spans="1:10" ht="18.75" customHeight="1">
      <c r="A84" s="136">
        <v>21199</v>
      </c>
      <c r="B84" s="137">
        <v>4</v>
      </c>
      <c r="C84" s="153">
        <v>85.0193</v>
      </c>
      <c r="D84" s="153">
        <v>85.0311</v>
      </c>
      <c r="E84" s="187">
        <f t="shared" si="18"/>
        <v>0.011799999999993815</v>
      </c>
      <c r="F84" s="188">
        <f t="shared" si="19"/>
        <v>39.83660241043117</v>
      </c>
      <c r="G84" s="189">
        <f t="shared" si="20"/>
        <v>296.21</v>
      </c>
      <c r="H84" s="190">
        <v>79</v>
      </c>
      <c r="I84" s="145">
        <v>658.77</v>
      </c>
      <c r="J84" s="145">
        <v>362.56</v>
      </c>
    </row>
    <row r="85" spans="1:10" ht="18.75" customHeight="1">
      <c r="A85" s="136"/>
      <c r="B85" s="137">
        <v>5</v>
      </c>
      <c r="C85" s="153">
        <v>85.0395</v>
      </c>
      <c r="D85" s="153">
        <v>85.0492</v>
      </c>
      <c r="E85" s="187">
        <f t="shared" si="18"/>
        <v>0.009699999999995157</v>
      </c>
      <c r="F85" s="188">
        <f t="shared" si="19"/>
        <v>31.4996427875403</v>
      </c>
      <c r="G85" s="189">
        <f t="shared" si="20"/>
        <v>307.93999999999994</v>
      </c>
      <c r="H85" s="190">
        <v>80</v>
      </c>
      <c r="I85" s="145">
        <v>745.42</v>
      </c>
      <c r="J85" s="145">
        <v>437.48</v>
      </c>
    </row>
    <row r="86" spans="1:10" ht="18.75" customHeight="1">
      <c r="A86" s="136"/>
      <c r="B86" s="137">
        <v>6</v>
      </c>
      <c r="C86" s="153">
        <v>87.3992</v>
      </c>
      <c r="D86" s="153">
        <v>87.409</v>
      </c>
      <c r="E86" s="187">
        <f t="shared" si="18"/>
        <v>0.009800000000012687</v>
      </c>
      <c r="F86" s="188">
        <f t="shared" si="19"/>
        <v>36.28151493840543</v>
      </c>
      <c r="G86" s="189">
        <f t="shared" si="20"/>
        <v>270.1099999999999</v>
      </c>
      <c r="H86" s="190">
        <v>81</v>
      </c>
      <c r="I86" s="145">
        <v>823.31</v>
      </c>
      <c r="J86" s="145">
        <v>553.2</v>
      </c>
    </row>
    <row r="87" spans="1:10" ht="18.75" customHeight="1">
      <c r="A87" s="136">
        <v>21207</v>
      </c>
      <c r="B87" s="137">
        <v>7</v>
      </c>
      <c r="C87" s="153">
        <v>86.4481</v>
      </c>
      <c r="D87" s="153">
        <v>86.4605</v>
      </c>
      <c r="E87" s="187">
        <f t="shared" si="18"/>
        <v>0.012399999999999523</v>
      </c>
      <c r="F87" s="188">
        <f t="shared" si="19"/>
        <v>43.592898576198</v>
      </c>
      <c r="G87" s="189">
        <f t="shared" si="20"/>
        <v>284.45000000000005</v>
      </c>
      <c r="H87" s="190">
        <v>82</v>
      </c>
      <c r="I87" s="145">
        <v>819.21</v>
      </c>
      <c r="J87" s="145">
        <v>534.76</v>
      </c>
    </row>
    <row r="88" spans="1:10" ht="18.75" customHeight="1">
      <c r="A88" s="136"/>
      <c r="B88" s="137">
        <v>8</v>
      </c>
      <c r="C88" s="153">
        <v>84.8043</v>
      </c>
      <c r="D88" s="153">
        <v>84.8208</v>
      </c>
      <c r="E88" s="187">
        <f t="shared" si="18"/>
        <v>0.01650000000000773</v>
      </c>
      <c r="F88" s="188">
        <f t="shared" si="19"/>
        <v>49.66887417220871</v>
      </c>
      <c r="G88" s="189">
        <f t="shared" si="20"/>
        <v>332.19999999999993</v>
      </c>
      <c r="H88" s="190">
        <v>83</v>
      </c>
      <c r="I88" s="145">
        <v>676.56</v>
      </c>
      <c r="J88" s="145">
        <v>344.36</v>
      </c>
    </row>
    <row r="89" spans="1:10" ht="18.75" customHeight="1">
      <c r="A89" s="136"/>
      <c r="B89" s="137">
        <v>9</v>
      </c>
      <c r="C89" s="153">
        <v>87.6428</v>
      </c>
      <c r="D89" s="153">
        <v>87.6654</v>
      </c>
      <c r="E89" s="187">
        <f t="shared" si="18"/>
        <v>0.022600000000011278</v>
      </c>
      <c r="F89" s="188">
        <f t="shared" si="19"/>
        <v>78.76760072498007</v>
      </c>
      <c r="G89" s="189">
        <f t="shared" si="20"/>
        <v>286.91999999999996</v>
      </c>
      <c r="H89" s="190">
        <v>84</v>
      </c>
      <c r="I89" s="145">
        <v>634.14</v>
      </c>
      <c r="J89" s="145">
        <v>347.22</v>
      </c>
    </row>
    <row r="90" spans="1:10" ht="18.75" customHeight="1">
      <c r="A90" s="136">
        <v>21219</v>
      </c>
      <c r="B90" s="137">
        <v>7</v>
      </c>
      <c r="C90" s="153">
        <v>86.4304</v>
      </c>
      <c r="D90" s="153">
        <v>86.4468</v>
      </c>
      <c r="E90" s="187">
        <f t="shared" si="18"/>
        <v>0.0163999999999902</v>
      </c>
      <c r="F90" s="188">
        <f t="shared" si="19"/>
        <v>56.755260243598414</v>
      </c>
      <c r="G90" s="189">
        <f t="shared" si="20"/>
        <v>288.96000000000004</v>
      </c>
      <c r="H90" s="190">
        <v>85</v>
      </c>
      <c r="I90" s="145">
        <v>793.09</v>
      </c>
      <c r="J90" s="145">
        <v>504.13</v>
      </c>
    </row>
    <row r="91" spans="1:10" ht="18.75" customHeight="1">
      <c r="A91" s="136"/>
      <c r="B91" s="137">
        <v>8</v>
      </c>
      <c r="C91" s="153">
        <v>84.801</v>
      </c>
      <c r="D91" s="153">
        <v>84.8191</v>
      </c>
      <c r="E91" s="187">
        <f t="shared" si="18"/>
        <v>0.018100000000004002</v>
      </c>
      <c r="F91" s="188">
        <f t="shared" si="19"/>
        <v>67.0718150152079</v>
      </c>
      <c r="G91" s="189">
        <f t="shared" si="20"/>
        <v>269.85999999999996</v>
      </c>
      <c r="H91" s="190">
        <v>86</v>
      </c>
      <c r="I91" s="145">
        <v>672.03</v>
      </c>
      <c r="J91" s="145">
        <v>402.17</v>
      </c>
    </row>
    <row r="92" spans="1:10" ht="18.75" customHeight="1">
      <c r="A92" s="136"/>
      <c r="B92" s="137">
        <v>9</v>
      </c>
      <c r="C92" s="153">
        <v>87.637</v>
      </c>
      <c r="D92" s="153">
        <v>87.6493</v>
      </c>
      <c r="E92" s="187">
        <f t="shared" si="18"/>
        <v>0.012299999999996203</v>
      </c>
      <c r="F92" s="188">
        <f t="shared" si="19"/>
        <v>44.56844698889847</v>
      </c>
      <c r="G92" s="189">
        <f t="shared" si="20"/>
        <v>275.98</v>
      </c>
      <c r="H92" s="190">
        <v>87</v>
      </c>
      <c r="I92" s="145">
        <v>754.97</v>
      </c>
      <c r="J92" s="145">
        <v>478.99</v>
      </c>
    </row>
    <row r="93" spans="1:10" ht="18.75" customHeight="1">
      <c r="A93" s="136">
        <v>21228</v>
      </c>
      <c r="B93" s="137">
        <v>10</v>
      </c>
      <c r="C93" s="153">
        <v>85.0816</v>
      </c>
      <c r="D93" s="153">
        <v>85.0987</v>
      </c>
      <c r="E93" s="187">
        <f t="shared" si="18"/>
        <v>0.017099999999999227</v>
      </c>
      <c r="F93" s="188">
        <f t="shared" si="19"/>
        <v>49.50208429828401</v>
      </c>
      <c r="G93" s="189">
        <f t="shared" si="20"/>
        <v>345.44</v>
      </c>
      <c r="H93" s="190">
        <v>88</v>
      </c>
      <c r="I93" s="145">
        <v>712.85</v>
      </c>
      <c r="J93" s="145">
        <v>367.41</v>
      </c>
    </row>
    <row r="94" spans="1:10" ht="18.75" customHeight="1">
      <c r="A94" s="136"/>
      <c r="B94" s="137">
        <v>11</v>
      </c>
      <c r="C94" s="153">
        <v>86.0908</v>
      </c>
      <c r="D94" s="153">
        <v>86.107</v>
      </c>
      <c r="E94" s="187">
        <f t="shared" si="18"/>
        <v>0.016199999999997772</v>
      </c>
      <c r="F94" s="188">
        <f t="shared" si="19"/>
        <v>47.72144813974069</v>
      </c>
      <c r="G94" s="189">
        <f t="shared" si="20"/>
        <v>339.47</v>
      </c>
      <c r="H94" s="190">
        <v>89</v>
      </c>
      <c r="I94" s="145">
        <v>715.84</v>
      </c>
      <c r="J94" s="145">
        <v>376.37</v>
      </c>
    </row>
    <row r="95" spans="1:10" ht="18.75" customHeight="1">
      <c r="A95" s="136"/>
      <c r="B95" s="137">
        <v>12</v>
      </c>
      <c r="C95" s="153">
        <v>84.8326</v>
      </c>
      <c r="D95" s="153">
        <v>84.8472</v>
      </c>
      <c r="E95" s="187">
        <f t="shared" si="18"/>
        <v>0.0146000000000015</v>
      </c>
      <c r="F95" s="188">
        <f t="shared" si="19"/>
        <v>54.47557926943585</v>
      </c>
      <c r="G95" s="189">
        <f t="shared" si="20"/>
        <v>268.01</v>
      </c>
      <c r="H95" s="190">
        <v>90</v>
      </c>
      <c r="I95" s="145">
        <v>795.38</v>
      </c>
      <c r="J95" s="145">
        <v>527.37</v>
      </c>
    </row>
    <row r="96" spans="1:10" ht="18.75" customHeight="1">
      <c r="A96" s="136">
        <v>21254</v>
      </c>
      <c r="B96" s="137">
        <v>7</v>
      </c>
      <c r="C96" s="153">
        <v>86.4528</v>
      </c>
      <c r="D96" s="153">
        <v>86.4622</v>
      </c>
      <c r="E96" s="187">
        <f t="shared" si="18"/>
        <v>0.009399999999999409</v>
      </c>
      <c r="F96" s="188">
        <f t="shared" si="19"/>
        <v>30.537327009289225</v>
      </c>
      <c r="G96" s="189">
        <f t="shared" si="20"/>
        <v>307.82</v>
      </c>
      <c r="H96" s="190">
        <v>91</v>
      </c>
      <c r="I96" s="145">
        <v>679.73</v>
      </c>
      <c r="J96" s="145">
        <v>371.91</v>
      </c>
    </row>
    <row r="97" spans="1:10" ht="18.75" customHeight="1">
      <c r="A97" s="136"/>
      <c r="B97" s="137">
        <v>8</v>
      </c>
      <c r="C97" s="153">
        <v>84.8078</v>
      </c>
      <c r="D97" s="153">
        <v>84.8098</v>
      </c>
      <c r="E97" s="187">
        <f t="shared" si="18"/>
        <v>0.001999999999995339</v>
      </c>
      <c r="F97" s="188">
        <f t="shared" si="19"/>
        <v>7.440753004186686</v>
      </c>
      <c r="G97" s="189">
        <f t="shared" si="20"/>
        <v>268.78999999999996</v>
      </c>
      <c r="H97" s="190">
        <v>92</v>
      </c>
      <c r="I97" s="145">
        <v>808.65</v>
      </c>
      <c r="J97" s="145">
        <v>539.86</v>
      </c>
    </row>
    <row r="98" spans="1:10" ht="18.75" customHeight="1">
      <c r="A98" s="136"/>
      <c r="B98" s="137">
        <v>9</v>
      </c>
      <c r="C98" s="153">
        <v>87.6234</v>
      </c>
      <c r="D98" s="153">
        <v>87.64</v>
      </c>
      <c r="E98" s="187">
        <f t="shared" si="18"/>
        <v>0.01659999999999684</v>
      </c>
      <c r="F98" s="188">
        <f t="shared" si="19"/>
        <v>54.14043899415165</v>
      </c>
      <c r="G98" s="189">
        <f t="shared" si="20"/>
        <v>306.61</v>
      </c>
      <c r="H98" s="190">
        <v>93</v>
      </c>
      <c r="I98" s="145">
        <v>678.74</v>
      </c>
      <c r="J98" s="145">
        <v>372.13</v>
      </c>
    </row>
    <row r="99" spans="1:10" ht="18.75" customHeight="1">
      <c r="A99" s="136">
        <v>21269</v>
      </c>
      <c r="B99" s="137">
        <v>10</v>
      </c>
      <c r="C99" s="153">
        <v>85.091</v>
      </c>
      <c r="D99" s="153">
        <v>85.0978</v>
      </c>
      <c r="E99" s="187">
        <f t="shared" si="18"/>
        <v>0.006800000000012574</v>
      </c>
      <c r="F99" s="188">
        <f t="shared" si="19"/>
        <v>20.8761857980922</v>
      </c>
      <c r="G99" s="189">
        <f t="shared" si="20"/>
        <v>325.73</v>
      </c>
      <c r="H99" s="190">
        <v>94</v>
      </c>
      <c r="I99" s="145">
        <v>663.26</v>
      </c>
      <c r="J99" s="145">
        <v>337.53</v>
      </c>
    </row>
    <row r="100" spans="1:10" ht="23.25">
      <c r="A100" s="136"/>
      <c r="B100" s="137">
        <v>11</v>
      </c>
      <c r="C100" s="153">
        <v>86.1102</v>
      </c>
      <c r="D100" s="153">
        <v>86.1168</v>
      </c>
      <c r="E100" s="187">
        <f t="shared" si="18"/>
        <v>0.006599999999991724</v>
      </c>
      <c r="F100" s="188">
        <f t="shared" si="19"/>
        <v>20.411319004149444</v>
      </c>
      <c r="G100" s="189">
        <f t="shared" si="20"/>
        <v>323.35</v>
      </c>
      <c r="H100" s="190">
        <v>95</v>
      </c>
      <c r="I100" s="145">
        <v>669.98</v>
      </c>
      <c r="J100" s="145">
        <v>346.63</v>
      </c>
    </row>
    <row r="101" spans="1:10" ht="23.25">
      <c r="A101" s="191"/>
      <c r="B101" s="192">
        <v>12</v>
      </c>
      <c r="C101" s="193">
        <v>84.8623</v>
      </c>
      <c r="D101" s="193">
        <v>84.8727</v>
      </c>
      <c r="E101" s="194">
        <f t="shared" si="18"/>
        <v>0.010399999999989973</v>
      </c>
      <c r="F101" s="195">
        <f t="shared" si="19"/>
        <v>43.63880496806802</v>
      </c>
      <c r="G101" s="196">
        <f t="shared" si="20"/>
        <v>238.32000000000005</v>
      </c>
      <c r="H101" s="197">
        <v>96</v>
      </c>
      <c r="I101" s="198">
        <v>879.99</v>
      </c>
      <c r="J101" s="198">
        <v>641.67</v>
      </c>
    </row>
    <row r="102" spans="1:10" ht="23.25">
      <c r="A102" s="199">
        <v>21276</v>
      </c>
      <c r="B102" s="200">
        <v>25</v>
      </c>
      <c r="C102" s="201">
        <v>87.0936</v>
      </c>
      <c r="D102" s="201">
        <v>87.1061</v>
      </c>
      <c r="E102" s="202">
        <f t="shared" si="18"/>
        <v>0.012500000000002842</v>
      </c>
      <c r="F102" s="203">
        <f t="shared" si="19"/>
        <v>37.729015121797836</v>
      </c>
      <c r="G102" s="204">
        <f t="shared" si="20"/>
        <v>331.31</v>
      </c>
      <c r="H102" s="200">
        <v>1</v>
      </c>
      <c r="I102" s="205">
        <v>660.85</v>
      </c>
      <c r="J102" s="205">
        <v>329.54</v>
      </c>
    </row>
    <row r="103" spans="1:10" ht="23.25">
      <c r="A103" s="136"/>
      <c r="B103" s="137">
        <v>26</v>
      </c>
      <c r="C103" s="153">
        <v>85.83</v>
      </c>
      <c r="D103" s="153">
        <v>85.8425</v>
      </c>
      <c r="E103" s="187">
        <f t="shared" si="18"/>
        <v>0.012500000000002842</v>
      </c>
      <c r="F103" s="188">
        <f t="shared" si="19"/>
        <v>37.53979217971903</v>
      </c>
      <c r="G103" s="189">
        <f t="shared" si="20"/>
        <v>332.97999999999996</v>
      </c>
      <c r="H103" s="137">
        <v>2</v>
      </c>
      <c r="I103" s="145">
        <v>691.02</v>
      </c>
      <c r="J103" s="145">
        <v>358.04</v>
      </c>
    </row>
    <row r="104" spans="1:10" ht="23.25">
      <c r="A104" s="136"/>
      <c r="B104" s="200">
        <v>27</v>
      </c>
      <c r="C104" s="153">
        <v>86.3635</v>
      </c>
      <c r="D104" s="153">
        <v>86.3758</v>
      </c>
      <c r="E104" s="187">
        <f t="shared" si="18"/>
        <v>0.012299999999996203</v>
      </c>
      <c r="F104" s="188">
        <f t="shared" si="19"/>
        <v>48.78629224177456</v>
      </c>
      <c r="G104" s="189">
        <f t="shared" si="20"/>
        <v>252.12</v>
      </c>
      <c r="H104" s="200">
        <v>3</v>
      </c>
      <c r="I104" s="145">
        <v>823.96</v>
      </c>
      <c r="J104" s="145">
        <v>571.84</v>
      </c>
    </row>
    <row r="105" spans="1:10" ht="23.25">
      <c r="A105" s="136">
        <v>21296</v>
      </c>
      <c r="B105" s="137">
        <v>28</v>
      </c>
      <c r="C105" s="153">
        <v>87.222</v>
      </c>
      <c r="D105" s="153">
        <v>87.2275</v>
      </c>
      <c r="E105" s="187">
        <f t="shared" si="18"/>
        <v>0.005500000000012051</v>
      </c>
      <c r="F105" s="188">
        <f t="shared" si="19"/>
        <v>16.760627761731072</v>
      </c>
      <c r="G105" s="189">
        <f t="shared" si="20"/>
        <v>328.15</v>
      </c>
      <c r="H105" s="137">
        <v>4</v>
      </c>
      <c r="I105" s="145">
        <v>694.13</v>
      </c>
      <c r="J105" s="145">
        <v>365.98</v>
      </c>
    </row>
    <row r="106" spans="1:10" ht="23.25">
      <c r="A106" s="136"/>
      <c r="B106" s="200">
        <v>29</v>
      </c>
      <c r="C106" s="153">
        <v>85.2595</v>
      </c>
      <c r="D106" s="153">
        <v>85.2697</v>
      </c>
      <c r="E106" s="187">
        <f t="shared" si="18"/>
        <v>0.010199999999997544</v>
      </c>
      <c r="F106" s="188">
        <f t="shared" si="19"/>
        <v>29.83066709559718</v>
      </c>
      <c r="G106" s="189">
        <f t="shared" si="20"/>
        <v>341.93</v>
      </c>
      <c r="H106" s="200">
        <v>5</v>
      </c>
      <c r="I106" s="145">
        <v>720.77</v>
      </c>
      <c r="J106" s="145">
        <v>378.84</v>
      </c>
    </row>
    <row r="107" spans="1:10" ht="23.25">
      <c r="A107" s="136"/>
      <c r="B107" s="137">
        <v>30</v>
      </c>
      <c r="C107" s="153">
        <v>84.989</v>
      </c>
      <c r="D107" s="153">
        <v>84.997</v>
      </c>
      <c r="E107" s="187">
        <f t="shared" si="18"/>
        <v>0.007999999999995566</v>
      </c>
      <c r="F107" s="188">
        <f t="shared" si="19"/>
        <v>25.573812416071753</v>
      </c>
      <c r="G107" s="189">
        <f t="shared" si="20"/>
        <v>312.82</v>
      </c>
      <c r="H107" s="137">
        <v>6</v>
      </c>
      <c r="I107" s="145">
        <v>723.65</v>
      </c>
      <c r="J107" s="145">
        <v>410.83</v>
      </c>
    </row>
    <row r="108" spans="1:10" ht="23.25">
      <c r="A108" s="136">
        <v>21312</v>
      </c>
      <c r="B108" s="137">
        <v>19</v>
      </c>
      <c r="C108" s="153">
        <v>88.9616</v>
      </c>
      <c r="D108" s="153">
        <v>88.9651</v>
      </c>
      <c r="E108" s="187">
        <f t="shared" si="18"/>
        <v>0.003500000000002501</v>
      </c>
      <c r="F108" s="188">
        <f t="shared" si="19"/>
        <v>12.064805239581185</v>
      </c>
      <c r="G108" s="189">
        <f t="shared" si="20"/>
        <v>290.09999999999997</v>
      </c>
      <c r="H108" s="200">
        <v>7</v>
      </c>
      <c r="I108" s="145">
        <v>724.78</v>
      </c>
      <c r="J108" s="145">
        <v>434.68</v>
      </c>
    </row>
    <row r="109" spans="1:10" ht="23.25">
      <c r="A109" s="136"/>
      <c r="B109" s="137">
        <v>20</v>
      </c>
      <c r="C109" s="153">
        <v>84.6687</v>
      </c>
      <c r="D109" s="153">
        <v>84.6725</v>
      </c>
      <c r="E109" s="187">
        <f t="shared" si="18"/>
        <v>0.0037999999999982492</v>
      </c>
      <c r="F109" s="188">
        <f t="shared" si="19"/>
        <v>13.677920956008384</v>
      </c>
      <c r="G109" s="189">
        <f t="shared" si="20"/>
        <v>277.82</v>
      </c>
      <c r="H109" s="137">
        <v>8</v>
      </c>
      <c r="I109" s="145">
        <v>637.28</v>
      </c>
      <c r="J109" s="145">
        <v>359.46</v>
      </c>
    </row>
    <row r="110" spans="1:10" ht="23.25">
      <c r="A110" s="136"/>
      <c r="B110" s="137">
        <v>21</v>
      </c>
      <c r="C110" s="153">
        <v>86.3746</v>
      </c>
      <c r="D110" s="153">
        <v>86.3855</v>
      </c>
      <c r="E110" s="187">
        <f t="shared" si="18"/>
        <v>0.01089999999999236</v>
      </c>
      <c r="F110" s="188">
        <f t="shared" si="19"/>
        <v>33.27939425393814</v>
      </c>
      <c r="G110" s="189">
        <f t="shared" si="20"/>
        <v>327.53</v>
      </c>
      <c r="H110" s="200">
        <v>9</v>
      </c>
      <c r="I110" s="145">
        <v>799.31</v>
      </c>
      <c r="J110" s="145">
        <v>471.78</v>
      </c>
    </row>
    <row r="111" spans="1:10" ht="23.25">
      <c r="A111" s="136">
        <v>21319</v>
      </c>
      <c r="B111" s="137">
        <v>22</v>
      </c>
      <c r="C111" s="153">
        <v>85.1435</v>
      </c>
      <c r="D111" s="153">
        <v>85.1552</v>
      </c>
      <c r="E111" s="187">
        <f t="shared" si="18"/>
        <v>0.011699999999990496</v>
      </c>
      <c r="F111" s="188">
        <f t="shared" si="19"/>
        <v>42.398985323393724</v>
      </c>
      <c r="G111" s="189">
        <f t="shared" si="20"/>
        <v>275.94999999999993</v>
      </c>
      <c r="H111" s="137">
        <v>10</v>
      </c>
      <c r="I111" s="145">
        <v>816.27</v>
      </c>
      <c r="J111" s="145">
        <v>540.32</v>
      </c>
    </row>
    <row r="112" spans="1:10" ht="23.25">
      <c r="A112" s="136"/>
      <c r="B112" s="137">
        <v>23</v>
      </c>
      <c r="C112" s="153">
        <v>87.6885</v>
      </c>
      <c r="D112" s="153">
        <v>87.6964</v>
      </c>
      <c r="E112" s="187">
        <f t="shared" si="18"/>
        <v>0.007899999999992247</v>
      </c>
      <c r="F112" s="188">
        <f t="shared" si="19"/>
        <v>25.91863517057823</v>
      </c>
      <c r="G112" s="189">
        <f t="shared" si="20"/>
        <v>304.80000000000007</v>
      </c>
      <c r="H112" s="200">
        <v>11</v>
      </c>
      <c r="I112" s="145">
        <v>840.97</v>
      </c>
      <c r="J112" s="145">
        <v>536.17</v>
      </c>
    </row>
    <row r="113" spans="1:10" ht="23.25">
      <c r="A113" s="136"/>
      <c r="B113" s="137">
        <v>24</v>
      </c>
      <c r="C113" s="153">
        <v>88.0828</v>
      </c>
      <c r="D113" s="153">
        <v>88.0899</v>
      </c>
      <c r="E113" s="187">
        <f t="shared" si="18"/>
        <v>0.007099999999994111</v>
      </c>
      <c r="F113" s="188">
        <f t="shared" si="19"/>
        <v>24.934152765563166</v>
      </c>
      <c r="G113" s="189">
        <f t="shared" si="20"/>
        <v>284.75</v>
      </c>
      <c r="H113" s="137">
        <v>12</v>
      </c>
      <c r="I113" s="145">
        <v>832.87</v>
      </c>
      <c r="J113" s="145">
        <v>548.12</v>
      </c>
    </row>
    <row r="114" spans="1:10" ht="23.25">
      <c r="A114" s="136">
        <v>21330</v>
      </c>
      <c r="B114" s="137">
        <v>25</v>
      </c>
      <c r="C114" s="153">
        <v>87.0877</v>
      </c>
      <c r="D114" s="153">
        <v>87.0927</v>
      </c>
      <c r="E114" s="187">
        <f t="shared" si="18"/>
        <v>0.0049999999999954525</v>
      </c>
      <c r="F114" s="188">
        <f t="shared" si="19"/>
        <v>16.39398013048117</v>
      </c>
      <c r="G114" s="189">
        <f t="shared" si="20"/>
        <v>304.99</v>
      </c>
      <c r="H114" s="200">
        <v>13</v>
      </c>
      <c r="I114" s="145">
        <v>725.39</v>
      </c>
      <c r="J114" s="145">
        <v>420.4</v>
      </c>
    </row>
    <row r="115" spans="1:10" ht="23.25">
      <c r="A115" s="136"/>
      <c r="B115" s="137">
        <v>26</v>
      </c>
      <c r="C115" s="153">
        <v>85.8312</v>
      </c>
      <c r="D115" s="153">
        <v>85.8379</v>
      </c>
      <c r="E115" s="187">
        <f t="shared" si="18"/>
        <v>0.006700000000009254</v>
      </c>
      <c r="F115" s="188">
        <f t="shared" si="19"/>
        <v>25.438529880815757</v>
      </c>
      <c r="G115" s="189">
        <f t="shared" si="20"/>
        <v>263.38</v>
      </c>
      <c r="H115" s="137">
        <v>14</v>
      </c>
      <c r="I115" s="145">
        <v>828.57</v>
      </c>
      <c r="J115" s="145">
        <v>565.19</v>
      </c>
    </row>
    <row r="116" spans="1:10" ht="23.25">
      <c r="A116" s="136"/>
      <c r="B116" s="137">
        <v>27</v>
      </c>
      <c r="C116" s="153">
        <v>86.3202</v>
      </c>
      <c r="D116" s="153">
        <v>86.3293</v>
      </c>
      <c r="E116" s="187">
        <f t="shared" si="18"/>
        <v>0.00910000000000366</v>
      </c>
      <c r="F116" s="188">
        <f t="shared" si="19"/>
        <v>28.365699323598573</v>
      </c>
      <c r="G116" s="189">
        <f t="shared" si="20"/>
        <v>320.81000000000006</v>
      </c>
      <c r="H116" s="200">
        <v>15</v>
      </c>
      <c r="I116" s="145">
        <v>701.09</v>
      </c>
      <c r="J116" s="145">
        <v>380.28</v>
      </c>
    </row>
    <row r="117" spans="1:10" ht="23.25">
      <c r="A117" s="136">
        <v>21340</v>
      </c>
      <c r="B117" s="137">
        <v>10</v>
      </c>
      <c r="C117" s="153">
        <v>85.0622</v>
      </c>
      <c r="D117" s="153">
        <v>85.0908</v>
      </c>
      <c r="E117" s="187">
        <f t="shared" si="18"/>
        <v>0.028599999999997294</v>
      </c>
      <c r="F117" s="188">
        <f t="shared" si="19"/>
        <v>105.18186164538743</v>
      </c>
      <c r="G117" s="189">
        <f t="shared" si="20"/>
        <v>271.90999999999997</v>
      </c>
      <c r="H117" s="137">
        <v>16</v>
      </c>
      <c r="I117" s="145">
        <v>826.75</v>
      </c>
      <c r="J117" s="145">
        <v>554.84</v>
      </c>
    </row>
    <row r="118" spans="1:10" ht="23.25">
      <c r="A118" s="136"/>
      <c r="B118" s="137">
        <v>11</v>
      </c>
      <c r="C118" s="153">
        <v>86.0607</v>
      </c>
      <c r="D118" s="153">
        <v>86.0891</v>
      </c>
      <c r="E118" s="187">
        <f t="shared" si="18"/>
        <v>0.028400000000004866</v>
      </c>
      <c r="F118" s="188">
        <f t="shared" si="19"/>
        <v>109.70333745366523</v>
      </c>
      <c r="G118" s="189">
        <f t="shared" si="20"/>
        <v>258.8800000000001</v>
      </c>
      <c r="H118" s="200">
        <v>17</v>
      </c>
      <c r="I118" s="145">
        <v>813.69</v>
      </c>
      <c r="J118" s="145">
        <v>554.81</v>
      </c>
    </row>
    <row r="119" spans="1:10" ht="23.25">
      <c r="A119" s="136"/>
      <c r="B119" s="137">
        <v>12</v>
      </c>
      <c r="C119" s="153">
        <v>87.8142</v>
      </c>
      <c r="D119" s="153">
        <v>87.8407</v>
      </c>
      <c r="E119" s="187">
        <f t="shared" si="18"/>
        <v>0.026499999999998636</v>
      </c>
      <c r="F119" s="188">
        <f t="shared" si="19"/>
        <v>83.94842715493596</v>
      </c>
      <c r="G119" s="189">
        <f t="shared" si="20"/>
        <v>315.67</v>
      </c>
      <c r="H119" s="137">
        <v>18</v>
      </c>
      <c r="I119" s="145">
        <v>717.75</v>
      </c>
      <c r="J119" s="145">
        <v>402.08</v>
      </c>
    </row>
    <row r="120" spans="1:10" ht="23.25">
      <c r="A120" s="136">
        <v>21354</v>
      </c>
      <c r="B120" s="137">
        <v>13</v>
      </c>
      <c r="C120" s="153">
        <v>86.7384</v>
      </c>
      <c r="D120" s="153">
        <v>86.7398</v>
      </c>
      <c r="E120" s="187">
        <f t="shared" si="18"/>
        <v>0.0014000000000038426</v>
      </c>
      <c r="F120" s="188">
        <f t="shared" si="19"/>
        <v>4.414871811055604</v>
      </c>
      <c r="G120" s="189">
        <f t="shared" si="20"/>
        <v>317.11</v>
      </c>
      <c r="H120" s="200">
        <v>19</v>
      </c>
      <c r="I120" s="145">
        <v>646.61</v>
      </c>
      <c r="J120" s="145">
        <v>329.5</v>
      </c>
    </row>
    <row r="121" spans="1:10" ht="23.25">
      <c r="A121" s="136"/>
      <c r="B121" s="137">
        <v>14</v>
      </c>
      <c r="C121" s="153">
        <v>85.9535</v>
      </c>
      <c r="D121" s="153">
        <v>85.9555</v>
      </c>
      <c r="E121" s="187">
        <f t="shared" si="18"/>
        <v>0.001999999999995339</v>
      </c>
      <c r="F121" s="188">
        <f t="shared" si="19"/>
        <v>6.5608187901697255</v>
      </c>
      <c r="G121" s="189">
        <f t="shared" si="20"/>
        <v>304.84</v>
      </c>
      <c r="H121" s="137">
        <v>20</v>
      </c>
      <c r="I121" s="145">
        <v>690.79</v>
      </c>
      <c r="J121" s="145">
        <v>385.95</v>
      </c>
    </row>
    <row r="122" spans="1:10" ht="23.25">
      <c r="A122" s="136"/>
      <c r="B122" s="137">
        <v>15</v>
      </c>
      <c r="C122" s="153">
        <v>87.0232</v>
      </c>
      <c r="D122" s="153">
        <v>87.0244</v>
      </c>
      <c r="E122" s="187">
        <f t="shared" si="18"/>
        <v>0.0011999999999972033</v>
      </c>
      <c r="F122" s="188">
        <f t="shared" si="19"/>
        <v>4.5134840335397115</v>
      </c>
      <c r="G122" s="189">
        <f t="shared" si="20"/>
        <v>265.87000000000006</v>
      </c>
      <c r="H122" s="200">
        <v>21</v>
      </c>
      <c r="I122" s="145">
        <v>728.45</v>
      </c>
      <c r="J122" s="145">
        <v>462.58</v>
      </c>
    </row>
    <row r="123" spans="1:10" ht="23.25">
      <c r="A123" s="136">
        <v>21361</v>
      </c>
      <c r="B123" s="137">
        <v>16</v>
      </c>
      <c r="C123" s="153">
        <v>86.1621</v>
      </c>
      <c r="D123" s="153">
        <v>86.1695</v>
      </c>
      <c r="E123" s="187">
        <f t="shared" si="18"/>
        <v>0.00740000000000407</v>
      </c>
      <c r="F123" s="188">
        <f t="shared" si="19"/>
        <v>22.22689454240852</v>
      </c>
      <c r="G123" s="189">
        <f t="shared" si="20"/>
        <v>332.93000000000006</v>
      </c>
      <c r="H123" s="137">
        <v>22</v>
      </c>
      <c r="I123" s="145">
        <v>727.95</v>
      </c>
      <c r="J123" s="145">
        <v>395.02</v>
      </c>
    </row>
    <row r="124" spans="1:10" ht="23.25">
      <c r="A124" s="136"/>
      <c r="B124" s="137">
        <v>17</v>
      </c>
      <c r="C124" s="153">
        <v>87.2434</v>
      </c>
      <c r="D124" s="153">
        <v>87.2528</v>
      </c>
      <c r="E124" s="187">
        <f t="shared" si="18"/>
        <v>0.009399999999999409</v>
      </c>
      <c r="F124" s="188">
        <f t="shared" si="19"/>
        <v>25.83553210202124</v>
      </c>
      <c r="G124" s="189">
        <f t="shared" si="20"/>
        <v>363.84000000000003</v>
      </c>
      <c r="H124" s="200">
        <v>23</v>
      </c>
      <c r="I124" s="145">
        <v>689.99</v>
      </c>
      <c r="J124" s="145">
        <v>326.15</v>
      </c>
    </row>
    <row r="125" spans="1:10" ht="23.25">
      <c r="A125" s="136"/>
      <c r="B125" s="137">
        <v>18</v>
      </c>
      <c r="C125" s="153">
        <v>85.1558</v>
      </c>
      <c r="D125" s="153">
        <v>85.1602</v>
      </c>
      <c r="E125" s="187">
        <f t="shared" si="18"/>
        <v>0.004400000000003956</v>
      </c>
      <c r="F125" s="188">
        <f t="shared" si="19"/>
        <v>15.222806531981583</v>
      </c>
      <c r="G125" s="189">
        <f t="shared" si="20"/>
        <v>289.03999999999996</v>
      </c>
      <c r="H125" s="137">
        <v>24</v>
      </c>
      <c r="I125" s="145">
        <v>843</v>
      </c>
      <c r="J125" s="145">
        <v>553.96</v>
      </c>
    </row>
    <row r="126" spans="1:10" ht="23.25">
      <c r="A126" s="136">
        <v>21374</v>
      </c>
      <c r="B126" s="137">
        <v>10</v>
      </c>
      <c r="C126" s="153">
        <v>85.0741</v>
      </c>
      <c r="D126" s="153">
        <v>85.0939</v>
      </c>
      <c r="E126" s="187">
        <f t="shared" si="18"/>
        <v>0.019800000000003593</v>
      </c>
      <c r="F126" s="188">
        <f t="shared" si="19"/>
        <v>74.66908021270731</v>
      </c>
      <c r="G126" s="189">
        <f t="shared" si="20"/>
        <v>265.16999999999996</v>
      </c>
      <c r="H126" s="200">
        <v>25</v>
      </c>
      <c r="I126" s="145">
        <v>593.06</v>
      </c>
      <c r="J126" s="145">
        <v>327.89</v>
      </c>
    </row>
    <row r="127" spans="1:10" ht="23.25">
      <c r="A127" s="136"/>
      <c r="B127" s="137">
        <v>11</v>
      </c>
      <c r="C127" s="153">
        <v>86.0972</v>
      </c>
      <c r="D127" s="153">
        <v>86.1199</v>
      </c>
      <c r="E127" s="187">
        <f t="shared" si="18"/>
        <v>0.022700000000000387</v>
      </c>
      <c r="F127" s="188">
        <f t="shared" si="19"/>
        <v>70.26776040860668</v>
      </c>
      <c r="G127" s="189">
        <f t="shared" si="20"/>
        <v>323.04999999999995</v>
      </c>
      <c r="H127" s="137">
        <v>26</v>
      </c>
      <c r="I127" s="145">
        <v>673.16</v>
      </c>
      <c r="J127" s="145">
        <v>350.11</v>
      </c>
    </row>
    <row r="128" spans="1:10" ht="23.25">
      <c r="A128" s="136"/>
      <c r="B128" s="137">
        <v>12</v>
      </c>
      <c r="C128" s="153">
        <v>84.8204</v>
      </c>
      <c r="D128" s="153">
        <v>84.8421</v>
      </c>
      <c r="E128" s="187">
        <f t="shared" si="18"/>
        <v>0.02169999999999561</v>
      </c>
      <c r="F128" s="188">
        <f t="shared" si="19"/>
        <v>79.83811626194118</v>
      </c>
      <c r="G128" s="189">
        <f t="shared" si="20"/>
        <v>271.8</v>
      </c>
      <c r="H128" s="200">
        <v>27</v>
      </c>
      <c r="I128" s="145">
        <v>755.87</v>
      </c>
      <c r="J128" s="145">
        <v>484.07</v>
      </c>
    </row>
    <row r="129" spans="1:10" ht="23.25">
      <c r="A129" s="136">
        <v>21381</v>
      </c>
      <c r="B129" s="137">
        <v>13</v>
      </c>
      <c r="C129" s="153">
        <v>86.727</v>
      </c>
      <c r="D129" s="153">
        <v>86.7965</v>
      </c>
      <c r="E129" s="187">
        <f aca="true" t="shared" si="21" ref="E129:E192">D129-C129</f>
        <v>0.06949999999999079</v>
      </c>
      <c r="F129" s="188">
        <f aca="true" t="shared" si="22" ref="F129:F192">((10^6)*E129/G129)</f>
        <v>216.48392723645276</v>
      </c>
      <c r="G129" s="189">
        <f aca="true" t="shared" si="23" ref="G129:G192">I129-J129</f>
        <v>321.03999999999996</v>
      </c>
      <c r="H129" s="137">
        <v>28</v>
      </c>
      <c r="I129" s="145">
        <v>690.39</v>
      </c>
      <c r="J129" s="145">
        <v>369.35</v>
      </c>
    </row>
    <row r="130" spans="1:10" ht="23.25">
      <c r="A130" s="136"/>
      <c r="B130" s="137">
        <v>14</v>
      </c>
      <c r="C130" s="153">
        <v>85.9338</v>
      </c>
      <c r="D130" s="153">
        <v>86.0117</v>
      </c>
      <c r="E130" s="187">
        <f t="shared" si="21"/>
        <v>0.07789999999999964</v>
      </c>
      <c r="F130" s="188">
        <f t="shared" si="22"/>
        <v>282.5330044973148</v>
      </c>
      <c r="G130" s="189">
        <f t="shared" si="23"/>
        <v>275.72</v>
      </c>
      <c r="H130" s="200">
        <v>29</v>
      </c>
      <c r="I130" s="145">
        <v>891.03</v>
      </c>
      <c r="J130" s="145">
        <v>615.31</v>
      </c>
    </row>
    <row r="131" spans="1:10" ht="23.25">
      <c r="A131" s="136"/>
      <c r="B131" s="137">
        <v>15</v>
      </c>
      <c r="C131" s="153">
        <v>86.997</v>
      </c>
      <c r="D131" s="153">
        <v>87.0647</v>
      </c>
      <c r="E131" s="187">
        <f t="shared" si="21"/>
        <v>0.06770000000000209</v>
      </c>
      <c r="F131" s="188">
        <f t="shared" si="22"/>
        <v>188.56362978024706</v>
      </c>
      <c r="G131" s="189">
        <f t="shared" si="23"/>
        <v>359.03</v>
      </c>
      <c r="H131" s="137">
        <v>30</v>
      </c>
      <c r="I131" s="145">
        <v>659.31</v>
      </c>
      <c r="J131" s="145">
        <v>300.28</v>
      </c>
    </row>
    <row r="132" spans="1:10" ht="23.25">
      <c r="A132" s="136">
        <v>21388</v>
      </c>
      <c r="B132" s="137">
        <v>16</v>
      </c>
      <c r="C132" s="153">
        <v>86.141</v>
      </c>
      <c r="D132" s="153">
        <v>86.1904</v>
      </c>
      <c r="E132" s="187">
        <f t="shared" si="21"/>
        <v>0.04939999999999145</v>
      </c>
      <c r="F132" s="188">
        <f t="shared" si="22"/>
        <v>167.70776751762443</v>
      </c>
      <c r="G132" s="189">
        <f t="shared" si="23"/>
        <v>294.56</v>
      </c>
      <c r="H132" s="200">
        <v>31</v>
      </c>
      <c r="I132" s="145">
        <v>689.85</v>
      </c>
      <c r="J132" s="145">
        <v>395.29</v>
      </c>
    </row>
    <row r="133" spans="1:10" ht="23.25">
      <c r="A133" s="136"/>
      <c r="B133" s="137">
        <v>17</v>
      </c>
      <c r="C133" s="153">
        <v>87.238</v>
      </c>
      <c r="D133" s="153">
        <v>87.2996</v>
      </c>
      <c r="E133" s="187">
        <f t="shared" si="21"/>
        <v>0.061599999999998545</v>
      </c>
      <c r="F133" s="188">
        <f t="shared" si="22"/>
        <v>173.3014488676285</v>
      </c>
      <c r="G133" s="189">
        <f t="shared" si="23"/>
        <v>355.45</v>
      </c>
      <c r="H133" s="137">
        <v>32</v>
      </c>
      <c r="I133" s="145">
        <v>713.52</v>
      </c>
      <c r="J133" s="145">
        <v>358.07</v>
      </c>
    </row>
    <row r="134" spans="1:10" ht="23.25">
      <c r="A134" s="136"/>
      <c r="B134" s="137">
        <v>18</v>
      </c>
      <c r="C134" s="153">
        <v>85.1556</v>
      </c>
      <c r="D134" s="153">
        <v>85.2073</v>
      </c>
      <c r="E134" s="187">
        <f t="shared" si="21"/>
        <v>0.05169999999999675</v>
      </c>
      <c r="F134" s="188">
        <f t="shared" si="22"/>
        <v>197.29059339819406</v>
      </c>
      <c r="G134" s="189">
        <f t="shared" si="23"/>
        <v>262.04999999999995</v>
      </c>
      <c r="H134" s="200">
        <v>33</v>
      </c>
      <c r="I134" s="145">
        <v>829.81</v>
      </c>
      <c r="J134" s="145">
        <v>567.76</v>
      </c>
    </row>
    <row r="135" spans="1:10" ht="23.25">
      <c r="A135" s="136">
        <v>21402</v>
      </c>
      <c r="B135" s="137">
        <v>1</v>
      </c>
      <c r="C135" s="153">
        <v>85.411</v>
      </c>
      <c r="D135" s="153">
        <v>85.4306</v>
      </c>
      <c r="E135" s="187">
        <f t="shared" si="21"/>
        <v>0.019599999999996953</v>
      </c>
      <c r="F135" s="188">
        <f t="shared" si="22"/>
        <v>63.50440642819127</v>
      </c>
      <c r="G135" s="189">
        <f t="shared" si="23"/>
        <v>308.64</v>
      </c>
      <c r="H135" s="137">
        <v>34</v>
      </c>
      <c r="I135" s="145">
        <v>826.61</v>
      </c>
      <c r="J135" s="145">
        <v>517.97</v>
      </c>
    </row>
    <row r="136" spans="1:10" ht="23.25">
      <c r="A136" s="136"/>
      <c r="B136" s="137">
        <v>2</v>
      </c>
      <c r="C136" s="153">
        <v>87.4567</v>
      </c>
      <c r="D136" s="153">
        <v>87.4706</v>
      </c>
      <c r="E136" s="187">
        <f t="shared" si="21"/>
        <v>0.013900000000006685</v>
      </c>
      <c r="F136" s="188">
        <f t="shared" si="22"/>
        <v>49.1270233972103</v>
      </c>
      <c r="G136" s="189">
        <f t="shared" si="23"/>
        <v>282.94000000000005</v>
      </c>
      <c r="H136" s="200">
        <v>35</v>
      </c>
      <c r="I136" s="145">
        <v>858.19</v>
      </c>
      <c r="J136" s="145">
        <v>575.25</v>
      </c>
    </row>
    <row r="137" spans="1:10" ht="23.25">
      <c r="A137" s="136"/>
      <c r="B137" s="137">
        <v>3</v>
      </c>
      <c r="C137" s="153">
        <v>85.8302</v>
      </c>
      <c r="D137" s="153">
        <v>85.8486</v>
      </c>
      <c r="E137" s="187">
        <f t="shared" si="21"/>
        <v>0.01839999999999975</v>
      </c>
      <c r="F137" s="188">
        <f t="shared" si="22"/>
        <v>60.43089858118677</v>
      </c>
      <c r="G137" s="189">
        <f t="shared" si="23"/>
        <v>304.48</v>
      </c>
      <c r="H137" s="137">
        <v>36</v>
      </c>
      <c r="I137" s="145">
        <v>865.37</v>
      </c>
      <c r="J137" s="145">
        <v>560.89</v>
      </c>
    </row>
    <row r="138" spans="1:10" ht="23.25">
      <c r="A138" s="136">
        <v>21410</v>
      </c>
      <c r="B138" s="137">
        <v>4</v>
      </c>
      <c r="C138" s="153">
        <v>84.9926</v>
      </c>
      <c r="D138" s="153">
        <v>85.085</v>
      </c>
      <c r="E138" s="187">
        <f t="shared" si="21"/>
        <v>0.09239999999999782</v>
      </c>
      <c r="F138" s="188">
        <f t="shared" si="22"/>
        <v>368.7886649371295</v>
      </c>
      <c r="G138" s="189">
        <f t="shared" si="23"/>
        <v>250.55000000000007</v>
      </c>
      <c r="H138" s="200">
        <v>37</v>
      </c>
      <c r="I138" s="145">
        <v>788.32</v>
      </c>
      <c r="J138" s="145">
        <v>537.77</v>
      </c>
    </row>
    <row r="139" spans="1:10" ht="23.25">
      <c r="A139" s="136"/>
      <c r="B139" s="137">
        <v>5</v>
      </c>
      <c r="C139" s="153">
        <v>85.0225</v>
      </c>
      <c r="D139" s="153">
        <v>85.1142</v>
      </c>
      <c r="E139" s="187">
        <f t="shared" si="21"/>
        <v>0.091700000000003</v>
      </c>
      <c r="F139" s="188">
        <f t="shared" si="22"/>
        <v>344.296763535342</v>
      </c>
      <c r="G139" s="189">
        <f t="shared" si="23"/>
        <v>266.34000000000003</v>
      </c>
      <c r="H139" s="137">
        <v>38</v>
      </c>
      <c r="I139" s="145">
        <v>824.57</v>
      </c>
      <c r="J139" s="145">
        <v>558.23</v>
      </c>
    </row>
    <row r="140" spans="1:10" ht="23.25">
      <c r="A140" s="136"/>
      <c r="B140" s="137">
        <v>6</v>
      </c>
      <c r="C140" s="153">
        <v>87.3874</v>
      </c>
      <c r="D140" s="153">
        <v>87.477</v>
      </c>
      <c r="E140" s="187">
        <f t="shared" si="21"/>
        <v>0.08960000000000434</v>
      </c>
      <c r="F140" s="188">
        <f t="shared" si="22"/>
        <v>288.6690937208168</v>
      </c>
      <c r="G140" s="189">
        <f t="shared" si="23"/>
        <v>310.39</v>
      </c>
      <c r="H140" s="200">
        <v>39</v>
      </c>
      <c r="I140" s="145">
        <v>631.89</v>
      </c>
      <c r="J140" s="145">
        <v>321.5</v>
      </c>
    </row>
    <row r="141" spans="1:10" ht="23.25">
      <c r="A141" s="136">
        <v>21411</v>
      </c>
      <c r="B141" s="137">
        <v>7</v>
      </c>
      <c r="C141" s="153">
        <v>86.4459</v>
      </c>
      <c r="D141" s="153">
        <v>86.4857</v>
      </c>
      <c r="E141" s="187">
        <f t="shared" si="21"/>
        <v>0.03979999999999961</v>
      </c>
      <c r="F141" s="188">
        <f t="shared" si="22"/>
        <v>153.7510623503037</v>
      </c>
      <c r="G141" s="189">
        <f t="shared" si="23"/>
        <v>258.86</v>
      </c>
      <c r="H141" s="137">
        <v>40</v>
      </c>
      <c r="I141" s="145">
        <v>817.04</v>
      </c>
      <c r="J141" s="145">
        <v>558.18</v>
      </c>
    </row>
    <row r="142" spans="1:10" ht="23.25">
      <c r="A142" s="136"/>
      <c r="B142" s="137">
        <v>8</v>
      </c>
      <c r="C142" s="153">
        <v>84.7928</v>
      </c>
      <c r="D142" s="153">
        <v>84.8221</v>
      </c>
      <c r="E142" s="187">
        <f t="shared" si="21"/>
        <v>0.02930000000000632</v>
      </c>
      <c r="F142" s="188">
        <f t="shared" si="22"/>
        <v>116.62155707692375</v>
      </c>
      <c r="G142" s="189">
        <f t="shared" si="23"/>
        <v>251.24</v>
      </c>
      <c r="H142" s="200">
        <v>41</v>
      </c>
      <c r="I142" s="145">
        <v>803.47</v>
      </c>
      <c r="J142" s="145">
        <v>552.23</v>
      </c>
    </row>
    <row r="143" spans="1:10" ht="23.25">
      <c r="A143" s="136"/>
      <c r="B143" s="137">
        <v>9</v>
      </c>
      <c r="C143" s="153">
        <v>87.6311</v>
      </c>
      <c r="D143" s="153">
        <v>87.6747</v>
      </c>
      <c r="E143" s="187">
        <f t="shared" si="21"/>
        <v>0.04359999999999786</v>
      </c>
      <c r="F143" s="188">
        <f t="shared" si="22"/>
        <v>169.69602615497556</v>
      </c>
      <c r="G143" s="189">
        <f t="shared" si="23"/>
        <v>256.92999999999995</v>
      </c>
      <c r="H143" s="137">
        <v>42</v>
      </c>
      <c r="I143" s="145">
        <v>755.06</v>
      </c>
      <c r="J143" s="145">
        <v>498.13</v>
      </c>
    </row>
    <row r="144" spans="1:10" ht="23.25">
      <c r="A144" s="136">
        <v>21431</v>
      </c>
      <c r="B144" s="137">
        <v>1</v>
      </c>
      <c r="C144" s="153">
        <v>85.391</v>
      </c>
      <c r="D144" s="153">
        <v>85.4018</v>
      </c>
      <c r="E144" s="187">
        <f t="shared" si="21"/>
        <v>0.01079999999998904</v>
      </c>
      <c r="F144" s="188">
        <f t="shared" si="22"/>
        <v>32.18884120168408</v>
      </c>
      <c r="G144" s="189">
        <f t="shared" si="23"/>
        <v>335.52</v>
      </c>
      <c r="H144" s="200">
        <v>43</v>
      </c>
      <c r="I144" s="145">
        <v>702.75</v>
      </c>
      <c r="J144" s="145">
        <v>367.23</v>
      </c>
    </row>
    <row r="145" spans="1:10" ht="23.25">
      <c r="A145" s="136"/>
      <c r="B145" s="137">
        <v>2</v>
      </c>
      <c r="C145" s="153">
        <v>87.4439</v>
      </c>
      <c r="D145" s="153">
        <v>87.4539</v>
      </c>
      <c r="E145" s="187">
        <f t="shared" si="21"/>
        <v>0.010000000000005116</v>
      </c>
      <c r="F145" s="188">
        <f t="shared" si="22"/>
        <v>31.869462680875504</v>
      </c>
      <c r="G145" s="189">
        <f t="shared" si="23"/>
        <v>313.78</v>
      </c>
      <c r="H145" s="137">
        <v>44</v>
      </c>
      <c r="I145" s="145">
        <v>648.8</v>
      </c>
      <c r="J145" s="145">
        <v>335.02</v>
      </c>
    </row>
    <row r="146" spans="1:10" ht="23.25">
      <c r="A146" s="136"/>
      <c r="B146" s="137">
        <v>3</v>
      </c>
      <c r="C146" s="153">
        <v>85.8565</v>
      </c>
      <c r="D146" s="153">
        <v>85.8603</v>
      </c>
      <c r="E146" s="187">
        <f t="shared" si="21"/>
        <v>0.0037999999999982492</v>
      </c>
      <c r="F146" s="188">
        <f t="shared" si="22"/>
        <v>11.80380828129795</v>
      </c>
      <c r="G146" s="189">
        <f t="shared" si="23"/>
        <v>321.93</v>
      </c>
      <c r="H146" s="200">
        <v>45</v>
      </c>
      <c r="I146" s="145">
        <v>658.11</v>
      </c>
      <c r="J146" s="145">
        <v>336.18</v>
      </c>
    </row>
    <row r="147" spans="1:10" ht="23.25">
      <c r="A147" s="136">
        <v>21444</v>
      </c>
      <c r="B147" s="137">
        <v>4</v>
      </c>
      <c r="C147" s="153">
        <v>85.014</v>
      </c>
      <c r="D147" s="153">
        <v>85.0197</v>
      </c>
      <c r="E147" s="187">
        <f t="shared" si="21"/>
        <v>0.005700000000004479</v>
      </c>
      <c r="F147" s="188">
        <f t="shared" si="22"/>
        <v>20.88524109630836</v>
      </c>
      <c r="G147" s="189">
        <f t="shared" si="23"/>
        <v>272.9200000000001</v>
      </c>
      <c r="H147" s="137">
        <v>46</v>
      </c>
      <c r="I147" s="145">
        <v>838.1</v>
      </c>
      <c r="J147" s="145">
        <v>565.18</v>
      </c>
    </row>
    <row r="148" spans="1:10" ht="23.25">
      <c r="A148" s="136"/>
      <c r="B148" s="137">
        <v>5</v>
      </c>
      <c r="C148" s="153">
        <v>85.0212</v>
      </c>
      <c r="D148" s="153">
        <v>85.029</v>
      </c>
      <c r="E148" s="187">
        <f t="shared" si="21"/>
        <v>0.007800000000003138</v>
      </c>
      <c r="F148" s="188">
        <f t="shared" si="22"/>
        <v>24.767408630499272</v>
      </c>
      <c r="G148" s="189">
        <f t="shared" si="23"/>
        <v>314.93000000000006</v>
      </c>
      <c r="H148" s="200">
        <v>47</v>
      </c>
      <c r="I148" s="145">
        <v>652.94</v>
      </c>
      <c r="J148" s="145">
        <v>338.01</v>
      </c>
    </row>
    <row r="149" spans="1:10" ht="23.25">
      <c r="A149" s="136"/>
      <c r="B149" s="137">
        <v>6</v>
      </c>
      <c r="C149" s="153">
        <v>87.3778</v>
      </c>
      <c r="D149" s="153">
        <v>87.3885</v>
      </c>
      <c r="E149" s="187">
        <f t="shared" si="21"/>
        <v>0.010699999999999932</v>
      </c>
      <c r="F149" s="188">
        <f t="shared" si="22"/>
        <v>36.96282990189281</v>
      </c>
      <c r="G149" s="189">
        <f t="shared" si="23"/>
        <v>289.48</v>
      </c>
      <c r="H149" s="137">
        <v>48</v>
      </c>
      <c r="I149" s="145">
        <v>847.51</v>
      </c>
      <c r="J149" s="145">
        <v>558.03</v>
      </c>
    </row>
    <row r="150" spans="1:10" ht="23.25">
      <c r="A150" s="136">
        <v>21452</v>
      </c>
      <c r="B150" s="137">
        <v>7</v>
      </c>
      <c r="C150" s="153">
        <v>86.4105</v>
      </c>
      <c r="D150" s="153">
        <v>86.4268</v>
      </c>
      <c r="E150" s="187">
        <f t="shared" si="21"/>
        <v>0.01630000000000109</v>
      </c>
      <c r="F150" s="188">
        <f t="shared" si="22"/>
        <v>49.599853939083744</v>
      </c>
      <c r="G150" s="189">
        <f t="shared" si="23"/>
        <v>328.63</v>
      </c>
      <c r="H150" s="200">
        <v>49</v>
      </c>
      <c r="I150" s="145">
        <v>692.91</v>
      </c>
      <c r="J150" s="145">
        <v>364.28</v>
      </c>
    </row>
    <row r="151" spans="1:10" ht="23.25">
      <c r="A151" s="136"/>
      <c r="B151" s="137">
        <v>8</v>
      </c>
      <c r="C151" s="153">
        <v>84.7758</v>
      </c>
      <c r="D151" s="153">
        <v>84.7951</v>
      </c>
      <c r="E151" s="187">
        <f t="shared" si="21"/>
        <v>0.019300000000001205</v>
      </c>
      <c r="F151" s="188">
        <f t="shared" si="22"/>
        <v>52.32053784428866</v>
      </c>
      <c r="G151" s="189">
        <f t="shared" si="23"/>
        <v>368.88000000000005</v>
      </c>
      <c r="H151" s="137">
        <v>50</v>
      </c>
      <c r="I151" s="145">
        <v>658.7</v>
      </c>
      <c r="J151" s="145">
        <v>289.82</v>
      </c>
    </row>
    <row r="152" spans="1:10" ht="23.25">
      <c r="A152" s="136"/>
      <c r="B152" s="137">
        <v>9</v>
      </c>
      <c r="C152" s="153">
        <v>87.5967</v>
      </c>
      <c r="D152" s="153">
        <v>87.6064</v>
      </c>
      <c r="E152" s="187">
        <f t="shared" si="21"/>
        <v>0.009699999999995157</v>
      </c>
      <c r="F152" s="188">
        <f t="shared" si="22"/>
        <v>35.342126357192875</v>
      </c>
      <c r="G152" s="189">
        <f t="shared" si="23"/>
        <v>274.46000000000004</v>
      </c>
      <c r="H152" s="200">
        <v>51</v>
      </c>
      <c r="I152" s="145">
        <v>815.63</v>
      </c>
      <c r="J152" s="145">
        <v>541.17</v>
      </c>
    </row>
    <row r="153" spans="1:10" ht="23.25">
      <c r="A153" s="136">
        <v>21464</v>
      </c>
      <c r="B153" s="137">
        <v>25</v>
      </c>
      <c r="C153" s="153">
        <v>87.0476</v>
      </c>
      <c r="D153" s="153">
        <v>87.0664</v>
      </c>
      <c r="E153" s="187">
        <f t="shared" si="21"/>
        <v>0.018799999999998818</v>
      </c>
      <c r="F153" s="188">
        <f t="shared" si="22"/>
        <v>64.36152002738383</v>
      </c>
      <c r="G153" s="189">
        <f t="shared" si="23"/>
        <v>292.1</v>
      </c>
      <c r="H153" s="137">
        <v>52</v>
      </c>
      <c r="I153" s="145">
        <v>794.98</v>
      </c>
      <c r="J153" s="145">
        <v>502.88</v>
      </c>
    </row>
    <row r="154" spans="1:10" ht="23.25">
      <c r="A154" s="136"/>
      <c r="B154" s="137">
        <v>26</v>
      </c>
      <c r="C154" s="153">
        <v>85.8066</v>
      </c>
      <c r="D154" s="153">
        <v>85.8224</v>
      </c>
      <c r="E154" s="187">
        <f t="shared" si="21"/>
        <v>0.015799999999998704</v>
      </c>
      <c r="F154" s="188">
        <f t="shared" si="22"/>
        <v>50.169879020730654</v>
      </c>
      <c r="G154" s="189">
        <f t="shared" si="23"/>
        <v>314.93</v>
      </c>
      <c r="H154" s="200">
        <v>53</v>
      </c>
      <c r="I154" s="145">
        <v>766.27</v>
      </c>
      <c r="J154" s="145">
        <v>451.34</v>
      </c>
    </row>
    <row r="155" spans="1:10" ht="23.25">
      <c r="A155" s="136"/>
      <c r="B155" s="137">
        <v>27</v>
      </c>
      <c r="C155" s="153">
        <v>86.3133</v>
      </c>
      <c r="D155" s="153">
        <v>86.3276</v>
      </c>
      <c r="E155" s="187">
        <f t="shared" si="21"/>
        <v>0.014300000000005753</v>
      </c>
      <c r="F155" s="188">
        <f t="shared" si="22"/>
        <v>45.945251253070786</v>
      </c>
      <c r="G155" s="189">
        <f t="shared" si="23"/>
        <v>311.24</v>
      </c>
      <c r="H155" s="137">
        <v>54</v>
      </c>
      <c r="I155" s="145">
        <v>839.72</v>
      </c>
      <c r="J155" s="145">
        <v>528.48</v>
      </c>
    </row>
    <row r="156" spans="1:10" ht="23.25">
      <c r="A156" s="136">
        <v>21486</v>
      </c>
      <c r="B156" s="137">
        <v>28</v>
      </c>
      <c r="C156" s="153">
        <v>87.2165</v>
      </c>
      <c r="D156" s="153">
        <v>87.2185</v>
      </c>
      <c r="E156" s="187">
        <f t="shared" si="21"/>
        <v>0.0020000000000095497</v>
      </c>
      <c r="F156" s="188">
        <f t="shared" si="22"/>
        <v>8.150291372955495</v>
      </c>
      <c r="G156" s="189">
        <f t="shared" si="23"/>
        <v>245.3900000000001</v>
      </c>
      <c r="H156" s="200">
        <v>55</v>
      </c>
      <c r="I156" s="145">
        <v>810.7</v>
      </c>
      <c r="J156" s="145">
        <v>565.31</v>
      </c>
    </row>
    <row r="157" spans="1:10" ht="23.25">
      <c r="A157" s="136"/>
      <c r="B157" s="137">
        <v>29</v>
      </c>
      <c r="C157" s="153">
        <v>85.2401</v>
      </c>
      <c r="D157" s="153">
        <v>85.2439</v>
      </c>
      <c r="E157" s="187">
        <f t="shared" si="21"/>
        <v>0.0037999999999982492</v>
      </c>
      <c r="F157" s="188">
        <f t="shared" si="22"/>
        <v>14.150592090557272</v>
      </c>
      <c r="G157" s="189">
        <f t="shared" si="23"/>
        <v>268.53999999999996</v>
      </c>
      <c r="H157" s="137">
        <v>56</v>
      </c>
      <c r="I157" s="145">
        <v>604.77</v>
      </c>
      <c r="J157" s="145">
        <v>336.23</v>
      </c>
    </row>
    <row r="158" spans="1:10" ht="23.25">
      <c r="A158" s="136"/>
      <c r="B158" s="137">
        <v>30</v>
      </c>
      <c r="C158" s="153">
        <v>84.9823</v>
      </c>
      <c r="D158" s="153">
        <v>84.9851</v>
      </c>
      <c r="E158" s="187">
        <f t="shared" si="21"/>
        <v>0.0028000000000076852</v>
      </c>
      <c r="F158" s="188">
        <f t="shared" si="22"/>
        <v>8.800050286025789</v>
      </c>
      <c r="G158" s="189">
        <f t="shared" si="23"/>
        <v>318.18</v>
      </c>
      <c r="H158" s="200">
        <v>57</v>
      </c>
      <c r="I158" s="145">
        <v>623.84</v>
      </c>
      <c r="J158" s="145">
        <v>305.66</v>
      </c>
    </row>
    <row r="159" spans="1:10" ht="23.25">
      <c r="A159" s="136">
        <v>21493</v>
      </c>
      <c r="B159" s="137">
        <v>28</v>
      </c>
      <c r="C159" s="153">
        <v>87.2098</v>
      </c>
      <c r="D159" s="153">
        <v>87.2378</v>
      </c>
      <c r="E159" s="187">
        <f t="shared" si="21"/>
        <v>0.027999999999991587</v>
      </c>
      <c r="F159" s="188">
        <f t="shared" si="22"/>
        <v>85.46747657272851</v>
      </c>
      <c r="G159" s="189">
        <f t="shared" si="23"/>
        <v>327.61</v>
      </c>
      <c r="H159" s="137">
        <v>58</v>
      </c>
      <c r="I159" s="145">
        <v>880.51</v>
      </c>
      <c r="J159" s="145">
        <v>552.9</v>
      </c>
    </row>
    <row r="160" spans="1:10" ht="23.25">
      <c r="A160" s="136"/>
      <c r="B160" s="137">
        <v>29</v>
      </c>
      <c r="C160" s="153">
        <v>85.254</v>
      </c>
      <c r="D160" s="153">
        <v>85.2867</v>
      </c>
      <c r="E160" s="187">
        <f t="shared" si="21"/>
        <v>0.03269999999999129</v>
      </c>
      <c r="F160" s="188">
        <f t="shared" si="22"/>
        <v>110.29039765250528</v>
      </c>
      <c r="G160" s="189">
        <f t="shared" si="23"/>
        <v>296.49</v>
      </c>
      <c r="H160" s="200">
        <v>59</v>
      </c>
      <c r="I160" s="145">
        <v>854.44</v>
      </c>
      <c r="J160" s="145">
        <v>557.95</v>
      </c>
    </row>
    <row r="161" spans="1:10" ht="23.25">
      <c r="A161" s="136"/>
      <c r="B161" s="137">
        <v>30</v>
      </c>
      <c r="C161" s="153">
        <v>84.9728</v>
      </c>
      <c r="D161" s="153">
        <v>85.0054</v>
      </c>
      <c r="E161" s="187">
        <f t="shared" si="21"/>
        <v>0.03259999999998797</v>
      </c>
      <c r="F161" s="188">
        <f t="shared" si="22"/>
        <v>100.97881303428314</v>
      </c>
      <c r="G161" s="189">
        <f t="shared" si="23"/>
        <v>322.84000000000003</v>
      </c>
      <c r="H161" s="137">
        <v>60</v>
      </c>
      <c r="I161" s="145">
        <v>825.61</v>
      </c>
      <c r="J161" s="145">
        <v>502.77</v>
      </c>
    </row>
    <row r="162" spans="1:10" ht="23.25">
      <c r="A162" s="136">
        <v>21513</v>
      </c>
      <c r="B162" s="137">
        <v>31</v>
      </c>
      <c r="C162" s="153">
        <v>84.8687</v>
      </c>
      <c r="D162" s="153">
        <v>84.9057</v>
      </c>
      <c r="E162" s="187">
        <f t="shared" si="21"/>
        <v>0.03699999999999193</v>
      </c>
      <c r="F162" s="188">
        <f t="shared" si="22"/>
        <v>117.62087929552065</v>
      </c>
      <c r="G162" s="189">
        <f t="shared" si="23"/>
        <v>314.57</v>
      </c>
      <c r="H162" s="200">
        <v>61</v>
      </c>
      <c r="I162" s="145">
        <v>826.39</v>
      </c>
      <c r="J162" s="145">
        <v>511.82</v>
      </c>
    </row>
    <row r="163" spans="1:10" ht="23.25">
      <c r="A163" s="136"/>
      <c r="B163" s="137">
        <v>32</v>
      </c>
      <c r="C163" s="153">
        <v>85.0085</v>
      </c>
      <c r="D163" s="153">
        <v>85.0398</v>
      </c>
      <c r="E163" s="187">
        <f t="shared" si="21"/>
        <v>0.03130000000000166</v>
      </c>
      <c r="F163" s="188">
        <f t="shared" si="22"/>
        <v>104.66827180310882</v>
      </c>
      <c r="G163" s="189">
        <f t="shared" si="23"/>
        <v>299.03999999999996</v>
      </c>
      <c r="H163" s="137">
        <v>62</v>
      </c>
      <c r="I163" s="145">
        <v>874.49</v>
      </c>
      <c r="J163" s="145">
        <v>575.45</v>
      </c>
    </row>
    <row r="164" spans="1:10" ht="23.25">
      <c r="A164" s="136"/>
      <c r="B164" s="137">
        <v>33</v>
      </c>
      <c r="C164" s="153">
        <v>85.9838</v>
      </c>
      <c r="D164" s="153">
        <v>86.0183</v>
      </c>
      <c r="E164" s="187">
        <f t="shared" si="21"/>
        <v>0.0344999999999942</v>
      </c>
      <c r="F164" s="188">
        <f t="shared" si="22"/>
        <v>121.12488150824771</v>
      </c>
      <c r="G164" s="189">
        <f t="shared" si="23"/>
        <v>284.83000000000004</v>
      </c>
      <c r="H164" s="200">
        <v>63</v>
      </c>
      <c r="I164" s="145">
        <v>817.7</v>
      </c>
      <c r="J164" s="145">
        <v>532.87</v>
      </c>
    </row>
    <row r="165" spans="1:10" ht="23.25">
      <c r="A165" s="136">
        <v>21527</v>
      </c>
      <c r="B165" s="137">
        <v>22</v>
      </c>
      <c r="C165" s="153">
        <v>85.1383</v>
      </c>
      <c r="D165" s="153">
        <v>85.1712</v>
      </c>
      <c r="E165" s="187">
        <f t="shared" si="21"/>
        <v>0.03289999999999793</v>
      </c>
      <c r="F165" s="188">
        <f t="shared" si="22"/>
        <v>107.43207941483128</v>
      </c>
      <c r="G165" s="189">
        <f t="shared" si="23"/>
        <v>306.24</v>
      </c>
      <c r="H165" s="137">
        <v>64</v>
      </c>
      <c r="I165" s="145">
        <v>785.63</v>
      </c>
      <c r="J165" s="145">
        <v>479.39</v>
      </c>
    </row>
    <row r="166" spans="1:10" ht="23.25">
      <c r="A166" s="136"/>
      <c r="B166" s="137">
        <v>23</v>
      </c>
      <c r="C166" s="153">
        <v>87.6983</v>
      </c>
      <c r="D166" s="153">
        <v>87.7344</v>
      </c>
      <c r="E166" s="187">
        <f t="shared" si="21"/>
        <v>0.03609999999999047</v>
      </c>
      <c r="F166" s="188">
        <f t="shared" si="22"/>
        <v>115.12213789141677</v>
      </c>
      <c r="G166" s="189">
        <f t="shared" si="23"/>
        <v>313.58000000000004</v>
      </c>
      <c r="H166" s="200">
        <v>65</v>
      </c>
      <c r="I166" s="145">
        <v>814.22</v>
      </c>
      <c r="J166" s="145">
        <v>500.64</v>
      </c>
    </row>
    <row r="167" spans="1:10" ht="23.25">
      <c r="A167" s="136"/>
      <c r="B167" s="137">
        <v>24</v>
      </c>
      <c r="C167" s="153">
        <v>88.0513</v>
      </c>
      <c r="D167" s="153">
        <v>88.0876</v>
      </c>
      <c r="E167" s="187">
        <f t="shared" si="21"/>
        <v>0.03629999999999711</v>
      </c>
      <c r="F167" s="188">
        <f t="shared" si="22"/>
        <v>117.80359576814796</v>
      </c>
      <c r="G167" s="189">
        <f t="shared" si="23"/>
        <v>308.14</v>
      </c>
      <c r="H167" s="137">
        <v>66</v>
      </c>
      <c r="I167" s="145">
        <v>859.52</v>
      </c>
      <c r="J167" s="145">
        <v>551.38</v>
      </c>
    </row>
    <row r="168" spans="1:10" ht="23.25">
      <c r="A168" s="136">
        <v>21541</v>
      </c>
      <c r="B168" s="137">
        <v>25</v>
      </c>
      <c r="C168" s="153">
        <v>87.0782</v>
      </c>
      <c r="D168" s="153">
        <v>87.1334</v>
      </c>
      <c r="E168" s="187">
        <f t="shared" si="21"/>
        <v>0.05519999999999925</v>
      </c>
      <c r="F168" s="188">
        <f t="shared" si="22"/>
        <v>201.1441897751676</v>
      </c>
      <c r="G168" s="189">
        <f t="shared" si="23"/>
        <v>274.43</v>
      </c>
      <c r="H168" s="200">
        <v>67</v>
      </c>
      <c r="I168" s="145">
        <v>635.97</v>
      </c>
      <c r="J168" s="145">
        <v>361.54</v>
      </c>
    </row>
    <row r="169" spans="1:10" ht="23.25">
      <c r="A169" s="136"/>
      <c r="B169" s="137">
        <v>26</v>
      </c>
      <c r="C169" s="153">
        <v>85.809</v>
      </c>
      <c r="D169" s="153">
        <v>85.8556</v>
      </c>
      <c r="E169" s="187">
        <f t="shared" si="21"/>
        <v>0.046599999999997976</v>
      </c>
      <c r="F169" s="188">
        <f t="shared" si="22"/>
        <v>196.75730450936484</v>
      </c>
      <c r="G169" s="189">
        <f t="shared" si="23"/>
        <v>236.84000000000003</v>
      </c>
      <c r="H169" s="137">
        <v>68</v>
      </c>
      <c r="I169" s="145">
        <v>614.24</v>
      </c>
      <c r="J169" s="145">
        <v>377.4</v>
      </c>
    </row>
    <row r="170" spans="1:10" ht="23.25">
      <c r="A170" s="136"/>
      <c r="B170" s="137">
        <v>27</v>
      </c>
      <c r="C170" s="153">
        <v>86.3483</v>
      </c>
      <c r="D170" s="153">
        <v>86.3934</v>
      </c>
      <c r="E170" s="187">
        <f t="shared" si="21"/>
        <v>0.045100000000005025</v>
      </c>
      <c r="F170" s="188">
        <f t="shared" si="22"/>
        <v>161.10595127529123</v>
      </c>
      <c r="G170" s="189">
        <f t="shared" si="23"/>
        <v>279.94</v>
      </c>
      <c r="H170" s="200">
        <v>69</v>
      </c>
      <c r="I170" s="145">
        <v>752.01</v>
      </c>
      <c r="J170" s="145">
        <v>472.07</v>
      </c>
    </row>
    <row r="171" spans="1:10" ht="23.25">
      <c r="A171" s="136">
        <v>21555</v>
      </c>
      <c r="B171" s="137">
        <v>7</v>
      </c>
      <c r="C171" s="153">
        <v>86.457</v>
      </c>
      <c r="D171" s="153">
        <v>86.473</v>
      </c>
      <c r="E171" s="187">
        <f t="shared" si="21"/>
        <v>0.016000000000005343</v>
      </c>
      <c r="F171" s="188">
        <f t="shared" si="22"/>
        <v>52.41605241606992</v>
      </c>
      <c r="G171" s="189">
        <f t="shared" si="23"/>
        <v>305.25000000000006</v>
      </c>
      <c r="H171" s="137">
        <v>70</v>
      </c>
      <c r="I171" s="145">
        <v>809.34</v>
      </c>
      <c r="J171" s="145">
        <v>504.09</v>
      </c>
    </row>
    <row r="172" spans="1:10" ht="23.25">
      <c r="A172" s="136"/>
      <c r="B172" s="137">
        <v>8</v>
      </c>
      <c r="C172" s="153">
        <v>84.8095</v>
      </c>
      <c r="D172" s="153">
        <v>84.8223</v>
      </c>
      <c r="E172" s="187">
        <f t="shared" si="21"/>
        <v>0.01279999999999859</v>
      </c>
      <c r="F172" s="188">
        <f t="shared" si="22"/>
        <v>42.36446680346393</v>
      </c>
      <c r="G172" s="189">
        <f t="shared" si="23"/>
        <v>302.14</v>
      </c>
      <c r="H172" s="200">
        <v>71</v>
      </c>
      <c r="I172" s="145">
        <v>844.16</v>
      </c>
      <c r="J172" s="145">
        <v>542.02</v>
      </c>
    </row>
    <row r="173" spans="1:10" ht="23.25">
      <c r="A173" s="136"/>
      <c r="B173" s="137">
        <v>9</v>
      </c>
      <c r="C173" s="153">
        <v>87.6356</v>
      </c>
      <c r="D173" s="153">
        <v>87.6512</v>
      </c>
      <c r="E173" s="187">
        <f t="shared" si="21"/>
        <v>0.015600000000006276</v>
      </c>
      <c r="F173" s="188">
        <f t="shared" si="22"/>
        <v>54.84460694700561</v>
      </c>
      <c r="G173" s="189">
        <f t="shared" si="23"/>
        <v>284.44</v>
      </c>
      <c r="H173" s="137">
        <v>72</v>
      </c>
      <c r="I173" s="145">
        <v>739.6</v>
      </c>
      <c r="J173" s="145">
        <v>455.16</v>
      </c>
    </row>
    <row r="174" spans="1:10" ht="23.25">
      <c r="A174" s="136">
        <v>21578</v>
      </c>
      <c r="B174" s="137">
        <v>10</v>
      </c>
      <c r="C174" s="153">
        <v>85.1012</v>
      </c>
      <c r="D174" s="153">
        <v>85.1121</v>
      </c>
      <c r="E174" s="187">
        <f t="shared" si="21"/>
        <v>0.01089999999999236</v>
      </c>
      <c r="F174" s="188">
        <f t="shared" si="22"/>
        <v>34.39787932337907</v>
      </c>
      <c r="G174" s="189">
        <f t="shared" si="23"/>
        <v>316.88</v>
      </c>
      <c r="H174" s="200">
        <v>73</v>
      </c>
      <c r="I174" s="145">
        <v>828.74</v>
      </c>
      <c r="J174" s="145">
        <v>511.86</v>
      </c>
    </row>
    <row r="175" spans="1:10" ht="23.25">
      <c r="A175" s="136"/>
      <c r="B175" s="137">
        <v>11</v>
      </c>
      <c r="C175" s="153">
        <v>86.0963</v>
      </c>
      <c r="D175" s="153">
        <v>86.1089</v>
      </c>
      <c r="E175" s="187">
        <f t="shared" si="21"/>
        <v>0.012600000000006162</v>
      </c>
      <c r="F175" s="188">
        <f t="shared" si="22"/>
        <v>43.57298474947665</v>
      </c>
      <c r="G175" s="189">
        <f t="shared" si="23"/>
        <v>289.16999999999996</v>
      </c>
      <c r="H175" s="137">
        <v>74</v>
      </c>
      <c r="I175" s="145">
        <v>845.37</v>
      </c>
      <c r="J175" s="145">
        <v>556.2</v>
      </c>
    </row>
    <row r="176" spans="1:10" ht="23.25">
      <c r="A176" s="136"/>
      <c r="B176" s="137">
        <v>12</v>
      </c>
      <c r="C176" s="153">
        <v>84.8591</v>
      </c>
      <c r="D176" s="153">
        <v>84.8722</v>
      </c>
      <c r="E176" s="187">
        <f t="shared" si="21"/>
        <v>0.01310000000000855</v>
      </c>
      <c r="F176" s="188">
        <f t="shared" si="22"/>
        <v>42.10188012215507</v>
      </c>
      <c r="G176" s="189">
        <f t="shared" si="23"/>
        <v>311.15</v>
      </c>
      <c r="H176" s="200">
        <v>75</v>
      </c>
      <c r="I176" s="145">
        <v>844</v>
      </c>
      <c r="J176" s="145">
        <v>532.85</v>
      </c>
    </row>
    <row r="177" spans="1:10" ht="23.25">
      <c r="A177" s="136">
        <v>21591</v>
      </c>
      <c r="B177" s="137">
        <v>7</v>
      </c>
      <c r="C177" s="153">
        <v>86.3755</v>
      </c>
      <c r="D177" s="153">
        <v>86.3897</v>
      </c>
      <c r="E177" s="187">
        <f t="shared" si="21"/>
        <v>0.014200000000002433</v>
      </c>
      <c r="F177" s="188">
        <f t="shared" si="22"/>
        <v>47.77766562364131</v>
      </c>
      <c r="G177" s="189">
        <f t="shared" si="23"/>
        <v>297.21</v>
      </c>
      <c r="H177" s="137">
        <v>76</v>
      </c>
      <c r="I177" s="145">
        <v>611.66</v>
      </c>
      <c r="J177" s="145">
        <v>314.45</v>
      </c>
    </row>
    <row r="178" spans="1:10" ht="23.25">
      <c r="A178" s="136"/>
      <c r="B178" s="137">
        <v>8</v>
      </c>
      <c r="C178" s="153">
        <v>84.7452</v>
      </c>
      <c r="D178" s="153">
        <v>84.7593</v>
      </c>
      <c r="E178" s="187">
        <f t="shared" si="21"/>
        <v>0.014099999999999113</v>
      </c>
      <c r="F178" s="188">
        <f t="shared" si="22"/>
        <v>53.35250491902191</v>
      </c>
      <c r="G178" s="189">
        <f t="shared" si="23"/>
        <v>264.28000000000003</v>
      </c>
      <c r="H178" s="200">
        <v>77</v>
      </c>
      <c r="I178" s="145">
        <v>755.85</v>
      </c>
      <c r="J178" s="145">
        <v>491.57</v>
      </c>
    </row>
    <row r="179" spans="1:10" ht="23.25">
      <c r="A179" s="136"/>
      <c r="B179" s="137">
        <v>9</v>
      </c>
      <c r="C179" s="153">
        <v>87.6415</v>
      </c>
      <c r="D179" s="153">
        <v>87.6554</v>
      </c>
      <c r="E179" s="187">
        <f t="shared" si="21"/>
        <v>0.013900000000006685</v>
      </c>
      <c r="F179" s="188">
        <f t="shared" si="22"/>
        <v>51.48529520707713</v>
      </c>
      <c r="G179" s="189">
        <f t="shared" si="23"/>
        <v>269.98</v>
      </c>
      <c r="H179" s="137">
        <v>78</v>
      </c>
      <c r="I179" s="145">
        <v>858.38</v>
      </c>
      <c r="J179" s="145">
        <v>588.4</v>
      </c>
    </row>
    <row r="180" spans="1:10" ht="23.25">
      <c r="A180" s="136">
        <v>21605</v>
      </c>
      <c r="B180" s="137">
        <v>10</v>
      </c>
      <c r="C180" s="153">
        <v>85.0804</v>
      </c>
      <c r="D180" s="153">
        <v>85.0896</v>
      </c>
      <c r="E180" s="187">
        <f t="shared" si="21"/>
        <v>0.00920000000000698</v>
      </c>
      <c r="F180" s="188">
        <f t="shared" si="22"/>
        <v>28.10189993282113</v>
      </c>
      <c r="G180" s="189">
        <f t="shared" si="23"/>
        <v>327.38</v>
      </c>
      <c r="H180" s="200">
        <v>79</v>
      </c>
      <c r="I180" s="145">
        <v>600.1</v>
      </c>
      <c r="J180" s="145">
        <v>272.72</v>
      </c>
    </row>
    <row r="181" spans="1:10" ht="23.25">
      <c r="A181" s="136"/>
      <c r="B181" s="137">
        <v>11</v>
      </c>
      <c r="C181" s="153">
        <v>86.0595</v>
      </c>
      <c r="D181" s="153">
        <v>86.0664</v>
      </c>
      <c r="E181" s="187">
        <f t="shared" si="21"/>
        <v>0.0069000000000016826</v>
      </c>
      <c r="F181" s="188">
        <f t="shared" si="22"/>
        <v>27.411409502628654</v>
      </c>
      <c r="G181" s="189">
        <f t="shared" si="23"/>
        <v>251.7199999999999</v>
      </c>
      <c r="H181" s="137">
        <v>80</v>
      </c>
      <c r="I181" s="145">
        <v>782.18</v>
      </c>
      <c r="J181" s="145">
        <v>530.46</v>
      </c>
    </row>
    <row r="182" spans="1:10" ht="23.25">
      <c r="A182" s="136"/>
      <c r="B182" s="137">
        <v>12</v>
      </c>
      <c r="C182" s="153">
        <v>84.8163</v>
      </c>
      <c r="D182" s="153">
        <v>84.8227</v>
      </c>
      <c r="E182" s="187">
        <f t="shared" si="21"/>
        <v>0.006399999999999295</v>
      </c>
      <c r="F182" s="188">
        <f t="shared" si="22"/>
        <v>21.716263445418527</v>
      </c>
      <c r="G182" s="189">
        <f t="shared" si="23"/>
        <v>294.71000000000004</v>
      </c>
      <c r="H182" s="200">
        <v>81</v>
      </c>
      <c r="I182" s="145">
        <v>832.1</v>
      </c>
      <c r="J182" s="145">
        <v>537.39</v>
      </c>
    </row>
    <row r="183" spans="1:10" ht="23.25">
      <c r="A183" s="136">
        <v>21612</v>
      </c>
      <c r="B183" s="137">
        <v>7</v>
      </c>
      <c r="C183" s="153">
        <v>86.4506</v>
      </c>
      <c r="D183" s="153">
        <v>86.46</v>
      </c>
      <c r="E183" s="187">
        <f t="shared" si="21"/>
        <v>0.009399999999999409</v>
      </c>
      <c r="F183" s="188">
        <f t="shared" si="22"/>
        <v>29.909634720629402</v>
      </c>
      <c r="G183" s="189">
        <f t="shared" si="23"/>
        <v>314.28000000000003</v>
      </c>
      <c r="H183" s="137">
        <v>82</v>
      </c>
      <c r="I183" s="145">
        <v>824.46</v>
      </c>
      <c r="J183" s="145">
        <v>510.18</v>
      </c>
    </row>
    <row r="184" spans="1:10" ht="23.25">
      <c r="A184" s="136"/>
      <c r="B184" s="137">
        <v>8</v>
      </c>
      <c r="C184" s="153">
        <v>84.7799</v>
      </c>
      <c r="D184" s="153">
        <v>84.7866</v>
      </c>
      <c r="E184" s="187">
        <f t="shared" si="21"/>
        <v>0.006700000000009254</v>
      </c>
      <c r="F184" s="188">
        <f t="shared" si="22"/>
        <v>21.584356174122146</v>
      </c>
      <c r="G184" s="189">
        <f t="shared" si="23"/>
        <v>310.40999999999997</v>
      </c>
      <c r="H184" s="200">
        <v>83</v>
      </c>
      <c r="I184" s="145">
        <v>825.24</v>
      </c>
      <c r="J184" s="145">
        <v>514.83</v>
      </c>
    </row>
    <row r="185" spans="1:10" ht="23.25">
      <c r="A185" s="136"/>
      <c r="B185" s="137">
        <v>9</v>
      </c>
      <c r="C185" s="153">
        <v>87.6215</v>
      </c>
      <c r="D185" s="153">
        <v>87.6369</v>
      </c>
      <c r="E185" s="187">
        <f t="shared" si="21"/>
        <v>0.015399999999999636</v>
      </c>
      <c r="F185" s="188">
        <f t="shared" si="22"/>
        <v>51.460268662700116</v>
      </c>
      <c r="G185" s="189">
        <f t="shared" si="23"/>
        <v>299.26</v>
      </c>
      <c r="H185" s="137">
        <v>84</v>
      </c>
      <c r="I185" s="145">
        <v>853.59</v>
      </c>
      <c r="J185" s="145">
        <v>554.33</v>
      </c>
    </row>
    <row r="186" spans="1:10" ht="23.25">
      <c r="A186" s="136">
        <v>21632</v>
      </c>
      <c r="B186" s="137">
        <v>10</v>
      </c>
      <c r="C186" s="153">
        <v>85.1017</v>
      </c>
      <c r="D186" s="153">
        <v>85.1087</v>
      </c>
      <c r="E186" s="187">
        <f t="shared" si="21"/>
        <v>0.007000000000005002</v>
      </c>
      <c r="F186" s="188">
        <f t="shared" si="22"/>
        <v>20.65993742991855</v>
      </c>
      <c r="G186" s="189">
        <f t="shared" si="23"/>
        <v>338.81999999999994</v>
      </c>
      <c r="H186" s="200">
        <v>85</v>
      </c>
      <c r="I186" s="145">
        <v>611.54</v>
      </c>
      <c r="J186" s="145">
        <v>272.72</v>
      </c>
    </row>
    <row r="187" spans="1:10" ht="23.25">
      <c r="A187" s="136"/>
      <c r="B187" s="137">
        <v>11</v>
      </c>
      <c r="C187" s="153">
        <v>86.0814</v>
      </c>
      <c r="D187" s="153">
        <v>86.0835</v>
      </c>
      <c r="E187" s="187">
        <f t="shared" si="21"/>
        <v>0.0020999999999986585</v>
      </c>
      <c r="F187" s="188">
        <f t="shared" si="22"/>
        <v>5.9040175433626425</v>
      </c>
      <c r="G187" s="189">
        <f t="shared" si="23"/>
        <v>355.69000000000005</v>
      </c>
      <c r="H187" s="137">
        <v>86</v>
      </c>
      <c r="I187" s="145">
        <v>725.83</v>
      </c>
      <c r="J187" s="145">
        <v>370.14</v>
      </c>
    </row>
    <row r="188" spans="1:10" ht="23.25">
      <c r="A188" s="206"/>
      <c r="B188" s="207">
        <v>12</v>
      </c>
      <c r="C188" s="208">
        <v>84.8132</v>
      </c>
      <c r="D188" s="208">
        <v>84.8181</v>
      </c>
      <c r="E188" s="209">
        <f t="shared" si="21"/>
        <v>0.004900000000006344</v>
      </c>
      <c r="F188" s="210">
        <f t="shared" si="22"/>
        <v>14.97326203210495</v>
      </c>
      <c r="G188" s="211">
        <f t="shared" si="23"/>
        <v>327.24999999999994</v>
      </c>
      <c r="H188" s="212">
        <v>87</v>
      </c>
      <c r="I188" s="213">
        <v>814.56</v>
      </c>
      <c r="J188" s="213">
        <v>487.31</v>
      </c>
    </row>
    <row r="189" spans="1:10" ht="23.25">
      <c r="A189" s="199">
        <v>21645</v>
      </c>
      <c r="B189" s="200">
        <v>10</v>
      </c>
      <c r="C189" s="201">
        <v>85.1213</v>
      </c>
      <c r="D189" s="201">
        <v>85.1407</v>
      </c>
      <c r="E189" s="202">
        <f t="shared" si="21"/>
        <v>0.019399999999990314</v>
      </c>
      <c r="F189" s="203">
        <f t="shared" si="22"/>
        <v>60.16996464236188</v>
      </c>
      <c r="G189" s="204">
        <f t="shared" si="23"/>
        <v>322.41999999999996</v>
      </c>
      <c r="H189" s="200">
        <v>1</v>
      </c>
      <c r="I189" s="205">
        <v>761.3</v>
      </c>
      <c r="J189" s="205">
        <v>438.88</v>
      </c>
    </row>
    <row r="190" spans="1:10" ht="23.25">
      <c r="A190" s="136"/>
      <c r="B190" s="137">
        <v>11</v>
      </c>
      <c r="C190" s="153">
        <v>86.1164</v>
      </c>
      <c r="D190" s="153">
        <v>86.1376</v>
      </c>
      <c r="E190" s="187">
        <f t="shared" si="21"/>
        <v>0.021200000000007435</v>
      </c>
      <c r="F190" s="188">
        <f t="shared" si="22"/>
        <v>56.67994545894028</v>
      </c>
      <c r="G190" s="189">
        <f t="shared" si="23"/>
        <v>374.03000000000003</v>
      </c>
      <c r="H190" s="200">
        <v>2</v>
      </c>
      <c r="I190" s="145">
        <v>700.32</v>
      </c>
      <c r="J190" s="145">
        <v>326.29</v>
      </c>
    </row>
    <row r="191" spans="1:10" ht="23.25">
      <c r="A191" s="136"/>
      <c r="B191" s="200">
        <v>12</v>
      </c>
      <c r="C191" s="153">
        <v>84.8471</v>
      </c>
      <c r="D191" s="153">
        <v>84.8676</v>
      </c>
      <c r="E191" s="187">
        <f t="shared" si="21"/>
        <v>0.02049999999999841</v>
      </c>
      <c r="F191" s="188">
        <f t="shared" si="22"/>
        <v>69.8561984597506</v>
      </c>
      <c r="G191" s="189">
        <f t="shared" si="23"/>
        <v>293.4599999999999</v>
      </c>
      <c r="H191" s="200">
        <v>3</v>
      </c>
      <c r="I191" s="145">
        <v>829.68</v>
      </c>
      <c r="J191" s="145">
        <v>536.22</v>
      </c>
    </row>
    <row r="192" spans="1:10" ht="23.25">
      <c r="A192" s="136">
        <v>21667</v>
      </c>
      <c r="B192" s="137">
        <v>13</v>
      </c>
      <c r="C192" s="153">
        <v>86.7248</v>
      </c>
      <c r="D192" s="153">
        <v>86.7494</v>
      </c>
      <c r="E192" s="187">
        <f t="shared" si="21"/>
        <v>0.024599999999992406</v>
      </c>
      <c r="F192" s="188">
        <f t="shared" si="22"/>
        <v>74.53641982787663</v>
      </c>
      <c r="G192" s="189">
        <f t="shared" si="23"/>
        <v>330.04</v>
      </c>
      <c r="H192" s="200">
        <v>4</v>
      </c>
      <c r="I192" s="145">
        <v>809.12</v>
      </c>
      <c r="J192" s="145">
        <v>479.08</v>
      </c>
    </row>
    <row r="193" spans="1:10" ht="23.25">
      <c r="A193" s="136"/>
      <c r="B193" s="200">
        <v>14</v>
      </c>
      <c r="C193" s="153">
        <v>85.9212</v>
      </c>
      <c r="D193" s="153">
        <v>85.9375</v>
      </c>
      <c r="E193" s="187">
        <f aca="true" t="shared" si="24" ref="E193:E256">D193-C193</f>
        <v>0.01630000000000109</v>
      </c>
      <c r="F193" s="188">
        <f aca="true" t="shared" si="25" ref="F193:F256">((10^6)*E193/G193)</f>
        <v>58.39991401240045</v>
      </c>
      <c r="G193" s="189">
        <f aca="true" t="shared" si="26" ref="G193:G256">I193-J193</f>
        <v>279.11</v>
      </c>
      <c r="H193" s="200">
        <v>5</v>
      </c>
      <c r="I193" s="145">
        <v>802.39</v>
      </c>
      <c r="J193" s="145">
        <v>523.28</v>
      </c>
    </row>
    <row r="194" spans="1:10" ht="23.25">
      <c r="A194" s="136"/>
      <c r="B194" s="137">
        <v>15</v>
      </c>
      <c r="C194" s="153">
        <v>86.9846</v>
      </c>
      <c r="D194" s="153">
        <v>87.0005</v>
      </c>
      <c r="E194" s="187">
        <f t="shared" si="24"/>
        <v>0.015900000000002024</v>
      </c>
      <c r="F194" s="188">
        <f t="shared" si="25"/>
        <v>50.06612507085466</v>
      </c>
      <c r="G194" s="189">
        <f t="shared" si="26"/>
        <v>317.58</v>
      </c>
      <c r="H194" s="200">
        <v>6</v>
      </c>
      <c r="I194" s="145">
        <v>808.75</v>
      </c>
      <c r="J194" s="145">
        <v>491.17</v>
      </c>
    </row>
    <row r="195" spans="1:10" ht="23.25">
      <c r="A195" s="136">
        <v>21674</v>
      </c>
      <c r="B195" s="137">
        <v>34</v>
      </c>
      <c r="C195" s="153">
        <v>86.7564</v>
      </c>
      <c r="D195" s="153">
        <v>86.7814</v>
      </c>
      <c r="E195" s="187">
        <f t="shared" si="24"/>
        <v>0.025000000000005684</v>
      </c>
      <c r="F195" s="188">
        <f t="shared" si="25"/>
        <v>80.64516129034091</v>
      </c>
      <c r="G195" s="189">
        <f t="shared" si="26"/>
        <v>310</v>
      </c>
      <c r="H195" s="200">
        <v>7</v>
      </c>
      <c r="I195" s="145">
        <v>820.5</v>
      </c>
      <c r="J195" s="145">
        <v>510.5</v>
      </c>
    </row>
    <row r="196" spans="1:10" ht="23.25">
      <c r="A196" s="136"/>
      <c r="B196" s="137">
        <v>35</v>
      </c>
      <c r="C196" s="153">
        <v>85.946</v>
      </c>
      <c r="D196" s="153">
        <v>85.963</v>
      </c>
      <c r="E196" s="187">
        <f t="shared" si="24"/>
        <v>0.016999999999995907</v>
      </c>
      <c r="F196" s="188">
        <f t="shared" si="25"/>
        <v>56.64400906302781</v>
      </c>
      <c r="G196" s="189">
        <f t="shared" si="26"/>
        <v>300.12</v>
      </c>
      <c r="H196" s="200">
        <v>8</v>
      </c>
      <c r="I196" s="145">
        <v>805.89</v>
      </c>
      <c r="J196" s="145">
        <v>505.77</v>
      </c>
    </row>
    <row r="197" spans="1:10" ht="23.25">
      <c r="A197" s="136"/>
      <c r="B197" s="137">
        <v>36</v>
      </c>
      <c r="C197" s="153">
        <v>87.002</v>
      </c>
      <c r="D197" s="153">
        <v>87.0183</v>
      </c>
      <c r="E197" s="187">
        <f t="shared" si="24"/>
        <v>0.01630000000000109</v>
      </c>
      <c r="F197" s="188">
        <f t="shared" si="25"/>
        <v>54.53511325237074</v>
      </c>
      <c r="G197" s="189">
        <f t="shared" si="26"/>
        <v>298.89</v>
      </c>
      <c r="H197" s="200">
        <v>9</v>
      </c>
      <c r="I197" s="145">
        <v>842.62</v>
      </c>
      <c r="J197" s="145">
        <v>543.73</v>
      </c>
    </row>
    <row r="198" spans="1:10" ht="23.25">
      <c r="A198" s="136">
        <v>21693</v>
      </c>
      <c r="B198" s="137">
        <v>1</v>
      </c>
      <c r="C198" s="153">
        <v>85.3738</v>
      </c>
      <c r="D198" s="153">
        <v>85.5429</v>
      </c>
      <c r="E198" s="187">
        <f t="shared" si="24"/>
        <v>0.16910000000000025</v>
      </c>
      <c r="F198" s="188">
        <f t="shared" si="25"/>
        <v>510.61388410786077</v>
      </c>
      <c r="G198" s="189">
        <f t="shared" si="26"/>
        <v>331.17</v>
      </c>
      <c r="H198" s="200">
        <v>10</v>
      </c>
      <c r="I198" s="145">
        <v>624.23</v>
      </c>
      <c r="J198" s="145">
        <v>293.06</v>
      </c>
    </row>
    <row r="199" spans="1:10" ht="23.25">
      <c r="A199" s="136"/>
      <c r="B199" s="137">
        <v>2</v>
      </c>
      <c r="C199" s="153">
        <v>87.4356</v>
      </c>
      <c r="D199" s="153">
        <v>87.6605</v>
      </c>
      <c r="E199" s="187">
        <f t="shared" si="24"/>
        <v>0.2249000000000052</v>
      </c>
      <c r="F199" s="188">
        <f t="shared" si="25"/>
        <v>707.9228178413083</v>
      </c>
      <c r="G199" s="189">
        <f t="shared" si="26"/>
        <v>317.68999999999994</v>
      </c>
      <c r="H199" s="200">
        <v>11</v>
      </c>
      <c r="I199" s="145">
        <v>837.13</v>
      </c>
      <c r="J199" s="145">
        <v>519.44</v>
      </c>
    </row>
    <row r="200" spans="1:10" ht="23.25">
      <c r="A200" s="136"/>
      <c r="B200" s="137">
        <v>3</v>
      </c>
      <c r="C200" s="153">
        <v>85.8231</v>
      </c>
      <c r="D200" s="153">
        <v>86.0578</v>
      </c>
      <c r="E200" s="187">
        <f t="shared" si="24"/>
        <v>0.23470000000000368</v>
      </c>
      <c r="F200" s="188">
        <f t="shared" si="25"/>
        <v>649.4368964276922</v>
      </c>
      <c r="G200" s="189">
        <f t="shared" si="26"/>
        <v>361.39</v>
      </c>
      <c r="H200" s="200">
        <v>12</v>
      </c>
      <c r="I200" s="145">
        <v>727.89</v>
      </c>
      <c r="J200" s="145">
        <v>366.5</v>
      </c>
    </row>
    <row r="201" spans="1:10" ht="23.25">
      <c r="A201" s="136">
        <v>21703</v>
      </c>
      <c r="B201" s="137">
        <v>10</v>
      </c>
      <c r="C201" s="153">
        <v>85.0692</v>
      </c>
      <c r="D201" s="153">
        <v>85.194</v>
      </c>
      <c r="E201" s="187">
        <f t="shared" si="24"/>
        <v>0.12480000000000757</v>
      </c>
      <c r="F201" s="188">
        <f t="shared" si="25"/>
        <v>470.9256254481249</v>
      </c>
      <c r="G201" s="189">
        <f t="shared" si="26"/>
        <v>265.01</v>
      </c>
      <c r="H201" s="200">
        <v>13</v>
      </c>
      <c r="I201" s="145">
        <v>814.68</v>
      </c>
      <c r="J201" s="145">
        <v>549.67</v>
      </c>
    </row>
    <row r="202" spans="1:10" ht="23.25">
      <c r="A202" s="136"/>
      <c r="B202" s="137">
        <v>11</v>
      </c>
      <c r="C202" s="153">
        <v>86.0759</v>
      </c>
      <c r="D202" s="153">
        <v>86.2298</v>
      </c>
      <c r="E202" s="187">
        <f t="shared" si="24"/>
        <v>0.15389999999999304</v>
      </c>
      <c r="F202" s="188">
        <f t="shared" si="25"/>
        <v>505.7509037134179</v>
      </c>
      <c r="G202" s="189">
        <f t="shared" si="26"/>
        <v>304.29999999999995</v>
      </c>
      <c r="H202" s="200">
        <v>14</v>
      </c>
      <c r="I202" s="145">
        <v>706.18</v>
      </c>
      <c r="J202" s="145">
        <v>401.88</v>
      </c>
    </row>
    <row r="203" spans="1:10" ht="23.25">
      <c r="A203" s="136"/>
      <c r="B203" s="137">
        <v>12</v>
      </c>
      <c r="C203" s="153">
        <v>84.8119</v>
      </c>
      <c r="D203" s="153">
        <v>84.9353</v>
      </c>
      <c r="E203" s="187">
        <f t="shared" si="24"/>
        <v>0.12340000000000373</v>
      </c>
      <c r="F203" s="188">
        <f t="shared" si="25"/>
        <v>409.13762806274235</v>
      </c>
      <c r="G203" s="189">
        <f t="shared" si="26"/>
        <v>301.61</v>
      </c>
      <c r="H203" s="200">
        <v>15</v>
      </c>
      <c r="I203" s="145">
        <v>711.46</v>
      </c>
      <c r="J203" s="145">
        <v>409.85</v>
      </c>
    </row>
    <row r="204" spans="1:10" ht="23.25">
      <c r="A204" s="136">
        <v>21716</v>
      </c>
      <c r="B204" s="137">
        <v>13</v>
      </c>
      <c r="C204" s="153">
        <v>86.667</v>
      </c>
      <c r="D204" s="153">
        <v>86.6768</v>
      </c>
      <c r="E204" s="187">
        <f t="shared" si="24"/>
        <v>0.009799999999998477</v>
      </c>
      <c r="F204" s="188">
        <f t="shared" si="25"/>
        <v>34.503397528424735</v>
      </c>
      <c r="G204" s="189">
        <f t="shared" si="26"/>
        <v>284.03</v>
      </c>
      <c r="H204" s="200">
        <v>16</v>
      </c>
      <c r="I204" s="145">
        <v>837.47</v>
      </c>
      <c r="J204" s="145">
        <v>553.44</v>
      </c>
    </row>
    <row r="205" spans="1:10" ht="23.25">
      <c r="A205" s="136"/>
      <c r="B205" s="137">
        <v>14</v>
      </c>
      <c r="C205" s="153">
        <v>85.9108</v>
      </c>
      <c r="D205" s="153">
        <v>85.9252</v>
      </c>
      <c r="E205" s="187">
        <f t="shared" si="24"/>
        <v>0.014400000000009072</v>
      </c>
      <c r="F205" s="188">
        <f t="shared" si="25"/>
        <v>46.98052265834418</v>
      </c>
      <c r="G205" s="189">
        <f t="shared" si="26"/>
        <v>306.51</v>
      </c>
      <c r="H205" s="200">
        <v>17</v>
      </c>
      <c r="I205" s="145">
        <v>844.11</v>
      </c>
      <c r="J205" s="145">
        <v>537.6</v>
      </c>
    </row>
    <row r="206" spans="1:10" ht="23.25">
      <c r="A206" s="136"/>
      <c r="B206" s="137">
        <v>15</v>
      </c>
      <c r="C206" s="153">
        <v>86.9673</v>
      </c>
      <c r="D206" s="153">
        <v>86.9827</v>
      </c>
      <c r="E206" s="187">
        <f t="shared" si="24"/>
        <v>0.015399999999999636</v>
      </c>
      <c r="F206" s="188">
        <f t="shared" si="25"/>
        <v>45.367506260125595</v>
      </c>
      <c r="G206" s="189">
        <f t="shared" si="26"/>
        <v>339.45000000000005</v>
      </c>
      <c r="H206" s="200">
        <v>18</v>
      </c>
      <c r="I206" s="145">
        <v>701.98</v>
      </c>
      <c r="J206" s="145">
        <v>362.53</v>
      </c>
    </row>
    <row r="207" spans="1:10" ht="23.25">
      <c r="A207" s="136">
        <v>21722</v>
      </c>
      <c r="B207" s="137">
        <v>16</v>
      </c>
      <c r="C207" s="153">
        <v>86.102</v>
      </c>
      <c r="D207" s="153">
        <v>86.115</v>
      </c>
      <c r="E207" s="187">
        <f t="shared" si="24"/>
        <v>0.012999999999991019</v>
      </c>
      <c r="F207" s="188">
        <f t="shared" si="25"/>
        <v>44.83995584985865</v>
      </c>
      <c r="G207" s="189">
        <f t="shared" si="26"/>
        <v>289.91999999999996</v>
      </c>
      <c r="H207" s="200">
        <v>19</v>
      </c>
      <c r="I207" s="145">
        <v>821.4</v>
      </c>
      <c r="J207" s="145">
        <v>531.48</v>
      </c>
    </row>
    <row r="208" spans="1:10" ht="23.25">
      <c r="A208" s="136"/>
      <c r="B208" s="137">
        <v>17</v>
      </c>
      <c r="C208" s="153">
        <v>87.194</v>
      </c>
      <c r="D208" s="153">
        <v>87.2121</v>
      </c>
      <c r="E208" s="187">
        <f t="shared" si="24"/>
        <v>0.018100000000004002</v>
      </c>
      <c r="F208" s="188">
        <f t="shared" si="25"/>
        <v>55.74033013058635</v>
      </c>
      <c r="G208" s="189">
        <f t="shared" si="26"/>
        <v>324.72</v>
      </c>
      <c r="H208" s="200">
        <v>20</v>
      </c>
      <c r="I208" s="145">
        <v>804</v>
      </c>
      <c r="J208" s="145">
        <v>479.28</v>
      </c>
    </row>
    <row r="209" spans="1:10" ht="23.25">
      <c r="A209" s="136"/>
      <c r="B209" s="137">
        <v>18</v>
      </c>
      <c r="C209" s="153">
        <v>85.1323</v>
      </c>
      <c r="D209" s="153">
        <v>85.1439</v>
      </c>
      <c r="E209" s="187">
        <f t="shared" si="24"/>
        <v>0.011600000000001387</v>
      </c>
      <c r="F209" s="188">
        <f t="shared" si="25"/>
        <v>40.90267983075242</v>
      </c>
      <c r="G209" s="189">
        <f t="shared" si="26"/>
        <v>283.6</v>
      </c>
      <c r="H209" s="200">
        <v>21</v>
      </c>
      <c r="I209" s="145">
        <v>848.94</v>
      </c>
      <c r="J209" s="145">
        <v>565.34</v>
      </c>
    </row>
    <row r="210" spans="1:10" ht="23.25">
      <c r="A210" s="136">
        <v>21732</v>
      </c>
      <c r="B210" s="137">
        <v>22</v>
      </c>
      <c r="C210" s="153">
        <v>85.126</v>
      </c>
      <c r="D210" s="153">
        <v>85.2239</v>
      </c>
      <c r="E210" s="187">
        <f t="shared" si="24"/>
        <v>0.09789999999999566</v>
      </c>
      <c r="F210" s="188">
        <f t="shared" si="25"/>
        <v>321.5634751190529</v>
      </c>
      <c r="G210" s="189">
        <f t="shared" si="26"/>
        <v>304.45000000000005</v>
      </c>
      <c r="H210" s="200">
        <v>22</v>
      </c>
      <c r="I210" s="145">
        <v>831.45</v>
      </c>
      <c r="J210" s="145">
        <v>527</v>
      </c>
    </row>
    <row r="211" spans="1:10" ht="23.25">
      <c r="A211" s="136"/>
      <c r="B211" s="137">
        <v>23</v>
      </c>
      <c r="C211" s="153">
        <v>87.6728</v>
      </c>
      <c r="D211" s="153">
        <v>87.777</v>
      </c>
      <c r="E211" s="187">
        <f t="shared" si="24"/>
        <v>0.10420000000000584</v>
      </c>
      <c r="F211" s="188">
        <f t="shared" si="25"/>
        <v>322.77049840475127</v>
      </c>
      <c r="G211" s="189">
        <f t="shared" si="26"/>
        <v>322.83</v>
      </c>
      <c r="H211" s="200">
        <v>23</v>
      </c>
      <c r="I211" s="145">
        <v>703.25</v>
      </c>
      <c r="J211" s="145">
        <v>380.42</v>
      </c>
    </row>
    <row r="212" spans="1:10" ht="23.25">
      <c r="A212" s="136"/>
      <c r="B212" s="137">
        <v>24</v>
      </c>
      <c r="C212" s="153">
        <v>88.0405</v>
      </c>
      <c r="D212" s="153">
        <v>88.1494</v>
      </c>
      <c r="E212" s="187">
        <f t="shared" si="24"/>
        <v>0.10890000000000555</v>
      </c>
      <c r="F212" s="188">
        <f t="shared" si="25"/>
        <v>338.7984942289317</v>
      </c>
      <c r="G212" s="189">
        <f t="shared" si="26"/>
        <v>321.43000000000006</v>
      </c>
      <c r="H212" s="200">
        <v>24</v>
      </c>
      <c r="I212" s="145">
        <v>681.57</v>
      </c>
      <c r="J212" s="145">
        <v>360.14</v>
      </c>
    </row>
    <row r="213" spans="1:10" ht="23.25">
      <c r="A213" s="136">
        <v>21742</v>
      </c>
      <c r="B213" s="137">
        <v>25</v>
      </c>
      <c r="C213" s="153">
        <v>87.0548</v>
      </c>
      <c r="D213" s="153">
        <v>87.1235</v>
      </c>
      <c r="E213" s="187">
        <f t="shared" si="24"/>
        <v>0.06870000000000687</v>
      </c>
      <c r="F213" s="188">
        <f t="shared" si="25"/>
        <v>234.90391848460254</v>
      </c>
      <c r="G213" s="189">
        <f t="shared" si="26"/>
        <v>292.46000000000004</v>
      </c>
      <c r="H213" s="200">
        <v>25</v>
      </c>
      <c r="I213" s="145">
        <v>847.38</v>
      </c>
      <c r="J213" s="145">
        <v>554.92</v>
      </c>
    </row>
    <row r="214" spans="1:10" ht="23.25">
      <c r="A214" s="136"/>
      <c r="B214" s="137">
        <v>26</v>
      </c>
      <c r="C214" s="153">
        <v>85.8049</v>
      </c>
      <c r="D214" s="153">
        <v>85.8741</v>
      </c>
      <c r="E214" s="187">
        <f t="shared" si="24"/>
        <v>0.06919999999999504</v>
      </c>
      <c r="F214" s="188">
        <f t="shared" si="25"/>
        <v>224.6972107672664</v>
      </c>
      <c r="G214" s="189">
        <f t="shared" si="26"/>
        <v>307.97</v>
      </c>
      <c r="H214" s="200">
        <v>26</v>
      </c>
      <c r="I214" s="145">
        <v>861.38</v>
      </c>
      <c r="J214" s="145">
        <v>553.41</v>
      </c>
    </row>
    <row r="215" spans="1:10" ht="23.25">
      <c r="A215" s="136"/>
      <c r="B215" s="137">
        <v>27</v>
      </c>
      <c r="C215" s="153">
        <v>86.3039</v>
      </c>
      <c r="D215" s="153">
        <v>86.367</v>
      </c>
      <c r="E215" s="187">
        <f t="shared" si="24"/>
        <v>0.06310000000000571</v>
      </c>
      <c r="F215" s="188">
        <f t="shared" si="25"/>
        <v>195.65284797372394</v>
      </c>
      <c r="G215" s="189">
        <f t="shared" si="26"/>
        <v>322.51</v>
      </c>
      <c r="H215" s="200">
        <v>27</v>
      </c>
      <c r="I215" s="145">
        <v>848.87</v>
      </c>
      <c r="J215" s="145">
        <v>526.36</v>
      </c>
    </row>
    <row r="216" spans="1:10" ht="23.25">
      <c r="A216" s="136">
        <v>21756</v>
      </c>
      <c r="B216" s="137">
        <v>28</v>
      </c>
      <c r="C216" s="153">
        <v>87.1865</v>
      </c>
      <c r="D216" s="153">
        <v>87.2529</v>
      </c>
      <c r="E216" s="187">
        <f t="shared" si="24"/>
        <v>0.06640000000000157</v>
      </c>
      <c r="F216" s="188">
        <f t="shared" si="25"/>
        <v>208.30719036266024</v>
      </c>
      <c r="G216" s="189">
        <f t="shared" si="26"/>
        <v>318.76</v>
      </c>
      <c r="H216" s="200">
        <v>28</v>
      </c>
      <c r="I216" s="145">
        <v>855.09</v>
      </c>
      <c r="J216" s="145">
        <v>536.33</v>
      </c>
    </row>
    <row r="217" spans="1:10" ht="23.25">
      <c r="A217" s="136"/>
      <c r="B217" s="137">
        <v>29</v>
      </c>
      <c r="C217" s="153">
        <v>85.2298</v>
      </c>
      <c r="D217" s="153">
        <v>85.2886</v>
      </c>
      <c r="E217" s="187">
        <f t="shared" si="24"/>
        <v>0.05880000000000507</v>
      </c>
      <c r="F217" s="188">
        <f t="shared" si="25"/>
        <v>195.19968130665958</v>
      </c>
      <c r="G217" s="189">
        <f t="shared" si="26"/>
        <v>301.23</v>
      </c>
      <c r="H217" s="200">
        <v>29</v>
      </c>
      <c r="I217" s="145">
        <v>820.32</v>
      </c>
      <c r="J217" s="145">
        <v>519.09</v>
      </c>
    </row>
    <row r="218" spans="1:10" ht="23.25">
      <c r="A218" s="136"/>
      <c r="B218" s="137">
        <v>30</v>
      </c>
      <c r="C218" s="153">
        <v>84.9512</v>
      </c>
      <c r="D218" s="153">
        <v>85.0167</v>
      </c>
      <c r="E218" s="187">
        <f t="shared" si="24"/>
        <v>0.06550000000000011</v>
      </c>
      <c r="F218" s="188">
        <f t="shared" si="25"/>
        <v>196.62584053794464</v>
      </c>
      <c r="G218" s="189">
        <f t="shared" si="26"/>
        <v>333.12</v>
      </c>
      <c r="H218" s="200">
        <v>30</v>
      </c>
      <c r="I218" s="145">
        <v>773.01</v>
      </c>
      <c r="J218" s="145">
        <v>439.89</v>
      </c>
    </row>
    <row r="219" spans="1:10" ht="23.25">
      <c r="A219" s="136">
        <v>21771</v>
      </c>
      <c r="B219" s="137">
        <v>10</v>
      </c>
      <c r="C219" s="153">
        <v>85.0735</v>
      </c>
      <c r="D219" s="153">
        <v>85.1444</v>
      </c>
      <c r="E219" s="187">
        <f t="shared" si="24"/>
        <v>0.07090000000000884</v>
      </c>
      <c r="F219" s="188">
        <f t="shared" si="25"/>
        <v>228.90904981761162</v>
      </c>
      <c r="G219" s="189">
        <f t="shared" si="26"/>
        <v>309.73</v>
      </c>
      <c r="H219" s="200">
        <v>31</v>
      </c>
      <c r="I219" s="145">
        <v>685.99</v>
      </c>
      <c r="J219" s="145">
        <v>376.26</v>
      </c>
    </row>
    <row r="220" spans="1:10" ht="23.25">
      <c r="A220" s="136"/>
      <c r="B220" s="137">
        <v>11</v>
      </c>
      <c r="C220" s="153">
        <v>86.0722</v>
      </c>
      <c r="D220" s="153">
        <v>86.1442</v>
      </c>
      <c r="E220" s="187">
        <f t="shared" si="24"/>
        <v>0.07200000000000273</v>
      </c>
      <c r="F220" s="188">
        <f t="shared" si="25"/>
        <v>267.687846228214</v>
      </c>
      <c r="G220" s="189">
        <f t="shared" si="26"/>
        <v>268.97</v>
      </c>
      <c r="H220" s="200">
        <v>32</v>
      </c>
      <c r="I220" s="145">
        <v>814.28</v>
      </c>
      <c r="J220" s="145">
        <v>545.31</v>
      </c>
    </row>
    <row r="221" spans="1:10" ht="23.25">
      <c r="A221" s="136"/>
      <c r="B221" s="137">
        <v>12</v>
      </c>
      <c r="C221" s="153">
        <v>84.813</v>
      </c>
      <c r="D221" s="153">
        <v>84.8921</v>
      </c>
      <c r="E221" s="187">
        <f t="shared" si="24"/>
        <v>0.07909999999999684</v>
      </c>
      <c r="F221" s="188">
        <f t="shared" si="25"/>
        <v>266.6082442953819</v>
      </c>
      <c r="G221" s="189">
        <f t="shared" si="26"/>
        <v>296.68999999999994</v>
      </c>
      <c r="H221" s="200">
        <v>33</v>
      </c>
      <c r="I221" s="145">
        <v>797.29</v>
      </c>
      <c r="J221" s="145">
        <v>500.6</v>
      </c>
    </row>
    <row r="222" spans="1:10" ht="23.25">
      <c r="A222" s="136">
        <v>21786</v>
      </c>
      <c r="B222" s="137">
        <v>13</v>
      </c>
      <c r="C222" s="153">
        <v>86.7068</v>
      </c>
      <c r="D222" s="153">
        <v>86.8049</v>
      </c>
      <c r="E222" s="187">
        <f t="shared" si="24"/>
        <v>0.0981000000000023</v>
      </c>
      <c r="F222" s="188">
        <f t="shared" si="25"/>
        <v>330.21408374849295</v>
      </c>
      <c r="G222" s="189">
        <f t="shared" si="26"/>
        <v>297.08000000000004</v>
      </c>
      <c r="H222" s="200">
        <v>34</v>
      </c>
      <c r="I222" s="145">
        <v>728.47</v>
      </c>
      <c r="J222" s="145">
        <v>431.39</v>
      </c>
    </row>
    <row r="223" spans="1:10" ht="23.25">
      <c r="A223" s="136"/>
      <c r="B223" s="137">
        <v>14</v>
      </c>
      <c r="C223" s="153">
        <v>85.9</v>
      </c>
      <c r="D223" s="153">
        <v>85.9952</v>
      </c>
      <c r="E223" s="187">
        <f t="shared" si="24"/>
        <v>0.09519999999999129</v>
      </c>
      <c r="F223" s="188">
        <f t="shared" si="25"/>
        <v>319.69910672305485</v>
      </c>
      <c r="G223" s="189">
        <f t="shared" si="26"/>
        <v>297.7800000000001</v>
      </c>
      <c r="H223" s="200">
        <v>35</v>
      </c>
      <c r="I223" s="145">
        <v>842.2</v>
      </c>
      <c r="J223" s="145">
        <v>544.42</v>
      </c>
    </row>
    <row r="224" spans="1:10" ht="23.25">
      <c r="A224" s="136"/>
      <c r="B224" s="137">
        <v>15</v>
      </c>
      <c r="C224" s="153">
        <v>86.983</v>
      </c>
      <c r="D224" s="153">
        <v>87.071</v>
      </c>
      <c r="E224" s="187">
        <f t="shared" si="24"/>
        <v>0.08799999999999386</v>
      </c>
      <c r="F224" s="188">
        <f t="shared" si="25"/>
        <v>289.8073439815375</v>
      </c>
      <c r="G224" s="189">
        <f t="shared" si="26"/>
        <v>303.65000000000003</v>
      </c>
      <c r="H224" s="200">
        <v>36</v>
      </c>
      <c r="I224" s="145">
        <v>652.24</v>
      </c>
      <c r="J224" s="145">
        <v>348.59</v>
      </c>
    </row>
    <row r="225" spans="1:10" ht="23.25">
      <c r="A225" s="136">
        <v>21792</v>
      </c>
      <c r="B225" s="137">
        <v>16</v>
      </c>
      <c r="C225" s="153">
        <v>86.14</v>
      </c>
      <c r="D225" s="153">
        <v>86.1954</v>
      </c>
      <c r="E225" s="187">
        <f t="shared" si="24"/>
        <v>0.05540000000000589</v>
      </c>
      <c r="F225" s="188">
        <f t="shared" si="25"/>
        <v>215.08716077185193</v>
      </c>
      <c r="G225" s="189">
        <f t="shared" si="26"/>
        <v>257.56999999999994</v>
      </c>
      <c r="H225" s="200">
        <v>37</v>
      </c>
      <c r="I225" s="145">
        <v>784.05</v>
      </c>
      <c r="J225" s="145">
        <v>526.48</v>
      </c>
    </row>
    <row r="226" spans="1:10" ht="23.25">
      <c r="A226" s="136"/>
      <c r="B226" s="137">
        <v>17</v>
      </c>
      <c r="C226" s="153">
        <v>87.1951</v>
      </c>
      <c r="D226" s="153">
        <v>87.2594</v>
      </c>
      <c r="E226" s="187">
        <f t="shared" si="24"/>
        <v>0.06430000000000291</v>
      </c>
      <c r="F226" s="188">
        <f t="shared" si="25"/>
        <v>219.55133677059075</v>
      </c>
      <c r="G226" s="189">
        <f t="shared" si="26"/>
        <v>292.87</v>
      </c>
      <c r="H226" s="200">
        <v>38</v>
      </c>
      <c r="I226" s="145">
        <v>820.19</v>
      </c>
      <c r="J226" s="145">
        <v>527.32</v>
      </c>
    </row>
    <row r="227" spans="1:10" ht="23.25">
      <c r="A227" s="136"/>
      <c r="B227" s="137">
        <v>18</v>
      </c>
      <c r="C227" s="153">
        <v>85.1023</v>
      </c>
      <c r="D227" s="153">
        <v>85.1672</v>
      </c>
      <c r="E227" s="187">
        <f t="shared" si="24"/>
        <v>0.0648999999999944</v>
      </c>
      <c r="F227" s="188">
        <f t="shared" si="25"/>
        <v>239.97041967089822</v>
      </c>
      <c r="G227" s="189">
        <f t="shared" si="26"/>
        <v>270.44999999999993</v>
      </c>
      <c r="H227" s="200">
        <v>39</v>
      </c>
      <c r="I227" s="145">
        <v>825.43</v>
      </c>
      <c r="J227" s="145">
        <v>554.98</v>
      </c>
    </row>
    <row r="228" spans="1:10" ht="23.25">
      <c r="A228" s="136">
        <v>21798</v>
      </c>
      <c r="B228" s="137">
        <v>10</v>
      </c>
      <c r="C228" s="153">
        <v>85.0692</v>
      </c>
      <c r="D228" s="153">
        <v>85.0878</v>
      </c>
      <c r="E228" s="187">
        <f t="shared" si="24"/>
        <v>0.01860000000000639</v>
      </c>
      <c r="F228" s="188">
        <f t="shared" si="25"/>
        <v>59.07575035733329</v>
      </c>
      <c r="G228" s="189">
        <f t="shared" si="26"/>
        <v>314.85</v>
      </c>
      <c r="H228" s="200">
        <v>40</v>
      </c>
      <c r="I228" s="145">
        <v>846.11</v>
      </c>
      <c r="J228" s="145">
        <v>531.26</v>
      </c>
    </row>
    <row r="229" spans="1:10" ht="23.25">
      <c r="A229" s="136"/>
      <c r="B229" s="137">
        <v>11</v>
      </c>
      <c r="C229" s="153">
        <v>86.068</v>
      </c>
      <c r="D229" s="153">
        <v>86.0868</v>
      </c>
      <c r="E229" s="187">
        <f t="shared" si="24"/>
        <v>0.018799999999998818</v>
      </c>
      <c r="F229" s="188">
        <f t="shared" si="25"/>
        <v>58.978541849663756</v>
      </c>
      <c r="G229" s="189">
        <f t="shared" si="26"/>
        <v>318.76</v>
      </c>
      <c r="H229" s="200">
        <v>41</v>
      </c>
      <c r="I229" s="145">
        <v>870.53</v>
      </c>
      <c r="J229" s="145">
        <v>551.77</v>
      </c>
    </row>
    <row r="230" spans="1:10" ht="23.25">
      <c r="A230" s="136"/>
      <c r="B230" s="137">
        <v>12</v>
      </c>
      <c r="C230" s="153">
        <v>84.7847</v>
      </c>
      <c r="D230" s="153">
        <v>84.7964</v>
      </c>
      <c r="E230" s="187">
        <f t="shared" si="24"/>
        <v>0.011700000000004707</v>
      </c>
      <c r="F230" s="188">
        <f t="shared" si="25"/>
        <v>39.05598023835734</v>
      </c>
      <c r="G230" s="189">
        <f t="shared" si="26"/>
        <v>299.56999999999994</v>
      </c>
      <c r="H230" s="200">
        <v>42</v>
      </c>
      <c r="I230" s="145">
        <v>829.17</v>
      </c>
      <c r="J230" s="145">
        <v>529.6</v>
      </c>
    </row>
    <row r="231" spans="1:10" ht="23.25">
      <c r="A231" s="136">
        <v>21816</v>
      </c>
      <c r="B231" s="137">
        <v>13</v>
      </c>
      <c r="C231" s="153">
        <v>86.7111</v>
      </c>
      <c r="D231" s="153">
        <v>86.7473</v>
      </c>
      <c r="E231" s="187">
        <f t="shared" si="24"/>
        <v>0.03619999999999379</v>
      </c>
      <c r="F231" s="188">
        <f t="shared" si="25"/>
        <v>126.87953454135432</v>
      </c>
      <c r="G231" s="189">
        <f t="shared" si="26"/>
        <v>285.30999999999995</v>
      </c>
      <c r="H231" s="200">
        <v>43</v>
      </c>
      <c r="I231" s="145">
        <v>823.27</v>
      </c>
      <c r="J231" s="145">
        <v>537.96</v>
      </c>
    </row>
    <row r="232" spans="1:10" ht="23.25">
      <c r="A232" s="136"/>
      <c r="B232" s="137">
        <v>14</v>
      </c>
      <c r="C232" s="153">
        <v>85.9011</v>
      </c>
      <c r="D232" s="153">
        <v>85.9425</v>
      </c>
      <c r="E232" s="187">
        <f t="shared" si="24"/>
        <v>0.041399999999995885</v>
      </c>
      <c r="F232" s="188">
        <f t="shared" si="25"/>
        <v>135.58655924541787</v>
      </c>
      <c r="G232" s="189">
        <f t="shared" si="26"/>
        <v>305.3399999999999</v>
      </c>
      <c r="H232" s="200">
        <v>44</v>
      </c>
      <c r="I232" s="145">
        <v>850.66</v>
      </c>
      <c r="J232" s="145">
        <v>545.32</v>
      </c>
    </row>
    <row r="233" spans="1:10" ht="23.25">
      <c r="A233" s="136"/>
      <c r="B233" s="137">
        <v>15</v>
      </c>
      <c r="C233" s="153">
        <v>86.978</v>
      </c>
      <c r="D233" s="153">
        <v>87.0183</v>
      </c>
      <c r="E233" s="187">
        <f t="shared" si="24"/>
        <v>0.040300000000002</v>
      </c>
      <c r="F233" s="188">
        <f t="shared" si="25"/>
        <v>132.45686113394248</v>
      </c>
      <c r="G233" s="189">
        <f t="shared" si="26"/>
        <v>304.25</v>
      </c>
      <c r="H233" s="200">
        <v>45</v>
      </c>
      <c r="I233" s="145">
        <v>833.49</v>
      </c>
      <c r="J233" s="145">
        <v>529.24</v>
      </c>
    </row>
    <row r="234" spans="1:10" ht="23.25">
      <c r="A234" s="136">
        <v>21822</v>
      </c>
      <c r="B234" s="137">
        <v>16</v>
      </c>
      <c r="C234" s="153">
        <v>86.1264</v>
      </c>
      <c r="D234" s="153">
        <v>86.171</v>
      </c>
      <c r="E234" s="187">
        <f t="shared" si="24"/>
        <v>0.04460000000000264</v>
      </c>
      <c r="F234" s="188">
        <f t="shared" si="25"/>
        <v>144.60331355575863</v>
      </c>
      <c r="G234" s="189">
        <f t="shared" si="26"/>
        <v>308.43</v>
      </c>
      <c r="H234" s="200">
        <v>46</v>
      </c>
      <c r="I234" s="145">
        <v>637.86</v>
      </c>
      <c r="J234" s="145">
        <v>329.43</v>
      </c>
    </row>
    <row r="235" spans="1:10" ht="23.25">
      <c r="A235" s="136"/>
      <c r="B235" s="137">
        <v>17</v>
      </c>
      <c r="C235" s="153">
        <v>87.1872</v>
      </c>
      <c r="D235" s="153">
        <v>87.2309</v>
      </c>
      <c r="E235" s="187">
        <f t="shared" si="24"/>
        <v>0.04370000000000118</v>
      </c>
      <c r="F235" s="188">
        <f t="shared" si="25"/>
        <v>132.49249613437584</v>
      </c>
      <c r="G235" s="189">
        <f t="shared" si="26"/>
        <v>329.8299999999999</v>
      </c>
      <c r="H235" s="200">
        <v>47</v>
      </c>
      <c r="I235" s="145">
        <v>665.06</v>
      </c>
      <c r="J235" s="145">
        <v>335.23</v>
      </c>
    </row>
    <row r="236" spans="1:10" ht="23.25">
      <c r="A236" s="136"/>
      <c r="B236" s="137">
        <v>18</v>
      </c>
      <c r="C236" s="153">
        <v>85.1273</v>
      </c>
      <c r="D236" s="153">
        <v>85.1683</v>
      </c>
      <c r="E236" s="187">
        <f t="shared" si="24"/>
        <v>0.04099999999999682</v>
      </c>
      <c r="F236" s="188">
        <f t="shared" si="25"/>
        <v>116.5236173477997</v>
      </c>
      <c r="G236" s="189">
        <f t="shared" si="26"/>
        <v>351.86000000000007</v>
      </c>
      <c r="H236" s="200">
        <v>48</v>
      </c>
      <c r="I236" s="145">
        <v>705.2</v>
      </c>
      <c r="J236" s="145">
        <v>353.34</v>
      </c>
    </row>
    <row r="237" spans="1:10" ht="23.25">
      <c r="A237" s="136">
        <v>21827</v>
      </c>
      <c r="B237" s="137">
        <v>10</v>
      </c>
      <c r="C237" s="153">
        <v>85.0725</v>
      </c>
      <c r="D237" s="153">
        <v>85.0876</v>
      </c>
      <c r="E237" s="187">
        <f t="shared" si="24"/>
        <v>0.015099999999989677</v>
      </c>
      <c r="F237" s="188">
        <f t="shared" si="25"/>
        <v>41.99226897296831</v>
      </c>
      <c r="G237" s="189">
        <f t="shared" si="26"/>
        <v>359.59000000000003</v>
      </c>
      <c r="H237" s="200">
        <v>49</v>
      </c>
      <c r="I237" s="145">
        <v>688.22</v>
      </c>
      <c r="J237" s="145">
        <v>328.63</v>
      </c>
    </row>
    <row r="238" spans="1:10" ht="23.25">
      <c r="A238" s="136"/>
      <c r="B238" s="137">
        <v>11</v>
      </c>
      <c r="C238" s="153">
        <v>86.1025</v>
      </c>
      <c r="D238" s="153">
        <v>86.1192</v>
      </c>
      <c r="E238" s="187">
        <f t="shared" si="24"/>
        <v>0.01670000000000016</v>
      </c>
      <c r="F238" s="188">
        <f t="shared" si="25"/>
        <v>48.706506839327325</v>
      </c>
      <c r="G238" s="189">
        <f t="shared" si="26"/>
        <v>342.87</v>
      </c>
      <c r="H238" s="200">
        <v>50</v>
      </c>
      <c r="I238" s="145">
        <v>736.99</v>
      </c>
      <c r="J238" s="145">
        <v>394.12</v>
      </c>
    </row>
    <row r="239" spans="1:10" ht="23.25">
      <c r="A239" s="136"/>
      <c r="B239" s="137">
        <v>12</v>
      </c>
      <c r="C239" s="153">
        <v>84.8466</v>
      </c>
      <c r="D239" s="153">
        <v>84.8648</v>
      </c>
      <c r="E239" s="187">
        <f t="shared" si="24"/>
        <v>0.01820000000000732</v>
      </c>
      <c r="F239" s="188">
        <f t="shared" si="25"/>
        <v>58.195306005011574</v>
      </c>
      <c r="G239" s="189">
        <f t="shared" si="26"/>
        <v>312.74</v>
      </c>
      <c r="H239" s="200">
        <v>51</v>
      </c>
      <c r="I239" s="145">
        <v>714.89</v>
      </c>
      <c r="J239" s="145">
        <v>402.15</v>
      </c>
    </row>
    <row r="240" spans="1:10" ht="23.25">
      <c r="A240" s="136">
        <v>21836</v>
      </c>
      <c r="B240" s="137">
        <v>13</v>
      </c>
      <c r="C240" s="153">
        <v>86.7344</v>
      </c>
      <c r="D240" s="153">
        <v>86.754</v>
      </c>
      <c r="E240" s="187">
        <f t="shared" si="24"/>
        <v>0.019600000000011164</v>
      </c>
      <c r="F240" s="188">
        <f t="shared" si="25"/>
        <v>61.351613610076576</v>
      </c>
      <c r="G240" s="189">
        <f t="shared" si="26"/>
        <v>319.47</v>
      </c>
      <c r="H240" s="200">
        <v>52</v>
      </c>
      <c r="I240" s="145">
        <v>686.73</v>
      </c>
      <c r="J240" s="145">
        <v>367.26</v>
      </c>
    </row>
    <row r="241" spans="1:10" ht="23.25">
      <c r="A241" s="136"/>
      <c r="B241" s="137">
        <v>14</v>
      </c>
      <c r="C241" s="153">
        <v>85.9305</v>
      </c>
      <c r="D241" s="153">
        <v>85.9401</v>
      </c>
      <c r="E241" s="187">
        <f t="shared" si="24"/>
        <v>0.009600000000006048</v>
      </c>
      <c r="F241" s="188">
        <f t="shared" si="25"/>
        <v>31.812307386440164</v>
      </c>
      <c r="G241" s="189">
        <f t="shared" si="26"/>
        <v>301.77</v>
      </c>
      <c r="H241" s="200">
        <v>53</v>
      </c>
      <c r="I241" s="145">
        <v>669.87</v>
      </c>
      <c r="J241" s="145">
        <v>368.1</v>
      </c>
    </row>
    <row r="242" spans="1:10" ht="23.25">
      <c r="A242" s="136"/>
      <c r="B242" s="137">
        <v>15</v>
      </c>
      <c r="C242" s="153">
        <v>87.0025</v>
      </c>
      <c r="D242" s="153">
        <v>87.0214</v>
      </c>
      <c r="E242" s="187">
        <f t="shared" si="24"/>
        <v>0.018900000000002137</v>
      </c>
      <c r="F242" s="188">
        <f t="shared" si="25"/>
        <v>58.302742388259674</v>
      </c>
      <c r="G242" s="189">
        <f t="shared" si="26"/>
        <v>324.17</v>
      </c>
      <c r="H242" s="200">
        <v>54</v>
      </c>
      <c r="I242" s="145">
        <v>682.83</v>
      </c>
      <c r="J242" s="145">
        <v>358.66</v>
      </c>
    </row>
    <row r="243" spans="1:10" ht="23.25">
      <c r="A243" s="136">
        <v>21850</v>
      </c>
      <c r="B243" s="137">
        <v>16</v>
      </c>
      <c r="C243" s="153">
        <v>86.1496</v>
      </c>
      <c r="D243" s="153">
        <v>86.1646</v>
      </c>
      <c r="E243" s="187">
        <f t="shared" si="24"/>
        <v>0.014999999999986358</v>
      </c>
      <c r="F243" s="188">
        <f t="shared" si="25"/>
        <v>60.6256567778933</v>
      </c>
      <c r="G243" s="189">
        <f t="shared" si="26"/>
        <v>247.41999999999996</v>
      </c>
      <c r="H243" s="200">
        <v>55</v>
      </c>
      <c r="I243" s="145">
        <v>828.56</v>
      </c>
      <c r="J243" s="145">
        <v>581.14</v>
      </c>
    </row>
    <row r="244" spans="1:10" ht="23.25">
      <c r="A244" s="136"/>
      <c r="B244" s="137">
        <v>17</v>
      </c>
      <c r="C244" s="153">
        <v>87.2279</v>
      </c>
      <c r="D244" s="153">
        <v>87.2505</v>
      </c>
      <c r="E244" s="187">
        <f t="shared" si="24"/>
        <v>0.022599999999997067</v>
      </c>
      <c r="F244" s="188">
        <f t="shared" si="25"/>
        <v>66.66076748369485</v>
      </c>
      <c r="G244" s="189">
        <f t="shared" si="26"/>
        <v>339.03000000000003</v>
      </c>
      <c r="H244" s="200">
        <v>56</v>
      </c>
      <c r="I244" s="145">
        <v>707.69</v>
      </c>
      <c r="J244" s="145">
        <v>368.66</v>
      </c>
    </row>
    <row r="245" spans="1:10" ht="23.25">
      <c r="A245" s="136"/>
      <c r="B245" s="137">
        <v>18</v>
      </c>
      <c r="C245" s="153">
        <v>85.1628</v>
      </c>
      <c r="D245" s="153">
        <v>85.1981</v>
      </c>
      <c r="E245" s="187">
        <f t="shared" si="24"/>
        <v>0.03529999999999234</v>
      </c>
      <c r="F245" s="188">
        <f t="shared" si="25"/>
        <v>136.94378709699475</v>
      </c>
      <c r="G245" s="189">
        <f t="shared" si="26"/>
        <v>257.77</v>
      </c>
      <c r="H245" s="200">
        <v>57</v>
      </c>
      <c r="I245" s="145">
        <v>809.76</v>
      </c>
      <c r="J245" s="145">
        <v>551.99</v>
      </c>
    </row>
    <row r="246" spans="1:10" ht="23.25">
      <c r="A246" s="136">
        <v>21863</v>
      </c>
      <c r="B246" s="137">
        <v>10</v>
      </c>
      <c r="C246" s="153">
        <v>85.0654</v>
      </c>
      <c r="D246" s="153">
        <v>85.0789</v>
      </c>
      <c r="E246" s="187">
        <f t="shared" si="24"/>
        <v>0.013500000000007617</v>
      </c>
      <c r="F246" s="188">
        <f t="shared" si="25"/>
        <v>50.76142131982559</v>
      </c>
      <c r="G246" s="189">
        <f t="shared" si="26"/>
        <v>265.95000000000005</v>
      </c>
      <c r="H246" s="200">
        <v>58</v>
      </c>
      <c r="I246" s="145">
        <v>785.11</v>
      </c>
      <c r="J246" s="145">
        <v>519.16</v>
      </c>
    </row>
    <row r="247" spans="1:10" ht="23.25">
      <c r="A247" s="136"/>
      <c r="B247" s="137">
        <v>11</v>
      </c>
      <c r="C247" s="153">
        <v>86.1182</v>
      </c>
      <c r="D247" s="153">
        <v>86.1297</v>
      </c>
      <c r="E247" s="187">
        <f t="shared" si="24"/>
        <v>0.011499999999998067</v>
      </c>
      <c r="F247" s="188">
        <f t="shared" si="25"/>
        <v>44.90784129958632</v>
      </c>
      <c r="G247" s="189">
        <f t="shared" si="26"/>
        <v>256.08000000000004</v>
      </c>
      <c r="H247" s="200">
        <v>59</v>
      </c>
      <c r="I247" s="145">
        <v>718.71</v>
      </c>
      <c r="J247" s="145">
        <v>462.63</v>
      </c>
    </row>
    <row r="248" spans="1:10" ht="23.25">
      <c r="A248" s="136"/>
      <c r="B248" s="137">
        <v>12</v>
      </c>
      <c r="C248" s="153">
        <v>84.8532</v>
      </c>
      <c r="D248" s="153">
        <v>84.8639</v>
      </c>
      <c r="E248" s="187">
        <f t="shared" si="24"/>
        <v>0.010699999999999932</v>
      </c>
      <c r="F248" s="188">
        <f t="shared" si="25"/>
        <v>40.296764960644495</v>
      </c>
      <c r="G248" s="189">
        <f t="shared" si="26"/>
        <v>265.53</v>
      </c>
      <c r="H248" s="200">
        <v>60</v>
      </c>
      <c r="I248" s="145">
        <v>791.3</v>
      </c>
      <c r="J248" s="145">
        <v>525.77</v>
      </c>
    </row>
    <row r="249" spans="1:10" ht="23.25">
      <c r="A249" s="136">
        <v>21865</v>
      </c>
      <c r="B249" s="137">
        <v>13</v>
      </c>
      <c r="C249" s="153">
        <v>86.7014</v>
      </c>
      <c r="D249" s="153">
        <v>86.8173</v>
      </c>
      <c r="E249" s="187">
        <f t="shared" si="24"/>
        <v>0.11589999999999634</v>
      </c>
      <c r="F249" s="188">
        <f t="shared" si="25"/>
        <v>339.07726514729336</v>
      </c>
      <c r="G249" s="189">
        <f t="shared" si="26"/>
        <v>341.80999999999995</v>
      </c>
      <c r="H249" s="200">
        <v>61</v>
      </c>
      <c r="I249" s="145">
        <v>707.67</v>
      </c>
      <c r="J249" s="145">
        <v>365.86</v>
      </c>
    </row>
    <row r="250" spans="1:10" ht="23.25">
      <c r="A250" s="136"/>
      <c r="B250" s="137">
        <v>14</v>
      </c>
      <c r="C250" s="153">
        <v>85.9105</v>
      </c>
      <c r="D250" s="153">
        <v>86.025</v>
      </c>
      <c r="E250" s="187">
        <f t="shared" si="24"/>
        <v>0.11450000000000671</v>
      </c>
      <c r="F250" s="188">
        <f t="shared" si="25"/>
        <v>351.61528067807</v>
      </c>
      <c r="G250" s="189">
        <f t="shared" si="26"/>
        <v>325.64</v>
      </c>
      <c r="H250" s="200">
        <v>62</v>
      </c>
      <c r="I250" s="145">
        <v>843.85</v>
      </c>
      <c r="J250" s="145">
        <v>518.21</v>
      </c>
    </row>
    <row r="251" spans="1:10" ht="23.25">
      <c r="A251" s="136"/>
      <c r="B251" s="137">
        <v>15</v>
      </c>
      <c r="C251" s="153">
        <v>86.992</v>
      </c>
      <c r="D251" s="153">
        <v>87.1147</v>
      </c>
      <c r="E251" s="187">
        <f t="shared" si="24"/>
        <v>0.1226999999999947</v>
      </c>
      <c r="F251" s="188">
        <f t="shared" si="25"/>
        <v>336.56087994073755</v>
      </c>
      <c r="G251" s="189">
        <f t="shared" si="26"/>
        <v>364.57000000000005</v>
      </c>
      <c r="H251" s="200">
        <v>63</v>
      </c>
      <c r="I251" s="145">
        <v>731.85</v>
      </c>
      <c r="J251" s="145">
        <v>367.28</v>
      </c>
    </row>
    <row r="252" spans="1:10" ht="23.25">
      <c r="A252" s="136">
        <v>21866</v>
      </c>
      <c r="B252" s="137">
        <v>16</v>
      </c>
      <c r="C252" s="153">
        <v>86.1477</v>
      </c>
      <c r="D252" s="153">
        <v>86.2625</v>
      </c>
      <c r="E252" s="187">
        <f t="shared" si="24"/>
        <v>0.11480000000000246</v>
      </c>
      <c r="F252" s="188">
        <f t="shared" si="25"/>
        <v>324.9547101449345</v>
      </c>
      <c r="G252" s="189">
        <f t="shared" si="26"/>
        <v>353.28000000000003</v>
      </c>
      <c r="H252" s="200">
        <v>64</v>
      </c>
      <c r="I252" s="145">
        <v>792.22</v>
      </c>
      <c r="J252" s="145">
        <v>438.94</v>
      </c>
    </row>
    <row r="253" spans="1:10" ht="23.25">
      <c r="A253" s="136"/>
      <c r="B253" s="137">
        <v>17</v>
      </c>
      <c r="C253" s="153">
        <v>87.2083</v>
      </c>
      <c r="D253" s="153">
        <v>87.3261</v>
      </c>
      <c r="E253" s="187">
        <f t="shared" si="24"/>
        <v>0.11780000000000257</v>
      </c>
      <c r="F253" s="188">
        <f t="shared" si="25"/>
        <v>337.69063180828624</v>
      </c>
      <c r="G253" s="189">
        <f t="shared" si="26"/>
        <v>348.84000000000003</v>
      </c>
      <c r="H253" s="200">
        <v>65</v>
      </c>
      <c r="I253" s="145">
        <v>648.33</v>
      </c>
      <c r="J253" s="145">
        <v>299.49</v>
      </c>
    </row>
    <row r="254" spans="1:10" ht="23.25">
      <c r="A254" s="136"/>
      <c r="B254" s="137">
        <v>18</v>
      </c>
      <c r="C254" s="153">
        <v>85.1262</v>
      </c>
      <c r="D254" s="153">
        <v>85.2512</v>
      </c>
      <c r="E254" s="187">
        <f t="shared" si="24"/>
        <v>0.125</v>
      </c>
      <c r="F254" s="188">
        <f t="shared" si="25"/>
        <v>342.0721361720759</v>
      </c>
      <c r="G254" s="189">
        <f t="shared" si="26"/>
        <v>365.4200000000001</v>
      </c>
      <c r="H254" s="200">
        <v>66</v>
      </c>
      <c r="I254" s="145">
        <v>749.2</v>
      </c>
      <c r="J254" s="145">
        <v>383.78</v>
      </c>
    </row>
    <row r="255" spans="1:10" ht="23.25">
      <c r="A255" s="136">
        <v>21897</v>
      </c>
      <c r="B255" s="137">
        <v>7</v>
      </c>
      <c r="C255" s="153">
        <v>86.4323</v>
      </c>
      <c r="D255" s="153">
        <v>86.4475</v>
      </c>
      <c r="E255" s="187">
        <f t="shared" si="24"/>
        <v>0.015200000000007208</v>
      </c>
      <c r="F255" s="188">
        <f t="shared" si="25"/>
        <v>49.35064935067275</v>
      </c>
      <c r="G255" s="189">
        <f t="shared" si="26"/>
        <v>308</v>
      </c>
      <c r="H255" s="200">
        <v>67</v>
      </c>
      <c r="I255" s="145">
        <v>678.72</v>
      </c>
      <c r="J255" s="145">
        <v>370.72</v>
      </c>
    </row>
    <row r="256" spans="1:10" ht="23.25">
      <c r="A256" s="136"/>
      <c r="B256" s="137">
        <v>8</v>
      </c>
      <c r="C256" s="153">
        <v>84.8028</v>
      </c>
      <c r="D256" s="153">
        <v>84.8152</v>
      </c>
      <c r="E256" s="187">
        <f t="shared" si="24"/>
        <v>0.012399999999999523</v>
      </c>
      <c r="F256" s="188">
        <f t="shared" si="25"/>
        <v>44.43011215020073</v>
      </c>
      <c r="G256" s="189">
        <f t="shared" si="26"/>
        <v>279.09000000000003</v>
      </c>
      <c r="H256" s="200">
        <v>68</v>
      </c>
      <c r="I256" s="145">
        <v>826.33</v>
      </c>
      <c r="J256" s="145">
        <v>547.24</v>
      </c>
    </row>
    <row r="257" spans="1:10" ht="23.25">
      <c r="A257" s="136"/>
      <c r="B257" s="137">
        <v>9</v>
      </c>
      <c r="C257" s="153">
        <v>87.6192</v>
      </c>
      <c r="D257" s="153">
        <v>87.6278</v>
      </c>
      <c r="E257" s="187">
        <f>D257-C257</f>
        <v>0.008599999999987062</v>
      </c>
      <c r="F257" s="188">
        <f>((10^6)*E257/G257)</f>
        <v>36.26243885978691</v>
      </c>
      <c r="G257" s="189">
        <f>I257-J257</f>
        <v>237.15999999999997</v>
      </c>
      <c r="H257" s="200">
        <v>69</v>
      </c>
      <c r="I257" s="145">
        <v>794.54</v>
      </c>
      <c r="J257" s="145">
        <v>557.38</v>
      </c>
    </row>
    <row r="258" spans="1:10" ht="23.25">
      <c r="A258" s="136">
        <v>21905</v>
      </c>
      <c r="B258" s="137">
        <v>10</v>
      </c>
      <c r="C258" s="153">
        <v>85.092</v>
      </c>
      <c r="D258" s="153">
        <v>85.1028</v>
      </c>
      <c r="E258" s="187">
        <f>D258-C258</f>
        <v>0.010800000000003251</v>
      </c>
      <c r="F258" s="188">
        <f>((10^6)*E258/G258)</f>
        <v>42.60859273288062</v>
      </c>
      <c r="G258" s="189">
        <f>I258-J258</f>
        <v>253.47000000000003</v>
      </c>
      <c r="H258" s="200">
        <v>70</v>
      </c>
      <c r="I258" s="145">
        <v>811.48</v>
      </c>
      <c r="J258" s="145">
        <v>558.01</v>
      </c>
    </row>
    <row r="259" spans="1:10" ht="23.25">
      <c r="A259" s="136"/>
      <c r="B259" s="137">
        <v>11</v>
      </c>
      <c r="C259" s="153">
        <v>86.1052</v>
      </c>
      <c r="D259" s="153">
        <v>86.1194</v>
      </c>
      <c r="E259" s="187">
        <f>D259-C259</f>
        <v>0.014200000000002433</v>
      </c>
      <c r="F259" s="188">
        <f>((10^6)*E259/G259)</f>
        <v>57.592472420516025</v>
      </c>
      <c r="G259" s="189">
        <f>I259-J259</f>
        <v>246.56000000000006</v>
      </c>
      <c r="H259" s="200">
        <v>71</v>
      </c>
      <c r="I259" s="145">
        <v>800.07</v>
      </c>
      <c r="J259" s="145">
        <v>553.51</v>
      </c>
    </row>
    <row r="260" spans="1:10" ht="23.25">
      <c r="A260" s="136"/>
      <c r="B260" s="137">
        <v>12</v>
      </c>
      <c r="C260" s="153">
        <v>84.8551</v>
      </c>
      <c r="D260" s="153">
        <v>84.8709</v>
      </c>
      <c r="E260" s="187">
        <f>D260-C260</f>
        <v>0.015800000000012915</v>
      </c>
      <c r="F260" s="188">
        <f>((10^6)*E260/G260)</f>
        <v>49.133936623481404</v>
      </c>
      <c r="G260" s="189">
        <f>I260-J260</f>
        <v>321.57</v>
      </c>
      <c r="H260" s="137">
        <v>72</v>
      </c>
      <c r="I260" s="145">
        <v>688.03</v>
      </c>
      <c r="J260" s="145">
        <v>366.46</v>
      </c>
    </row>
    <row r="261" spans="1:10" ht="21.75">
      <c r="A261" s="136">
        <v>21920</v>
      </c>
      <c r="B261" s="137">
        <v>7</v>
      </c>
      <c r="C261" s="153">
        <v>86.4013</v>
      </c>
      <c r="D261" s="153">
        <v>86.4077</v>
      </c>
      <c r="E261" s="235">
        <f>D261-C261</f>
        <v>0.006399999999999295</v>
      </c>
      <c r="F261" s="235">
        <f>((10^6)*E261/G261)</f>
        <v>21.05748034086565</v>
      </c>
      <c r="G261" s="235">
        <f>I261-J261</f>
        <v>303.92999999999995</v>
      </c>
      <c r="H261" s="137">
        <v>73</v>
      </c>
      <c r="I261" s="145">
        <v>681.78</v>
      </c>
      <c r="J261" s="145">
        <v>377.85</v>
      </c>
    </row>
    <row r="262" spans="1:10" ht="21.75">
      <c r="A262" s="136"/>
      <c r="B262" s="137">
        <v>8</v>
      </c>
      <c r="C262" s="153">
        <v>84.7544</v>
      </c>
      <c r="D262" s="153">
        <v>84.7553</v>
      </c>
      <c r="E262" s="235">
        <f>D262-C262</f>
        <v>0.0009000000000014552</v>
      </c>
      <c r="F262" s="235">
        <f>((10^6)*E262/G262)</f>
        <v>3.4124516569403776</v>
      </c>
      <c r="G262" s="235">
        <f>I262-J262</f>
        <v>263.74</v>
      </c>
      <c r="H262" s="137">
        <v>74</v>
      </c>
      <c r="I262" s="145">
        <v>783.4</v>
      </c>
      <c r="J262" s="145">
        <v>519.66</v>
      </c>
    </row>
    <row r="263" spans="1:10" ht="21.75">
      <c r="A263" s="136"/>
      <c r="B263" s="137">
        <v>9</v>
      </c>
      <c r="C263" s="153">
        <v>87.6133</v>
      </c>
      <c r="D263" s="153">
        <v>87.6144</v>
      </c>
      <c r="E263" s="235">
        <f>D263-C263</f>
        <v>0.0011000000000080945</v>
      </c>
      <c r="F263" s="235">
        <f>((10^6)*E263/G263)</f>
        <v>3.787748355800745</v>
      </c>
      <c r="G263" s="235">
        <f>I263-J263</f>
        <v>290.41</v>
      </c>
      <c r="H263" s="137">
        <v>75</v>
      </c>
      <c r="I263" s="145">
        <v>673.35</v>
      </c>
      <c r="J263" s="145">
        <v>382.94</v>
      </c>
    </row>
    <row r="264" spans="1:10" ht="21.75">
      <c r="A264" s="136">
        <v>21932</v>
      </c>
      <c r="B264" s="137">
        <v>10</v>
      </c>
      <c r="C264" s="153">
        <v>85.049</v>
      </c>
      <c r="D264" s="153">
        <v>85.0535</v>
      </c>
      <c r="E264" s="235">
        <f>D264-C264</f>
        <v>0.004499999999993065</v>
      </c>
      <c r="F264" s="235">
        <f>((10^6)*E264/G264)</f>
        <v>14.101278515897043</v>
      </c>
      <c r="G264" s="235">
        <f>I264-J264</f>
        <v>319.12000000000006</v>
      </c>
      <c r="H264" s="137">
        <v>76</v>
      </c>
      <c r="I264" s="145">
        <v>618.58</v>
      </c>
      <c r="J264" s="145">
        <v>299.46</v>
      </c>
    </row>
    <row r="265" spans="1:10" ht="21.75">
      <c r="A265" s="136"/>
      <c r="B265" s="137">
        <v>11</v>
      </c>
      <c r="C265" s="153">
        <v>86.058</v>
      </c>
      <c r="D265" s="153">
        <v>86.0666</v>
      </c>
      <c r="E265" s="235">
        <f>D265-C265</f>
        <v>0.008599999999987062</v>
      </c>
      <c r="F265" s="235">
        <f>((10^6)*E265/G265)</f>
        <v>30.191328769482404</v>
      </c>
      <c r="G265" s="235">
        <f>I265-J265</f>
        <v>284.85</v>
      </c>
      <c r="H265" s="137">
        <v>77</v>
      </c>
      <c r="I265" s="145">
        <v>673.38</v>
      </c>
      <c r="J265" s="145">
        <v>388.53</v>
      </c>
    </row>
    <row r="266" spans="1:10" ht="21.75">
      <c r="A266" s="136"/>
      <c r="B266" s="137">
        <v>12</v>
      </c>
      <c r="C266" s="153">
        <v>84.8028</v>
      </c>
      <c r="D266" s="153">
        <v>84.809</v>
      </c>
      <c r="E266" s="235">
        <f>D266-C266</f>
        <v>0.006199999999992656</v>
      </c>
      <c r="F266" s="235">
        <f>((10^6)*E266/G266)</f>
        <v>21.669229693809086</v>
      </c>
      <c r="G266" s="235">
        <f>I266-J266</f>
        <v>286.12</v>
      </c>
      <c r="H266" s="137">
        <v>78</v>
      </c>
      <c r="I266" s="145">
        <v>659.15</v>
      </c>
      <c r="J266" s="145">
        <v>373.03</v>
      </c>
    </row>
    <row r="267" spans="1:10" ht="21.75">
      <c r="A267" s="136">
        <v>21941</v>
      </c>
      <c r="B267" s="137">
        <v>13</v>
      </c>
      <c r="C267" s="153">
        <v>86.7172</v>
      </c>
      <c r="D267" s="153">
        <v>86.7237</v>
      </c>
      <c r="E267" s="235">
        <f>D267-C267</f>
        <v>0.006499999999988404</v>
      </c>
      <c r="F267" s="235">
        <f>((10^6)*E267/G267)</f>
        <v>24.737402953221206</v>
      </c>
      <c r="G267" s="235">
        <f>I267-J267</f>
        <v>262.76</v>
      </c>
      <c r="H267" s="137">
        <v>79</v>
      </c>
      <c r="I267" s="145">
        <v>893.87</v>
      </c>
      <c r="J267" s="145">
        <v>631.11</v>
      </c>
    </row>
    <row r="268" spans="1:10" ht="21.75">
      <c r="A268" s="136"/>
      <c r="B268" s="137">
        <v>14</v>
      </c>
      <c r="C268" s="153">
        <v>85.9294</v>
      </c>
      <c r="D268" s="153">
        <v>85.9348</v>
      </c>
      <c r="E268" s="235">
        <f>D268-C268</f>
        <v>0.00539999999999452</v>
      </c>
      <c r="F268" s="235">
        <f>((10^6)*E268/G268)</f>
        <v>17.669578875018885</v>
      </c>
      <c r="G268" s="235">
        <f>I268-J268</f>
        <v>305.60999999999996</v>
      </c>
      <c r="H268" s="137">
        <v>80</v>
      </c>
      <c r="I268" s="145">
        <v>626.52</v>
      </c>
      <c r="J268" s="145">
        <v>320.91</v>
      </c>
    </row>
    <row r="269" spans="1:10" ht="21.75">
      <c r="A269" s="136"/>
      <c r="B269" s="137">
        <v>15</v>
      </c>
      <c r="C269" s="153">
        <v>86.9731</v>
      </c>
      <c r="D269" s="153">
        <v>86.9757</v>
      </c>
      <c r="E269" s="235">
        <f>D269-C269</f>
        <v>0.002600000000001046</v>
      </c>
      <c r="F269" s="235">
        <f>((10^6)*E269/G269)</f>
        <v>8.70176378058518</v>
      </c>
      <c r="G269" s="235">
        <f>I269-J269</f>
        <v>298.79</v>
      </c>
      <c r="H269" s="137">
        <v>81</v>
      </c>
      <c r="I269" s="145">
        <v>658.2</v>
      </c>
      <c r="J269" s="145">
        <v>359.41</v>
      </c>
    </row>
    <row r="270" spans="1:10" ht="21.75">
      <c r="A270" s="136"/>
      <c r="B270" s="235"/>
      <c r="C270" s="153"/>
      <c r="D270" s="153"/>
      <c r="E270" s="235"/>
      <c r="F270" s="235"/>
      <c r="G270" s="235"/>
      <c r="H270" s="235"/>
      <c r="I270" s="145"/>
      <c r="J270" s="145"/>
    </row>
    <row r="271" spans="1:10" ht="21.75">
      <c r="A271" s="136"/>
      <c r="B271" s="235"/>
      <c r="C271" s="153"/>
      <c r="D271" s="153"/>
      <c r="E271" s="235"/>
      <c r="F271" s="235"/>
      <c r="G271" s="235"/>
      <c r="H271" s="235"/>
      <c r="I271" s="145"/>
      <c r="J271" s="145"/>
    </row>
    <row r="272" spans="1:10" ht="21.75">
      <c r="A272" s="136"/>
      <c r="B272" s="235"/>
      <c r="C272" s="153"/>
      <c r="D272" s="153"/>
      <c r="E272" s="235"/>
      <c r="F272" s="235"/>
      <c r="G272" s="235"/>
      <c r="H272" s="235"/>
      <c r="I272" s="145"/>
      <c r="J272" s="145"/>
    </row>
    <row r="273" spans="1:10" ht="21.75">
      <c r="A273" s="136"/>
      <c r="B273" s="235"/>
      <c r="C273" s="153"/>
      <c r="D273" s="153"/>
      <c r="E273" s="235"/>
      <c r="F273" s="235"/>
      <c r="G273" s="235"/>
      <c r="H273" s="235"/>
      <c r="I273" s="145"/>
      <c r="J273" s="145"/>
    </row>
    <row r="274" spans="1:10" ht="21.75">
      <c r="A274" s="136"/>
      <c r="B274" s="235"/>
      <c r="C274" s="153"/>
      <c r="D274" s="153"/>
      <c r="E274" s="235"/>
      <c r="F274" s="235"/>
      <c r="G274" s="235"/>
      <c r="H274" s="235"/>
      <c r="I274" s="145"/>
      <c r="J274" s="145"/>
    </row>
    <row r="275" spans="1:10" ht="21.75">
      <c r="A275" s="136"/>
      <c r="B275" s="235"/>
      <c r="C275" s="153"/>
      <c r="D275" s="153"/>
      <c r="E275" s="235"/>
      <c r="F275" s="235"/>
      <c r="G275" s="235"/>
      <c r="H275" s="235"/>
      <c r="I275" s="145"/>
      <c r="J275" s="145"/>
    </row>
    <row r="276" spans="1:10" ht="21.75">
      <c r="A276" s="136"/>
      <c r="B276" s="235"/>
      <c r="C276" s="153"/>
      <c r="D276" s="153"/>
      <c r="E276" s="235"/>
      <c r="F276" s="235"/>
      <c r="G276" s="235"/>
      <c r="H276" s="235"/>
      <c r="I276" s="145"/>
      <c r="J276" s="145"/>
    </row>
    <row r="277" spans="1:10" ht="21.75">
      <c r="A277" s="136"/>
      <c r="B277" s="235"/>
      <c r="C277" s="153"/>
      <c r="D277" s="153"/>
      <c r="E277" s="235"/>
      <c r="F277" s="235"/>
      <c r="G277" s="235"/>
      <c r="H277" s="235"/>
      <c r="I277" s="145"/>
      <c r="J277" s="145"/>
    </row>
    <row r="278" spans="1:10" ht="21.75">
      <c r="A278" s="136"/>
      <c r="B278" s="235"/>
      <c r="C278" s="153"/>
      <c r="D278" s="153"/>
      <c r="E278" s="235"/>
      <c r="F278" s="235"/>
      <c r="G278" s="235"/>
      <c r="H278" s="235"/>
      <c r="I278" s="145"/>
      <c r="J278" s="145"/>
    </row>
    <row r="279" spans="1:10" ht="21.75">
      <c r="A279" s="136"/>
      <c r="B279" s="235"/>
      <c r="C279" s="153"/>
      <c r="D279" s="153"/>
      <c r="E279" s="235"/>
      <c r="F279" s="235"/>
      <c r="G279" s="235"/>
      <c r="H279" s="235"/>
      <c r="I279" s="145"/>
      <c r="J279" s="145"/>
    </row>
    <row r="280" spans="1:10" ht="21.75">
      <c r="A280" s="136"/>
      <c r="B280" s="235"/>
      <c r="C280" s="153"/>
      <c r="D280" s="153"/>
      <c r="E280" s="235"/>
      <c r="F280" s="235"/>
      <c r="G280" s="235"/>
      <c r="H280" s="235"/>
      <c r="I280" s="145"/>
      <c r="J280" s="145"/>
    </row>
    <row r="281" spans="1:10" ht="21.75">
      <c r="A281" s="136"/>
      <c r="B281" s="235"/>
      <c r="C281" s="153"/>
      <c r="D281" s="153"/>
      <c r="E281" s="235"/>
      <c r="F281" s="235"/>
      <c r="G281" s="235"/>
      <c r="H281" s="235"/>
      <c r="I281" s="145"/>
      <c r="J281" s="145"/>
    </row>
    <row r="282" spans="1:10" ht="21.75">
      <c r="A282" s="136"/>
      <c r="B282" s="235"/>
      <c r="C282" s="153"/>
      <c r="D282" s="153"/>
      <c r="E282" s="235"/>
      <c r="F282" s="235"/>
      <c r="G282" s="235"/>
      <c r="H282" s="235"/>
      <c r="I282" s="145"/>
      <c r="J282" s="145"/>
    </row>
    <row r="283" spans="1:10" ht="21.75">
      <c r="A283" s="136"/>
      <c r="B283" s="235"/>
      <c r="C283" s="153"/>
      <c r="D283" s="153"/>
      <c r="E283" s="235"/>
      <c r="F283" s="235"/>
      <c r="G283" s="235"/>
      <c r="H283" s="235"/>
      <c r="I283" s="145"/>
      <c r="J283" s="145"/>
    </row>
    <row r="284" spans="1:10" ht="21.75">
      <c r="A284" s="136"/>
      <c r="B284" s="235"/>
      <c r="C284" s="153"/>
      <c r="D284" s="153"/>
      <c r="E284" s="235"/>
      <c r="F284" s="235"/>
      <c r="G284" s="235"/>
      <c r="H284" s="235"/>
      <c r="I284" s="145"/>
      <c r="J284" s="14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5"/>
  <sheetViews>
    <sheetView zoomScale="75" zoomScaleNormal="75" zoomScalePageLayoutView="0" workbookViewId="0" topLeftCell="A462">
      <selection activeCell="J472" sqref="J472:L477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14" customWidth="1"/>
    <col min="4" max="4" width="12.7109375" style="1" customWidth="1"/>
    <col min="5" max="5" width="13.8515625" style="1" customWidth="1"/>
    <col min="6" max="8" width="12.7109375" style="1" customWidth="1"/>
    <col min="9" max="9" width="12.7109375" style="2" customWidth="1"/>
    <col min="10" max="12" width="12.7109375" style="109" customWidth="1"/>
    <col min="13" max="14" width="12.7109375" style="1" customWidth="1"/>
    <col min="15" max="16384" width="9.140625" style="1" customWidth="1"/>
  </cols>
  <sheetData>
    <row r="2" spans="3:14" ht="29.25">
      <c r="C2" s="113" t="s">
        <v>0</v>
      </c>
      <c r="D2" s="3"/>
      <c r="E2" s="3"/>
      <c r="F2" s="3"/>
      <c r="G2" s="3"/>
      <c r="H2" s="3"/>
      <c r="J2" s="108"/>
      <c r="K2" s="108"/>
      <c r="L2" s="108"/>
      <c r="M2" s="3"/>
      <c r="N2" s="3"/>
    </row>
    <row r="3" spans="3:8" ht="24">
      <c r="C3" s="114" t="s">
        <v>210</v>
      </c>
      <c r="H3" s="1" t="s">
        <v>1</v>
      </c>
    </row>
    <row r="4" spans="3:8" ht="24">
      <c r="C4" s="114" t="s">
        <v>180</v>
      </c>
      <c r="H4" s="1" t="s">
        <v>2</v>
      </c>
    </row>
    <row r="5" spans="3:8" ht="27.75" thickBot="1">
      <c r="C5" s="114" t="s">
        <v>208</v>
      </c>
      <c r="H5" s="1" t="s">
        <v>3</v>
      </c>
    </row>
    <row r="6" spans="3:14" ht="96">
      <c r="C6" s="115" t="s">
        <v>4</v>
      </c>
      <c r="D6" s="4" t="s">
        <v>5</v>
      </c>
      <c r="E6" s="5" t="s">
        <v>6</v>
      </c>
      <c r="F6" s="6"/>
      <c r="G6" s="7" t="s">
        <v>7</v>
      </c>
      <c r="H6" s="7" t="s">
        <v>8</v>
      </c>
      <c r="I6" s="8" t="s">
        <v>9</v>
      </c>
      <c r="J6" s="110"/>
      <c r="K6" s="110"/>
      <c r="L6" s="110"/>
      <c r="M6" s="12"/>
      <c r="N6" s="12"/>
    </row>
    <row r="7" spans="3:14" ht="72">
      <c r="C7" s="116"/>
      <c r="D7" s="9" t="s">
        <v>10</v>
      </c>
      <c r="E7" s="9" t="s">
        <v>11</v>
      </c>
      <c r="F7" s="9" t="s">
        <v>12</v>
      </c>
      <c r="G7" s="10" t="s">
        <v>13</v>
      </c>
      <c r="H7" s="9" t="s">
        <v>14</v>
      </c>
      <c r="I7" s="118"/>
      <c r="J7" s="15"/>
      <c r="K7" s="15"/>
      <c r="L7" s="15"/>
      <c r="M7" s="13"/>
      <c r="N7" s="13"/>
    </row>
    <row r="8" spans="3:14" ht="24">
      <c r="C8" s="117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7" t="s">
        <v>21</v>
      </c>
      <c r="J8" s="111"/>
      <c r="K8" s="111"/>
      <c r="L8" s="111"/>
      <c r="M8" s="14"/>
      <c r="N8" s="14"/>
    </row>
    <row r="9" spans="1:14" ht="24">
      <c r="A9" s="13" t="s">
        <v>52</v>
      </c>
      <c r="B9" s="12">
        <v>1</v>
      </c>
      <c r="C9" s="180">
        <v>36992</v>
      </c>
      <c r="D9" s="15">
        <v>320.53</v>
      </c>
      <c r="E9" s="15">
        <v>0.58</v>
      </c>
      <c r="F9" s="65">
        <f>E9*0.0864</f>
        <v>0.050112</v>
      </c>
      <c r="G9" s="15">
        <f>+AVERAGE(J9:L9)</f>
        <v>36.65333333333333</v>
      </c>
      <c r="H9" s="65">
        <f>G9*F9</f>
        <v>1.8367718399999997</v>
      </c>
      <c r="I9" s="14" t="s">
        <v>23</v>
      </c>
      <c r="J9" s="15">
        <v>31.83</v>
      </c>
      <c r="K9" s="15">
        <v>47.24</v>
      </c>
      <c r="L9" s="15">
        <v>30.89</v>
      </c>
      <c r="M9" s="18"/>
      <c r="N9" s="18"/>
    </row>
    <row r="10" spans="1:14" ht="24">
      <c r="A10" s="13"/>
      <c r="B10" s="12">
        <f aca="true" t="shared" si="0" ref="B10:B73">+B9+1</f>
        <v>2</v>
      </c>
      <c r="C10" s="180">
        <v>37004</v>
      </c>
      <c r="D10" s="15">
        <v>320.45</v>
      </c>
      <c r="E10" s="15">
        <v>0.252</v>
      </c>
      <c r="F10" s="65">
        <f aca="true" t="shared" si="1" ref="F10:F73">E10*0.0864</f>
        <v>0.021772800000000002</v>
      </c>
      <c r="G10" s="15">
        <f aca="true" t="shared" si="2" ref="G10:G70">+AVERAGE(J10:L10)</f>
        <v>61.833333333333336</v>
      </c>
      <c r="H10" s="65">
        <f aca="true" t="shared" si="3" ref="H10:H73">G10*F10</f>
        <v>1.3462848</v>
      </c>
      <c r="I10" s="14" t="s">
        <v>50</v>
      </c>
      <c r="J10" s="15">
        <v>58.74</v>
      </c>
      <c r="K10" s="15">
        <v>62.23</v>
      </c>
      <c r="L10" s="15">
        <v>64.53</v>
      </c>
      <c r="M10" s="18"/>
      <c r="N10" s="18"/>
    </row>
    <row r="11" spans="1:14" ht="24">
      <c r="A11" s="13"/>
      <c r="B11" s="12">
        <f t="shared" si="0"/>
        <v>3</v>
      </c>
      <c r="C11" s="180">
        <v>37007</v>
      </c>
      <c r="D11" s="15">
        <v>320.33</v>
      </c>
      <c r="E11" s="15">
        <v>0.07</v>
      </c>
      <c r="F11" s="65">
        <f t="shared" si="1"/>
        <v>0.006048000000000001</v>
      </c>
      <c r="G11" s="15">
        <f t="shared" si="2"/>
        <v>41.98333333333333</v>
      </c>
      <c r="H11" s="65">
        <f t="shared" si="3"/>
        <v>0.2539152</v>
      </c>
      <c r="I11" s="12" t="s">
        <v>51</v>
      </c>
      <c r="J11" s="15">
        <v>37.28</v>
      </c>
      <c r="K11" s="15">
        <v>38.85</v>
      </c>
      <c r="L11" s="15">
        <v>49.82</v>
      </c>
      <c r="M11" s="18"/>
      <c r="N11" s="18"/>
    </row>
    <row r="12" spans="1:14" ht="24">
      <c r="A12" s="13"/>
      <c r="B12" s="12">
        <f t="shared" si="0"/>
        <v>4</v>
      </c>
      <c r="C12" s="180">
        <v>37020</v>
      </c>
      <c r="D12" s="15">
        <v>320.63</v>
      </c>
      <c r="E12" s="15">
        <v>0.99</v>
      </c>
      <c r="F12" s="65">
        <f t="shared" si="1"/>
        <v>0.085536</v>
      </c>
      <c r="G12" s="15">
        <f t="shared" si="2"/>
        <v>36.56666666666666</v>
      </c>
      <c r="H12" s="65">
        <f t="shared" si="3"/>
        <v>3.1277663999999996</v>
      </c>
      <c r="I12" s="14" t="s">
        <v>24</v>
      </c>
      <c r="J12" s="15">
        <v>33.61</v>
      </c>
      <c r="K12" s="15">
        <v>39.27</v>
      </c>
      <c r="L12" s="15">
        <v>36.82</v>
      </c>
      <c r="M12" s="18"/>
      <c r="N12" s="18"/>
    </row>
    <row r="13" spans="1:14" ht="24">
      <c r="A13" s="13"/>
      <c r="B13" s="12">
        <f t="shared" si="0"/>
        <v>5</v>
      </c>
      <c r="C13" s="180">
        <v>37029</v>
      </c>
      <c r="D13" s="15">
        <v>321.16</v>
      </c>
      <c r="E13" s="15">
        <v>4.407</v>
      </c>
      <c r="F13" s="65">
        <f t="shared" si="1"/>
        <v>0.3807648</v>
      </c>
      <c r="G13" s="15">
        <f t="shared" si="2"/>
        <v>105.05999999999999</v>
      </c>
      <c r="H13" s="65">
        <f t="shared" si="3"/>
        <v>40.003149887999996</v>
      </c>
      <c r="I13" s="14" t="s">
        <v>25</v>
      </c>
      <c r="J13" s="15">
        <v>115.3</v>
      </c>
      <c r="K13" s="15">
        <v>94.78</v>
      </c>
      <c r="L13" s="15">
        <v>105.1</v>
      </c>
      <c r="M13" s="18"/>
      <c r="N13" s="18"/>
    </row>
    <row r="14" spans="1:14" ht="24">
      <c r="A14" s="13"/>
      <c r="B14" s="12">
        <f t="shared" si="0"/>
        <v>6</v>
      </c>
      <c r="C14" s="180">
        <v>37039</v>
      </c>
      <c r="D14" s="15">
        <v>322.805</v>
      </c>
      <c r="E14" s="15">
        <v>25.537</v>
      </c>
      <c r="F14" s="65">
        <f t="shared" si="1"/>
        <v>2.2063968</v>
      </c>
      <c r="G14" s="15">
        <f t="shared" si="2"/>
        <v>136.5666666666667</v>
      </c>
      <c r="H14" s="65">
        <f t="shared" si="3"/>
        <v>301.32025632000006</v>
      </c>
      <c r="I14" s="12" t="s">
        <v>26</v>
      </c>
      <c r="J14" s="15">
        <v>140.5</v>
      </c>
      <c r="K14" s="15">
        <v>132.8</v>
      </c>
      <c r="L14" s="15">
        <v>136.4</v>
      </c>
      <c r="M14" s="18"/>
      <c r="N14" s="18"/>
    </row>
    <row r="15" spans="1:14" ht="24">
      <c r="A15" s="15"/>
      <c r="B15" s="12">
        <f t="shared" si="0"/>
        <v>7</v>
      </c>
      <c r="C15" s="180">
        <v>37049</v>
      </c>
      <c r="D15" s="15">
        <v>320.89</v>
      </c>
      <c r="E15" s="15">
        <v>2.295</v>
      </c>
      <c r="F15" s="65">
        <f t="shared" si="1"/>
        <v>0.198288</v>
      </c>
      <c r="G15" s="15">
        <f t="shared" si="2"/>
        <v>81.065</v>
      </c>
      <c r="H15" s="65">
        <f t="shared" si="3"/>
        <v>16.07421672</v>
      </c>
      <c r="I15" s="14" t="s">
        <v>27</v>
      </c>
      <c r="J15" s="15"/>
      <c r="K15" s="15">
        <v>73.29</v>
      </c>
      <c r="L15" s="15">
        <v>88.84</v>
      </c>
      <c r="M15" s="18"/>
      <c r="N15" s="18"/>
    </row>
    <row r="16" spans="1:14" ht="24">
      <c r="A16" s="15"/>
      <c r="B16" s="12">
        <f t="shared" si="0"/>
        <v>8</v>
      </c>
      <c r="C16" s="180">
        <v>37062</v>
      </c>
      <c r="D16" s="15">
        <v>320.57</v>
      </c>
      <c r="E16" s="15">
        <v>0.684</v>
      </c>
      <c r="F16" s="65">
        <f t="shared" si="1"/>
        <v>0.05909760000000001</v>
      </c>
      <c r="G16" s="15">
        <f t="shared" si="2"/>
        <v>50.60333333333333</v>
      </c>
      <c r="H16" s="65">
        <f t="shared" si="3"/>
        <v>2.9905355520000003</v>
      </c>
      <c r="I16" s="14" t="s">
        <v>28</v>
      </c>
      <c r="J16" s="15">
        <v>63.13</v>
      </c>
      <c r="K16" s="15">
        <v>44.28</v>
      </c>
      <c r="L16" s="15">
        <v>44.4</v>
      </c>
      <c r="M16" s="18"/>
      <c r="N16" s="18"/>
    </row>
    <row r="17" spans="1:14" ht="24">
      <c r="A17" s="15"/>
      <c r="B17" s="12">
        <f t="shared" si="0"/>
        <v>9</v>
      </c>
      <c r="C17" s="180">
        <v>37071</v>
      </c>
      <c r="D17" s="15">
        <v>320.59</v>
      </c>
      <c r="E17" s="15">
        <v>0.854</v>
      </c>
      <c r="F17" s="65">
        <f t="shared" si="1"/>
        <v>0.0737856</v>
      </c>
      <c r="G17" s="15">
        <f t="shared" si="2"/>
        <v>68.63333333333334</v>
      </c>
      <c r="H17" s="65">
        <f t="shared" si="3"/>
        <v>5.064151680000001</v>
      </c>
      <c r="I17" s="12" t="s">
        <v>29</v>
      </c>
      <c r="J17" s="15">
        <v>70.95</v>
      </c>
      <c r="K17" s="15">
        <v>68.45</v>
      </c>
      <c r="L17" s="15">
        <v>66.5</v>
      </c>
      <c r="M17" s="18"/>
      <c r="N17" s="18"/>
    </row>
    <row r="18" spans="1:14" ht="24">
      <c r="A18" s="13"/>
      <c r="B18" s="12">
        <f t="shared" si="0"/>
        <v>10</v>
      </c>
      <c r="C18" s="180">
        <v>37082</v>
      </c>
      <c r="D18" s="15">
        <v>321.73</v>
      </c>
      <c r="E18" s="15">
        <v>10.689</v>
      </c>
      <c r="F18" s="65">
        <f t="shared" si="1"/>
        <v>0.9235296000000001</v>
      </c>
      <c r="G18" s="15">
        <f t="shared" si="2"/>
        <v>180.45</v>
      </c>
      <c r="H18" s="65">
        <f t="shared" si="3"/>
        <v>166.65091632</v>
      </c>
      <c r="I18" s="14" t="s">
        <v>30</v>
      </c>
      <c r="J18" s="15"/>
      <c r="K18" s="15">
        <v>196.8</v>
      </c>
      <c r="L18" s="15">
        <v>164.1</v>
      </c>
      <c r="M18" s="18"/>
      <c r="N18" s="18"/>
    </row>
    <row r="19" spans="1:14" ht="24">
      <c r="A19" s="13"/>
      <c r="B19" s="12">
        <f t="shared" si="0"/>
        <v>11</v>
      </c>
      <c r="C19" s="180">
        <v>37095</v>
      </c>
      <c r="D19" s="15">
        <v>323.28</v>
      </c>
      <c r="E19" s="15">
        <v>48.841</v>
      </c>
      <c r="F19" s="65">
        <f t="shared" si="1"/>
        <v>4.2198624</v>
      </c>
      <c r="G19" s="15">
        <f t="shared" si="2"/>
        <v>272.43333333333334</v>
      </c>
      <c r="H19" s="65">
        <f t="shared" si="3"/>
        <v>1149.6311798400002</v>
      </c>
      <c r="I19" s="14" t="s">
        <v>31</v>
      </c>
      <c r="J19" s="15">
        <v>262</v>
      </c>
      <c r="K19" s="15">
        <v>270.7</v>
      </c>
      <c r="L19" s="15">
        <v>284.6</v>
      </c>
      <c r="M19" s="18"/>
      <c r="N19" s="18"/>
    </row>
    <row r="20" spans="1:14" ht="24">
      <c r="A20" s="13"/>
      <c r="B20" s="12">
        <f t="shared" si="0"/>
        <v>12</v>
      </c>
      <c r="C20" s="180">
        <v>37102</v>
      </c>
      <c r="D20" s="15">
        <v>321.03</v>
      </c>
      <c r="E20" s="15">
        <v>3.88</v>
      </c>
      <c r="F20" s="65">
        <f t="shared" si="1"/>
        <v>0.33523200000000003</v>
      </c>
      <c r="G20" s="15">
        <f t="shared" si="2"/>
        <v>76.91666666666667</v>
      </c>
      <c r="H20" s="65">
        <f t="shared" si="3"/>
        <v>25.784928000000004</v>
      </c>
      <c r="I20" s="12" t="s">
        <v>49</v>
      </c>
      <c r="J20" s="15">
        <v>85.29</v>
      </c>
      <c r="K20" s="15">
        <v>72.36</v>
      </c>
      <c r="L20" s="15">
        <v>73.1</v>
      </c>
      <c r="M20" s="18"/>
      <c r="N20" s="18"/>
    </row>
    <row r="21" spans="1:14" ht="24">
      <c r="A21" s="13"/>
      <c r="B21" s="12">
        <f t="shared" si="0"/>
        <v>13</v>
      </c>
      <c r="C21" s="180">
        <v>37112</v>
      </c>
      <c r="D21" s="15">
        <v>321.92</v>
      </c>
      <c r="E21" s="15">
        <v>16.168</v>
      </c>
      <c r="F21" s="65">
        <f t="shared" si="1"/>
        <v>1.3969152</v>
      </c>
      <c r="G21" s="15">
        <f t="shared" si="2"/>
        <v>265.9</v>
      </c>
      <c r="H21" s="65">
        <f t="shared" si="3"/>
        <v>371.43975168</v>
      </c>
      <c r="I21" s="14" t="s">
        <v>32</v>
      </c>
      <c r="J21" s="15">
        <v>264.3</v>
      </c>
      <c r="K21" s="15">
        <v>264</v>
      </c>
      <c r="L21" s="15">
        <v>269.4</v>
      </c>
      <c r="M21" s="18"/>
      <c r="N21" s="18"/>
    </row>
    <row r="22" spans="1:14" ht="24">
      <c r="A22" s="13"/>
      <c r="B22" s="12">
        <f t="shared" si="0"/>
        <v>14</v>
      </c>
      <c r="C22" s="180">
        <v>37123</v>
      </c>
      <c r="D22" s="15">
        <v>321.275</v>
      </c>
      <c r="E22" s="15">
        <v>7.191</v>
      </c>
      <c r="F22" s="65">
        <f t="shared" si="1"/>
        <v>0.6213024</v>
      </c>
      <c r="G22" s="15">
        <f t="shared" si="2"/>
        <v>115.00999999999999</v>
      </c>
      <c r="H22" s="65">
        <f t="shared" si="3"/>
        <v>71.455989024</v>
      </c>
      <c r="I22" s="14" t="s">
        <v>48</v>
      </c>
      <c r="J22" s="15">
        <v>142.8</v>
      </c>
      <c r="K22" s="15">
        <v>110.1</v>
      </c>
      <c r="L22" s="15">
        <v>92.13</v>
      </c>
      <c r="M22" s="18"/>
      <c r="N22" s="18"/>
    </row>
    <row r="23" spans="1:14" ht="24">
      <c r="A23" s="13"/>
      <c r="B23" s="12">
        <f t="shared" si="0"/>
        <v>15</v>
      </c>
      <c r="C23" s="180">
        <v>37133</v>
      </c>
      <c r="D23" s="15">
        <v>321.32</v>
      </c>
      <c r="E23" s="15">
        <v>7.477</v>
      </c>
      <c r="F23" s="65">
        <f t="shared" si="1"/>
        <v>0.6460128</v>
      </c>
      <c r="G23" s="15">
        <f t="shared" si="2"/>
        <v>120.43333333333334</v>
      </c>
      <c r="H23" s="65">
        <f t="shared" si="3"/>
        <v>77.80147488000001</v>
      </c>
      <c r="I23" s="12" t="s">
        <v>33</v>
      </c>
      <c r="J23" s="15">
        <v>109.8</v>
      </c>
      <c r="K23" s="15">
        <v>126.5</v>
      </c>
      <c r="L23" s="15">
        <v>125</v>
      </c>
      <c r="M23" s="18"/>
      <c r="N23" s="18"/>
    </row>
    <row r="24" spans="1:14" ht="24">
      <c r="A24" s="13"/>
      <c r="B24" s="12">
        <f t="shared" si="0"/>
        <v>16</v>
      </c>
      <c r="C24" s="180">
        <v>37143</v>
      </c>
      <c r="D24" s="15">
        <v>320.89</v>
      </c>
      <c r="E24" s="15">
        <v>3.368</v>
      </c>
      <c r="F24" s="65">
        <f t="shared" si="1"/>
        <v>0.2909952</v>
      </c>
      <c r="G24" s="15">
        <f t="shared" si="2"/>
        <v>50.873333333333335</v>
      </c>
      <c r="H24" s="65">
        <f t="shared" si="3"/>
        <v>14.803895808</v>
      </c>
      <c r="I24" s="14" t="s">
        <v>34</v>
      </c>
      <c r="J24" s="15">
        <v>48</v>
      </c>
      <c r="K24" s="15">
        <v>51.4</v>
      </c>
      <c r="L24" s="15">
        <v>53.22</v>
      </c>
      <c r="M24" s="18"/>
      <c r="N24" s="18"/>
    </row>
    <row r="25" spans="1:14" ht="24">
      <c r="A25" s="13"/>
      <c r="B25" s="12">
        <f t="shared" si="0"/>
        <v>17</v>
      </c>
      <c r="C25" s="180">
        <v>37153</v>
      </c>
      <c r="D25" s="15">
        <v>321.07</v>
      </c>
      <c r="E25" s="15">
        <v>5.238</v>
      </c>
      <c r="F25" s="65">
        <f t="shared" si="1"/>
        <v>0.45256320000000005</v>
      </c>
      <c r="G25" s="15">
        <f t="shared" si="2"/>
        <v>193.63333333333333</v>
      </c>
      <c r="H25" s="65">
        <f t="shared" si="3"/>
        <v>87.63132096000001</v>
      </c>
      <c r="I25" s="14" t="s">
        <v>35</v>
      </c>
      <c r="J25" s="15">
        <v>192.4</v>
      </c>
      <c r="K25" s="15">
        <v>190.6</v>
      </c>
      <c r="L25" s="15">
        <v>197.9</v>
      </c>
      <c r="M25" s="18"/>
      <c r="N25" s="18"/>
    </row>
    <row r="26" spans="1:14" ht="24">
      <c r="A26" s="13"/>
      <c r="B26" s="12">
        <f t="shared" si="0"/>
        <v>18</v>
      </c>
      <c r="C26" s="180">
        <v>37161</v>
      </c>
      <c r="D26" s="15">
        <v>320.9</v>
      </c>
      <c r="E26" s="15">
        <v>3.802</v>
      </c>
      <c r="F26" s="65">
        <f t="shared" si="1"/>
        <v>0.32849280000000003</v>
      </c>
      <c r="G26" s="15">
        <f t="shared" si="2"/>
        <v>48.54666666666666</v>
      </c>
      <c r="H26" s="65">
        <f t="shared" si="3"/>
        <v>15.947230463999999</v>
      </c>
      <c r="I26" s="12" t="s">
        <v>36</v>
      </c>
      <c r="J26" s="15">
        <v>49.34</v>
      </c>
      <c r="K26" s="15">
        <v>47.22</v>
      </c>
      <c r="L26" s="15">
        <v>49.08</v>
      </c>
      <c r="M26" s="18"/>
      <c r="N26" s="18"/>
    </row>
    <row r="27" spans="1:14" ht="24">
      <c r="A27" s="13"/>
      <c r="B27" s="12">
        <f t="shared" si="0"/>
        <v>19</v>
      </c>
      <c r="C27" s="180">
        <v>37174</v>
      </c>
      <c r="D27" s="15">
        <v>321.2</v>
      </c>
      <c r="E27" s="15">
        <v>6.814</v>
      </c>
      <c r="F27" s="65">
        <f t="shared" si="1"/>
        <v>0.5887296000000001</v>
      </c>
      <c r="G27" s="15">
        <f t="shared" si="2"/>
        <v>131.46666666666667</v>
      </c>
      <c r="H27" s="65">
        <f t="shared" si="3"/>
        <v>77.39831808000001</v>
      </c>
      <c r="I27" s="14" t="s">
        <v>37</v>
      </c>
      <c r="J27" s="15">
        <v>138.6</v>
      </c>
      <c r="K27" s="15">
        <v>125</v>
      </c>
      <c r="L27" s="15">
        <v>130.8</v>
      </c>
      <c r="M27" s="18"/>
      <c r="N27" s="18"/>
    </row>
    <row r="28" spans="1:14" ht="24">
      <c r="A28" s="13"/>
      <c r="B28" s="12">
        <f t="shared" si="0"/>
        <v>20</v>
      </c>
      <c r="C28" s="180">
        <v>37183</v>
      </c>
      <c r="D28" s="15">
        <v>320.91</v>
      </c>
      <c r="E28" s="15">
        <v>4.134</v>
      </c>
      <c r="F28" s="65">
        <f t="shared" si="1"/>
        <v>0.35717760000000004</v>
      </c>
      <c r="G28" s="15">
        <f t="shared" si="2"/>
        <v>68.33666666666667</v>
      </c>
      <c r="H28" s="65">
        <f t="shared" si="3"/>
        <v>24.408326592000005</v>
      </c>
      <c r="I28" s="14" t="s">
        <v>38</v>
      </c>
      <c r="J28" s="15">
        <v>77.51</v>
      </c>
      <c r="K28" s="15">
        <v>69.72</v>
      </c>
      <c r="L28" s="15">
        <v>57.78</v>
      </c>
      <c r="M28" s="18"/>
      <c r="N28" s="18"/>
    </row>
    <row r="29" spans="1:14" ht="24">
      <c r="A29" s="15"/>
      <c r="B29" s="12">
        <f t="shared" si="0"/>
        <v>21</v>
      </c>
      <c r="C29" s="180">
        <v>37195</v>
      </c>
      <c r="D29" s="15">
        <v>322.18</v>
      </c>
      <c r="E29" s="15">
        <v>20.095</v>
      </c>
      <c r="F29" s="65">
        <f t="shared" si="1"/>
        <v>1.736208</v>
      </c>
      <c r="G29" s="15">
        <f t="shared" si="2"/>
        <v>377.96666666666664</v>
      </c>
      <c r="H29" s="65">
        <f t="shared" si="3"/>
        <v>656.2287504</v>
      </c>
      <c r="I29" s="12" t="s">
        <v>39</v>
      </c>
      <c r="J29" s="15">
        <v>757.3</v>
      </c>
      <c r="K29" s="15">
        <v>211.8</v>
      </c>
      <c r="L29" s="15">
        <v>164.8</v>
      </c>
      <c r="M29" s="18"/>
      <c r="N29" s="18"/>
    </row>
    <row r="30" spans="1:14" ht="24">
      <c r="A30" s="13"/>
      <c r="B30" s="12">
        <f t="shared" si="0"/>
        <v>22</v>
      </c>
      <c r="C30" s="180">
        <v>37208</v>
      </c>
      <c r="D30" s="15">
        <v>321.02</v>
      </c>
      <c r="E30" s="15">
        <v>4.909</v>
      </c>
      <c r="F30" s="65">
        <f t="shared" si="1"/>
        <v>0.4241376</v>
      </c>
      <c r="G30" s="15">
        <f t="shared" si="2"/>
        <v>115.76666666666667</v>
      </c>
      <c r="H30" s="65">
        <f t="shared" si="3"/>
        <v>49.10099616</v>
      </c>
      <c r="I30" s="14" t="s">
        <v>43</v>
      </c>
      <c r="J30" s="15">
        <v>111.7</v>
      </c>
      <c r="K30" s="15">
        <v>119.4</v>
      </c>
      <c r="L30" s="15">
        <v>116.2</v>
      </c>
      <c r="M30" s="18"/>
      <c r="N30" s="18"/>
    </row>
    <row r="31" spans="1:14" ht="24">
      <c r="A31" s="13"/>
      <c r="B31" s="12">
        <f t="shared" si="0"/>
        <v>23</v>
      </c>
      <c r="C31" s="180">
        <v>37216</v>
      </c>
      <c r="D31" s="15">
        <v>320.9</v>
      </c>
      <c r="E31" s="15">
        <v>3.667</v>
      </c>
      <c r="F31" s="65">
        <f t="shared" si="1"/>
        <v>0.3168288</v>
      </c>
      <c r="G31" s="15">
        <f t="shared" si="2"/>
        <v>69.61333333333333</v>
      </c>
      <c r="H31" s="65">
        <f t="shared" si="3"/>
        <v>22.055508864</v>
      </c>
      <c r="I31" s="14" t="s">
        <v>44</v>
      </c>
      <c r="J31" s="15">
        <v>73.52</v>
      </c>
      <c r="K31" s="15">
        <v>69.1</v>
      </c>
      <c r="L31" s="15">
        <v>66.22</v>
      </c>
      <c r="M31" s="18"/>
      <c r="N31" s="18"/>
    </row>
    <row r="32" spans="1:14" ht="24">
      <c r="A32" s="13"/>
      <c r="B32" s="12">
        <f t="shared" si="0"/>
        <v>24</v>
      </c>
      <c r="C32" s="180">
        <v>37223</v>
      </c>
      <c r="D32" s="15">
        <v>320.86</v>
      </c>
      <c r="E32" s="15">
        <v>2.95</v>
      </c>
      <c r="F32" s="65">
        <f t="shared" si="1"/>
        <v>0.25488000000000005</v>
      </c>
      <c r="G32" s="15">
        <f t="shared" si="2"/>
        <v>57.123333333333335</v>
      </c>
      <c r="H32" s="65">
        <f t="shared" si="3"/>
        <v>14.559595200000004</v>
      </c>
      <c r="I32" s="12" t="s">
        <v>45</v>
      </c>
      <c r="J32" s="15">
        <v>60.18</v>
      </c>
      <c r="K32" s="15">
        <v>57.66</v>
      </c>
      <c r="L32" s="15">
        <v>53.53</v>
      </c>
      <c r="M32" s="18"/>
      <c r="N32" s="18"/>
    </row>
    <row r="33" spans="1:14" ht="24">
      <c r="A33" s="13"/>
      <c r="B33" s="12">
        <f t="shared" si="0"/>
        <v>25</v>
      </c>
      <c r="C33" s="180">
        <v>37237</v>
      </c>
      <c r="D33" s="15">
        <v>320.79</v>
      </c>
      <c r="E33" s="15">
        <v>2.541</v>
      </c>
      <c r="F33" s="65">
        <f t="shared" si="1"/>
        <v>0.2195424</v>
      </c>
      <c r="G33" s="15">
        <f t="shared" si="2"/>
        <v>131.4333333333333</v>
      </c>
      <c r="H33" s="65">
        <f t="shared" si="3"/>
        <v>28.855189439999993</v>
      </c>
      <c r="I33" s="14" t="s">
        <v>46</v>
      </c>
      <c r="J33" s="15">
        <v>122.5</v>
      </c>
      <c r="K33" s="15">
        <v>110.1</v>
      </c>
      <c r="L33" s="15">
        <v>161.7</v>
      </c>
      <c r="M33" s="18"/>
      <c r="N33" s="18"/>
    </row>
    <row r="34" spans="1:14" ht="24">
      <c r="A34" s="13"/>
      <c r="B34" s="12">
        <f t="shared" si="0"/>
        <v>26</v>
      </c>
      <c r="C34" s="180">
        <v>37243</v>
      </c>
      <c r="D34" s="15">
        <v>320.71</v>
      </c>
      <c r="E34" s="15">
        <v>1.832</v>
      </c>
      <c r="F34" s="65">
        <f t="shared" si="1"/>
        <v>0.1582848</v>
      </c>
      <c r="G34" s="15">
        <f t="shared" si="2"/>
        <v>178.20000000000002</v>
      </c>
      <c r="H34" s="65">
        <f t="shared" si="3"/>
        <v>28.206351360000003</v>
      </c>
      <c r="I34" s="14" t="s">
        <v>53</v>
      </c>
      <c r="J34" s="15">
        <v>206.4</v>
      </c>
      <c r="K34" s="15">
        <v>192.8</v>
      </c>
      <c r="L34" s="15">
        <v>135.4</v>
      </c>
      <c r="M34" s="18"/>
      <c r="N34" s="18"/>
    </row>
    <row r="35" spans="1:14" ht="24">
      <c r="A35" s="13"/>
      <c r="B35" s="12">
        <f t="shared" si="0"/>
        <v>27</v>
      </c>
      <c r="C35" s="180">
        <v>37250</v>
      </c>
      <c r="D35" s="15">
        <v>320.75</v>
      </c>
      <c r="E35" s="15">
        <v>2.296</v>
      </c>
      <c r="F35" s="65">
        <f t="shared" si="1"/>
        <v>0.1983744</v>
      </c>
      <c r="G35" s="15">
        <f t="shared" si="2"/>
        <v>112.63333333333333</v>
      </c>
      <c r="H35" s="65">
        <f t="shared" si="3"/>
        <v>22.34356992</v>
      </c>
      <c r="I35" s="12" t="s">
        <v>47</v>
      </c>
      <c r="J35" s="15">
        <v>104</v>
      </c>
      <c r="K35" s="15">
        <v>115.3</v>
      </c>
      <c r="L35" s="15">
        <v>118.6</v>
      </c>
      <c r="M35" s="18"/>
      <c r="N35" s="18"/>
    </row>
    <row r="36" spans="1:14" ht="24">
      <c r="A36" s="13"/>
      <c r="B36" s="12">
        <f t="shared" si="0"/>
        <v>28</v>
      </c>
      <c r="C36" s="180">
        <v>37264</v>
      </c>
      <c r="D36" s="15">
        <v>320.66</v>
      </c>
      <c r="E36" s="15">
        <v>1.505</v>
      </c>
      <c r="F36" s="65">
        <f t="shared" si="1"/>
        <v>0.130032</v>
      </c>
      <c r="G36" s="15">
        <f t="shared" si="2"/>
        <v>171.82333333333335</v>
      </c>
      <c r="H36" s="65">
        <f t="shared" si="3"/>
        <v>22.342531680000004</v>
      </c>
      <c r="I36" s="14" t="s">
        <v>40</v>
      </c>
      <c r="J36" s="15">
        <v>319.3</v>
      </c>
      <c r="K36" s="15">
        <v>71.97</v>
      </c>
      <c r="L36" s="15">
        <v>124.2</v>
      </c>
      <c r="M36" s="18"/>
      <c r="N36" s="18"/>
    </row>
    <row r="37" spans="1:14" ht="24">
      <c r="A37" s="13"/>
      <c r="B37" s="12">
        <f t="shared" si="0"/>
        <v>29</v>
      </c>
      <c r="C37" s="180">
        <v>37272</v>
      </c>
      <c r="D37" s="15">
        <v>320.7</v>
      </c>
      <c r="E37" s="15">
        <v>1.741</v>
      </c>
      <c r="F37" s="65">
        <f t="shared" si="1"/>
        <v>0.1504224</v>
      </c>
      <c r="G37" s="15">
        <f t="shared" si="2"/>
        <v>98.29333333333334</v>
      </c>
      <c r="H37" s="65">
        <f t="shared" si="3"/>
        <v>14.785519104000002</v>
      </c>
      <c r="I37" s="14" t="s">
        <v>41</v>
      </c>
      <c r="J37" s="15">
        <v>100.8</v>
      </c>
      <c r="K37" s="15">
        <v>93.18</v>
      </c>
      <c r="L37" s="15">
        <v>100.9</v>
      </c>
      <c r="M37" s="18"/>
      <c r="N37" s="18"/>
    </row>
    <row r="38" spans="1:14" ht="24">
      <c r="A38" s="13"/>
      <c r="B38" s="12">
        <f t="shared" si="0"/>
        <v>30</v>
      </c>
      <c r="C38" s="180">
        <v>37281</v>
      </c>
      <c r="D38" s="15">
        <v>320.61</v>
      </c>
      <c r="E38" s="15">
        <v>1.118</v>
      </c>
      <c r="F38" s="65">
        <f t="shared" si="1"/>
        <v>0.09659520000000002</v>
      </c>
      <c r="G38" s="15">
        <f t="shared" si="2"/>
        <v>47.29</v>
      </c>
      <c r="H38" s="65">
        <f t="shared" si="3"/>
        <v>4.567987008000001</v>
      </c>
      <c r="I38" s="87" t="s">
        <v>42</v>
      </c>
      <c r="J38" s="15">
        <v>38.34</v>
      </c>
      <c r="K38" s="15">
        <v>50.7</v>
      </c>
      <c r="L38" s="15">
        <v>52.83</v>
      </c>
      <c r="M38" s="18"/>
      <c r="N38" s="18"/>
    </row>
    <row r="39" spans="1:14" ht="24">
      <c r="A39" s="13"/>
      <c r="B39" s="12">
        <f t="shared" si="0"/>
        <v>31</v>
      </c>
      <c r="C39" s="180">
        <v>37295</v>
      </c>
      <c r="D39" s="15">
        <v>320.49</v>
      </c>
      <c r="E39" s="15">
        <v>0.413</v>
      </c>
      <c r="F39" s="65">
        <f t="shared" si="1"/>
        <v>0.0356832</v>
      </c>
      <c r="G39" s="15">
        <f t="shared" si="2"/>
        <v>23.42</v>
      </c>
      <c r="H39" s="65">
        <f t="shared" si="3"/>
        <v>0.835700544</v>
      </c>
      <c r="I39" s="86" t="s">
        <v>54</v>
      </c>
      <c r="J39" s="15">
        <v>25.85</v>
      </c>
      <c r="K39" s="15">
        <v>18.79</v>
      </c>
      <c r="L39" s="15">
        <v>25.62</v>
      </c>
      <c r="M39" s="18"/>
      <c r="N39" s="18"/>
    </row>
    <row r="40" spans="1:14" ht="24">
      <c r="A40" s="13"/>
      <c r="B40" s="12">
        <f t="shared" si="0"/>
        <v>32</v>
      </c>
      <c r="C40" s="180">
        <v>37300</v>
      </c>
      <c r="D40" s="15">
        <v>320.5</v>
      </c>
      <c r="E40" s="15">
        <v>0.845</v>
      </c>
      <c r="F40" s="65">
        <f t="shared" si="1"/>
        <v>0.073008</v>
      </c>
      <c r="G40" s="15">
        <f t="shared" si="2"/>
        <v>36.306666666666665</v>
      </c>
      <c r="H40" s="65">
        <f t="shared" si="3"/>
        <v>2.65067712</v>
      </c>
      <c r="I40" s="86" t="s">
        <v>55</v>
      </c>
      <c r="J40" s="15">
        <v>25.83</v>
      </c>
      <c r="K40" s="15">
        <v>52.21</v>
      </c>
      <c r="L40" s="15">
        <v>30.88</v>
      </c>
      <c r="M40" s="18"/>
      <c r="N40" s="18"/>
    </row>
    <row r="41" spans="1:14" ht="24">
      <c r="A41" s="13"/>
      <c r="B41" s="12">
        <f t="shared" si="0"/>
        <v>33</v>
      </c>
      <c r="C41" s="180">
        <v>37315</v>
      </c>
      <c r="D41" s="15">
        <v>320.47</v>
      </c>
      <c r="E41" s="15">
        <v>0.67</v>
      </c>
      <c r="F41" s="65">
        <f t="shared" si="1"/>
        <v>0.05788800000000001</v>
      </c>
      <c r="G41" s="15">
        <f t="shared" si="2"/>
        <v>26.99</v>
      </c>
      <c r="H41" s="65">
        <f t="shared" si="3"/>
        <v>1.5623971200000002</v>
      </c>
      <c r="I41" s="86" t="s">
        <v>56</v>
      </c>
      <c r="J41" s="15">
        <v>26.91</v>
      </c>
      <c r="K41" s="15">
        <v>27.19</v>
      </c>
      <c r="L41" s="15">
        <v>26.87</v>
      </c>
      <c r="M41" s="18"/>
      <c r="N41" s="18"/>
    </row>
    <row r="42" spans="1:14" ht="24">
      <c r="A42" s="13"/>
      <c r="B42" s="12">
        <f t="shared" si="0"/>
        <v>34</v>
      </c>
      <c r="C42" s="180">
        <v>37327</v>
      </c>
      <c r="D42" s="15">
        <v>320.36</v>
      </c>
      <c r="E42" s="15">
        <v>0.306</v>
      </c>
      <c r="F42" s="65">
        <f t="shared" si="1"/>
        <v>0.0264384</v>
      </c>
      <c r="G42" s="15">
        <f t="shared" si="2"/>
        <v>56.02333333333333</v>
      </c>
      <c r="H42" s="65">
        <f>G42*F42</f>
        <v>1.481167296</v>
      </c>
      <c r="I42" s="86" t="s">
        <v>57</v>
      </c>
      <c r="J42" s="15">
        <v>53.38</v>
      </c>
      <c r="K42" s="15">
        <v>54.14</v>
      </c>
      <c r="L42" s="15">
        <v>60.55</v>
      </c>
      <c r="M42" s="18"/>
      <c r="N42" s="18"/>
    </row>
    <row r="43" spans="1:14" ht="24">
      <c r="A43" s="13"/>
      <c r="B43" s="12">
        <f t="shared" si="0"/>
        <v>35</v>
      </c>
      <c r="C43" s="180">
        <v>37336</v>
      </c>
      <c r="D43" s="15">
        <v>320.34</v>
      </c>
      <c r="E43" s="15">
        <v>0.132</v>
      </c>
      <c r="F43" s="65">
        <f t="shared" si="1"/>
        <v>0.011404800000000001</v>
      </c>
      <c r="G43" s="15">
        <f t="shared" si="2"/>
        <v>38.453333333333326</v>
      </c>
      <c r="H43" s="65">
        <f>G43*F43</f>
        <v>0.43855257599999997</v>
      </c>
      <c r="I43" s="86" t="s">
        <v>58</v>
      </c>
      <c r="J43" s="15">
        <v>36.06</v>
      </c>
      <c r="K43" s="15">
        <v>34.26</v>
      </c>
      <c r="L43" s="15">
        <v>45.04</v>
      </c>
      <c r="M43" s="18"/>
      <c r="N43" s="18"/>
    </row>
    <row r="44" spans="1:14" ht="24.75" thickBot="1">
      <c r="A44" s="66"/>
      <c r="B44" s="67">
        <f t="shared" si="0"/>
        <v>36</v>
      </c>
      <c r="C44" s="181">
        <v>37342</v>
      </c>
      <c r="D44" s="68">
        <v>320.35</v>
      </c>
      <c r="E44" s="68">
        <v>0.22</v>
      </c>
      <c r="F44" s="69">
        <f t="shared" si="1"/>
        <v>0.019008</v>
      </c>
      <c r="G44" s="68">
        <f t="shared" si="2"/>
        <v>104.64666666666666</v>
      </c>
      <c r="H44" s="69">
        <f>G44*F44</f>
        <v>1.98912384</v>
      </c>
      <c r="I44" s="88" t="s">
        <v>59</v>
      </c>
      <c r="J44" s="68">
        <v>87.74</v>
      </c>
      <c r="K44" s="68">
        <v>125.3</v>
      </c>
      <c r="L44" s="68">
        <v>100.9</v>
      </c>
      <c r="M44" s="74"/>
      <c r="N44" s="18"/>
    </row>
    <row r="45" spans="1:14" ht="24.75" thickTop="1">
      <c r="A45" s="70"/>
      <c r="B45" s="71">
        <v>1</v>
      </c>
      <c r="C45" s="182">
        <v>37357</v>
      </c>
      <c r="D45" s="72">
        <v>320.36</v>
      </c>
      <c r="E45" s="72">
        <v>0.253</v>
      </c>
      <c r="F45" s="73">
        <f t="shared" si="1"/>
        <v>0.021859200000000002</v>
      </c>
      <c r="G45" s="72">
        <f t="shared" si="2"/>
        <v>69.85000000000001</v>
      </c>
      <c r="H45" s="73">
        <f t="shared" si="3"/>
        <v>1.5268651200000003</v>
      </c>
      <c r="I45" s="89" t="s">
        <v>23</v>
      </c>
      <c r="J45" s="72">
        <v>69.91</v>
      </c>
      <c r="K45" s="72">
        <v>68.16</v>
      </c>
      <c r="L45" s="72">
        <v>71.48</v>
      </c>
      <c r="M45" s="75"/>
      <c r="N45" s="18"/>
    </row>
    <row r="46" spans="1:14" ht="24">
      <c r="A46" s="13"/>
      <c r="B46" s="12">
        <f t="shared" si="0"/>
        <v>2</v>
      </c>
      <c r="C46" s="180">
        <v>37364</v>
      </c>
      <c r="D46" s="15">
        <v>320.36</v>
      </c>
      <c r="E46" s="15">
        <v>0.289</v>
      </c>
      <c r="F46" s="65">
        <f t="shared" si="1"/>
        <v>0.024969599999999998</v>
      </c>
      <c r="G46" s="15">
        <f t="shared" si="2"/>
        <v>37.49666666666666</v>
      </c>
      <c r="H46" s="65">
        <f t="shared" si="3"/>
        <v>0.9362767679999998</v>
      </c>
      <c r="I46" s="86" t="s">
        <v>50</v>
      </c>
      <c r="J46" s="15">
        <v>49</v>
      </c>
      <c r="K46" s="15">
        <v>35.97</v>
      </c>
      <c r="L46" s="15">
        <v>27.52</v>
      </c>
      <c r="M46" s="18"/>
      <c r="N46" s="18"/>
    </row>
    <row r="47" spans="1:14" ht="24">
      <c r="A47" s="13"/>
      <c r="B47" s="12">
        <f t="shared" si="0"/>
        <v>3</v>
      </c>
      <c r="C47" s="180">
        <v>37372</v>
      </c>
      <c r="D47" s="15">
        <v>320.34</v>
      </c>
      <c r="E47" s="15">
        <v>0.205</v>
      </c>
      <c r="F47" s="65">
        <f t="shared" si="1"/>
        <v>0.017712</v>
      </c>
      <c r="G47" s="15">
        <f t="shared" si="2"/>
        <v>29.959999999999997</v>
      </c>
      <c r="H47" s="65">
        <f t="shared" si="3"/>
        <v>0.5306515199999999</v>
      </c>
      <c r="I47" s="86" t="s">
        <v>51</v>
      </c>
      <c r="J47" s="15">
        <v>38.16</v>
      </c>
      <c r="K47" s="15">
        <v>15.3</v>
      </c>
      <c r="L47" s="15">
        <v>36.42</v>
      </c>
      <c r="M47" s="18"/>
      <c r="N47" s="18"/>
    </row>
    <row r="48" spans="1:14" ht="24">
      <c r="A48" s="13"/>
      <c r="B48" s="12">
        <f t="shared" si="0"/>
        <v>4</v>
      </c>
      <c r="C48" s="180">
        <v>37383</v>
      </c>
      <c r="D48" s="15">
        <v>320.48</v>
      </c>
      <c r="E48" s="15">
        <v>0.542</v>
      </c>
      <c r="F48" s="65">
        <f t="shared" si="1"/>
        <v>0.046828800000000004</v>
      </c>
      <c r="G48" s="15">
        <f t="shared" si="2"/>
        <v>51.31333333333333</v>
      </c>
      <c r="H48" s="65">
        <f t="shared" si="3"/>
        <v>2.402941824</v>
      </c>
      <c r="I48" s="86" t="s">
        <v>24</v>
      </c>
      <c r="J48" s="15">
        <v>51.27</v>
      </c>
      <c r="K48" s="15">
        <v>54.2</v>
      </c>
      <c r="L48" s="15">
        <v>48.47</v>
      </c>
      <c r="M48" s="18"/>
      <c r="N48" s="18"/>
    </row>
    <row r="49" spans="1:14" ht="24">
      <c r="A49" s="13"/>
      <c r="B49" s="12">
        <f t="shared" si="0"/>
        <v>5</v>
      </c>
      <c r="C49" s="180">
        <v>37390</v>
      </c>
      <c r="D49" s="15">
        <v>320.95</v>
      </c>
      <c r="E49" s="15">
        <v>9.854</v>
      </c>
      <c r="F49" s="65">
        <f t="shared" si="1"/>
        <v>0.8513856</v>
      </c>
      <c r="G49" s="15">
        <f t="shared" si="2"/>
        <v>197.0666666666667</v>
      </c>
      <c r="H49" s="65">
        <f t="shared" si="3"/>
        <v>167.77972224</v>
      </c>
      <c r="I49" s="86" t="s">
        <v>25</v>
      </c>
      <c r="J49" s="15">
        <v>202.5</v>
      </c>
      <c r="K49" s="15">
        <v>194.6</v>
      </c>
      <c r="L49" s="15">
        <v>194.1</v>
      </c>
      <c r="M49" s="18"/>
      <c r="N49" s="18"/>
    </row>
    <row r="50" spans="1:14" ht="24">
      <c r="A50" s="13"/>
      <c r="B50" s="12">
        <f t="shared" si="0"/>
        <v>6</v>
      </c>
      <c r="C50" s="180">
        <v>37405</v>
      </c>
      <c r="D50" s="15">
        <v>321.52</v>
      </c>
      <c r="E50" s="15">
        <v>4.299</v>
      </c>
      <c r="F50" s="65">
        <f t="shared" si="1"/>
        <v>0.37143360000000003</v>
      </c>
      <c r="G50" s="15">
        <f t="shared" si="2"/>
        <v>112.06666666666666</v>
      </c>
      <c r="H50" s="65">
        <f t="shared" si="3"/>
        <v>41.625325440000005</v>
      </c>
      <c r="I50" s="86" t="s">
        <v>84</v>
      </c>
      <c r="J50" s="15">
        <v>110.1</v>
      </c>
      <c r="K50" s="15">
        <v>108.3</v>
      </c>
      <c r="L50" s="15">
        <v>117.8</v>
      </c>
      <c r="M50" s="18"/>
      <c r="N50" s="18"/>
    </row>
    <row r="51" spans="1:14" ht="24">
      <c r="A51" s="13"/>
      <c r="B51" s="12">
        <f t="shared" si="0"/>
        <v>7</v>
      </c>
      <c r="C51" s="180">
        <v>37420</v>
      </c>
      <c r="D51" s="15">
        <v>320.92</v>
      </c>
      <c r="E51" s="15">
        <v>3.404</v>
      </c>
      <c r="F51" s="65">
        <f t="shared" si="1"/>
        <v>0.2941056</v>
      </c>
      <c r="G51" s="15">
        <f t="shared" si="2"/>
        <v>173.29999999999998</v>
      </c>
      <c r="H51" s="65">
        <f t="shared" si="3"/>
        <v>50.968500479999996</v>
      </c>
      <c r="I51" s="86" t="s">
        <v>27</v>
      </c>
      <c r="J51" s="15">
        <v>188.5</v>
      </c>
      <c r="K51" s="15">
        <v>171.3</v>
      </c>
      <c r="L51" s="15">
        <v>160.1</v>
      </c>
      <c r="M51" s="18"/>
      <c r="N51" s="18"/>
    </row>
    <row r="52" spans="1:14" ht="24">
      <c r="A52" s="13"/>
      <c r="B52" s="12">
        <f t="shared" si="0"/>
        <v>8</v>
      </c>
      <c r="C52" s="180">
        <v>37433</v>
      </c>
      <c r="D52" s="15">
        <v>320.7</v>
      </c>
      <c r="E52" s="15">
        <v>1.709</v>
      </c>
      <c r="F52" s="65">
        <f t="shared" si="1"/>
        <v>0.14765760000000003</v>
      </c>
      <c r="G52" s="15">
        <f t="shared" si="2"/>
        <v>64.53</v>
      </c>
      <c r="H52" s="65">
        <f t="shared" si="3"/>
        <v>9.528344928000003</v>
      </c>
      <c r="I52" s="86" t="s">
        <v>28</v>
      </c>
      <c r="J52" s="15">
        <v>46.5</v>
      </c>
      <c r="K52" s="15">
        <v>66.84</v>
      </c>
      <c r="L52" s="15">
        <v>80.25</v>
      </c>
      <c r="M52" s="18"/>
      <c r="N52" s="18"/>
    </row>
    <row r="53" spans="1:14" ht="24">
      <c r="A53" s="13"/>
      <c r="B53" s="12">
        <f t="shared" si="0"/>
        <v>9</v>
      </c>
      <c r="C53" s="180">
        <v>37435</v>
      </c>
      <c r="D53" s="15">
        <v>320.65</v>
      </c>
      <c r="E53" s="15">
        <v>1.545</v>
      </c>
      <c r="F53" s="65">
        <f t="shared" si="1"/>
        <v>0.133488</v>
      </c>
      <c r="G53" s="15">
        <f t="shared" si="2"/>
        <v>56.45000000000001</v>
      </c>
      <c r="H53" s="65">
        <f t="shared" si="3"/>
        <v>7.535397600000001</v>
      </c>
      <c r="I53" s="86" t="s">
        <v>29</v>
      </c>
      <c r="J53" s="15">
        <v>50.99</v>
      </c>
      <c r="K53" s="15">
        <v>39.07</v>
      </c>
      <c r="L53" s="15">
        <v>79.29</v>
      </c>
      <c r="M53" s="18"/>
      <c r="N53" s="18"/>
    </row>
    <row r="54" spans="1:14" ht="24">
      <c r="A54" s="13"/>
      <c r="B54" s="12">
        <f t="shared" si="0"/>
        <v>10</v>
      </c>
      <c r="C54" s="180">
        <v>37440</v>
      </c>
      <c r="D54" s="15">
        <v>320.85</v>
      </c>
      <c r="E54" s="15">
        <v>2.582</v>
      </c>
      <c r="F54" s="65">
        <f t="shared" si="1"/>
        <v>0.2230848</v>
      </c>
      <c r="G54" s="15">
        <f t="shared" si="2"/>
        <v>73.33</v>
      </c>
      <c r="H54" s="65">
        <f t="shared" si="3"/>
        <v>16.358808384</v>
      </c>
      <c r="I54" s="86" t="s">
        <v>30</v>
      </c>
      <c r="J54" s="15">
        <v>56.65</v>
      </c>
      <c r="K54" s="15">
        <v>75.1</v>
      </c>
      <c r="L54" s="15">
        <v>88.24</v>
      </c>
      <c r="M54" s="18"/>
      <c r="N54" s="18"/>
    </row>
    <row r="55" spans="1:14" ht="24">
      <c r="A55" s="13"/>
      <c r="B55" s="12">
        <f t="shared" si="0"/>
        <v>11</v>
      </c>
      <c r="C55" s="180">
        <v>37454</v>
      </c>
      <c r="D55" s="15">
        <v>320.95</v>
      </c>
      <c r="E55" s="15">
        <v>3.434</v>
      </c>
      <c r="F55" s="65">
        <f t="shared" si="1"/>
        <v>0.2966976</v>
      </c>
      <c r="G55" s="15">
        <f t="shared" si="2"/>
        <v>140.53333333333333</v>
      </c>
      <c r="H55" s="65">
        <f t="shared" si="3"/>
        <v>41.69590272</v>
      </c>
      <c r="I55" s="86" t="s">
        <v>31</v>
      </c>
      <c r="J55" s="15">
        <v>147.8</v>
      </c>
      <c r="K55" s="15">
        <v>139.4</v>
      </c>
      <c r="L55" s="15">
        <v>134.4</v>
      </c>
      <c r="M55" s="18"/>
      <c r="N55" s="18"/>
    </row>
    <row r="56" spans="1:14" ht="24">
      <c r="A56" s="13"/>
      <c r="B56" s="12">
        <f t="shared" si="0"/>
        <v>12</v>
      </c>
      <c r="C56" s="180">
        <v>37468</v>
      </c>
      <c r="D56" s="15">
        <v>320.85</v>
      </c>
      <c r="E56" s="15">
        <v>2.373</v>
      </c>
      <c r="F56" s="65">
        <f t="shared" si="1"/>
        <v>0.20502720000000002</v>
      </c>
      <c r="G56" s="15">
        <f t="shared" si="2"/>
        <v>78.55333333333333</v>
      </c>
      <c r="H56" s="65">
        <f t="shared" si="3"/>
        <v>16.105569984</v>
      </c>
      <c r="I56" s="12" t="s">
        <v>49</v>
      </c>
      <c r="J56" s="15">
        <v>73.67</v>
      </c>
      <c r="K56" s="15">
        <v>75.03</v>
      </c>
      <c r="L56" s="15">
        <v>86.96</v>
      </c>
      <c r="M56" s="18"/>
      <c r="N56" s="18"/>
    </row>
    <row r="57" spans="1:14" ht="24">
      <c r="A57" s="13"/>
      <c r="B57" s="12">
        <f t="shared" si="0"/>
        <v>13</v>
      </c>
      <c r="C57" s="180">
        <v>37476</v>
      </c>
      <c r="D57" s="15">
        <v>321.42</v>
      </c>
      <c r="E57" s="15">
        <v>7.668</v>
      </c>
      <c r="F57" s="65">
        <f t="shared" si="1"/>
        <v>0.6625152000000001</v>
      </c>
      <c r="G57" s="15">
        <f t="shared" si="2"/>
        <v>345.20000000000005</v>
      </c>
      <c r="H57" s="65">
        <f t="shared" si="3"/>
        <v>228.70024704000005</v>
      </c>
      <c r="I57" s="12" t="s">
        <v>32</v>
      </c>
      <c r="J57" s="15"/>
      <c r="K57" s="15">
        <v>325.8</v>
      </c>
      <c r="L57" s="15">
        <v>364.6</v>
      </c>
      <c r="M57" s="18"/>
      <c r="N57" s="18"/>
    </row>
    <row r="58" spans="1:14" ht="24">
      <c r="A58" s="13"/>
      <c r="B58" s="12">
        <f t="shared" si="0"/>
        <v>14</v>
      </c>
      <c r="C58" s="180">
        <v>37487</v>
      </c>
      <c r="D58" s="15">
        <v>321.05</v>
      </c>
      <c r="E58" s="15">
        <v>3.273</v>
      </c>
      <c r="F58" s="65">
        <f t="shared" si="1"/>
        <v>0.2827872</v>
      </c>
      <c r="G58" s="15">
        <f t="shared" si="2"/>
        <v>269.09999999999997</v>
      </c>
      <c r="H58" s="65">
        <f t="shared" si="3"/>
        <v>76.09803552</v>
      </c>
      <c r="I58" s="12" t="s">
        <v>48</v>
      </c>
      <c r="J58" s="15">
        <v>230.2</v>
      </c>
      <c r="K58" s="15">
        <v>288.7</v>
      </c>
      <c r="L58" s="15">
        <v>288.4</v>
      </c>
      <c r="M58" s="18"/>
      <c r="N58" s="18"/>
    </row>
    <row r="59" spans="1:14" ht="24">
      <c r="A59" s="13"/>
      <c r="B59" s="12">
        <f t="shared" si="0"/>
        <v>15</v>
      </c>
      <c r="C59" s="180">
        <v>37497</v>
      </c>
      <c r="D59" s="15">
        <v>322.87</v>
      </c>
      <c r="E59" s="15">
        <v>32.139</v>
      </c>
      <c r="F59" s="65">
        <f t="shared" si="1"/>
        <v>2.7768096000000004</v>
      </c>
      <c r="G59" s="15">
        <f t="shared" si="2"/>
        <v>230.23333333333335</v>
      </c>
      <c r="H59" s="65">
        <f t="shared" si="3"/>
        <v>639.3141302400002</v>
      </c>
      <c r="I59" s="12" t="s">
        <v>33</v>
      </c>
      <c r="J59" s="15">
        <v>247.8</v>
      </c>
      <c r="K59" s="15">
        <v>160.6</v>
      </c>
      <c r="L59" s="15">
        <v>282.3</v>
      </c>
      <c r="M59" s="18"/>
      <c r="N59" s="18"/>
    </row>
    <row r="60" spans="1:14" ht="24">
      <c r="A60" s="13">
        <f>321.63+321.6</f>
        <v>643.23</v>
      </c>
      <c r="B60" s="12">
        <f t="shared" si="0"/>
        <v>16</v>
      </c>
      <c r="C60" s="180">
        <v>37512</v>
      </c>
      <c r="D60" s="15">
        <v>321.565</v>
      </c>
      <c r="E60" s="15">
        <v>11.875</v>
      </c>
      <c r="F60" s="65">
        <f t="shared" si="1"/>
        <v>1.026</v>
      </c>
      <c r="G60" s="15">
        <f t="shared" si="2"/>
        <v>566.8000000000001</v>
      </c>
      <c r="H60" s="65">
        <f>G60*F60</f>
        <v>581.5368000000001</v>
      </c>
      <c r="I60" s="12" t="s">
        <v>34</v>
      </c>
      <c r="J60" s="15">
        <v>530.3</v>
      </c>
      <c r="K60" s="15">
        <v>539.6</v>
      </c>
      <c r="L60" s="15">
        <v>630.5</v>
      </c>
      <c r="M60" s="18"/>
      <c r="N60" s="18"/>
    </row>
    <row r="61" spans="1:14" ht="24">
      <c r="A61" s="13">
        <f>+A60/2</f>
        <v>321.615</v>
      </c>
      <c r="B61" s="12">
        <f t="shared" si="0"/>
        <v>17</v>
      </c>
      <c r="C61" s="180">
        <v>37518</v>
      </c>
      <c r="D61" s="15">
        <v>323.63</v>
      </c>
      <c r="E61" s="15">
        <v>66.302</v>
      </c>
      <c r="F61" s="65">
        <f t="shared" si="1"/>
        <v>5.728492800000001</v>
      </c>
      <c r="G61" s="15">
        <f t="shared" si="2"/>
        <v>170.79999999999998</v>
      </c>
      <c r="H61" s="65">
        <f>G61*F61</f>
        <v>978.42657024</v>
      </c>
      <c r="I61" s="12" t="s">
        <v>35</v>
      </c>
      <c r="J61" s="15">
        <v>146.2</v>
      </c>
      <c r="K61" s="15">
        <v>166.1</v>
      </c>
      <c r="L61" s="15">
        <v>200.1</v>
      </c>
      <c r="M61" s="18"/>
      <c r="N61" s="18"/>
    </row>
    <row r="62" spans="1:14" ht="24">
      <c r="A62" s="13"/>
      <c r="B62" s="12">
        <f>+B61+1</f>
        <v>18</v>
      </c>
      <c r="C62" s="180">
        <v>37528</v>
      </c>
      <c r="D62" s="15">
        <v>321.615</v>
      </c>
      <c r="E62" s="15">
        <v>13.718</v>
      </c>
      <c r="F62" s="65">
        <f t="shared" si="1"/>
        <v>1.1852352000000002</v>
      </c>
      <c r="G62" s="15">
        <f t="shared" si="2"/>
        <v>328.66666666666663</v>
      </c>
      <c r="H62" s="65">
        <f>G62*F62</f>
        <v>389.5473024</v>
      </c>
      <c r="I62" s="12" t="s">
        <v>36</v>
      </c>
      <c r="J62" s="15">
        <v>357.7</v>
      </c>
      <c r="K62" s="15">
        <v>310.9</v>
      </c>
      <c r="L62" s="15">
        <v>317.4</v>
      </c>
      <c r="M62" s="18"/>
      <c r="N62" s="18"/>
    </row>
    <row r="63" spans="1:14" ht="24">
      <c r="A63" s="13"/>
      <c r="B63" s="12">
        <f>+B62+1</f>
        <v>19</v>
      </c>
      <c r="C63" s="180">
        <v>37564</v>
      </c>
      <c r="D63" s="15">
        <v>323.23</v>
      </c>
      <c r="E63" s="15">
        <v>50.137</v>
      </c>
      <c r="F63" s="65">
        <f t="shared" si="1"/>
        <v>4.3318368000000005</v>
      </c>
      <c r="G63" s="15">
        <f t="shared" si="2"/>
        <v>163.86666666666667</v>
      </c>
      <c r="H63" s="65">
        <f t="shared" si="3"/>
        <v>709.8436569600001</v>
      </c>
      <c r="I63" s="12" t="s">
        <v>43</v>
      </c>
      <c r="J63" s="15">
        <v>177.3</v>
      </c>
      <c r="K63" s="15">
        <v>149.4</v>
      </c>
      <c r="L63" s="15">
        <v>164.9</v>
      </c>
      <c r="M63" s="18"/>
      <c r="N63" s="18"/>
    </row>
    <row r="64" spans="1:14" ht="24">
      <c r="A64" s="13"/>
      <c r="B64" s="12">
        <f t="shared" si="0"/>
        <v>20</v>
      </c>
      <c r="C64" s="180">
        <v>37579</v>
      </c>
      <c r="D64" s="15">
        <v>321.17</v>
      </c>
      <c r="E64" s="15">
        <v>8.324</v>
      </c>
      <c r="F64" s="65">
        <f t="shared" si="1"/>
        <v>0.7191936</v>
      </c>
      <c r="G64" s="15">
        <f t="shared" si="2"/>
        <v>201.0666666666667</v>
      </c>
      <c r="H64" s="65">
        <f t="shared" si="3"/>
        <v>144.60585984000002</v>
      </c>
      <c r="I64" s="12" t="s">
        <v>44</v>
      </c>
      <c r="J64" s="15">
        <v>248.5</v>
      </c>
      <c r="K64" s="15">
        <v>156.5</v>
      </c>
      <c r="L64" s="15">
        <v>198.2</v>
      </c>
      <c r="M64" s="18"/>
      <c r="N64" s="18"/>
    </row>
    <row r="65" spans="1:14" ht="24">
      <c r="A65" s="13"/>
      <c r="B65" s="12">
        <f t="shared" si="0"/>
        <v>21</v>
      </c>
      <c r="C65" s="180">
        <v>37588</v>
      </c>
      <c r="D65" s="15">
        <v>321.81</v>
      </c>
      <c r="E65" s="15">
        <v>15.945</v>
      </c>
      <c r="F65" s="65">
        <f t="shared" si="1"/>
        <v>1.3776480000000002</v>
      </c>
      <c r="G65" s="15">
        <f t="shared" si="2"/>
        <v>168.73333333333332</v>
      </c>
      <c r="H65" s="65">
        <f t="shared" si="3"/>
        <v>232.45513920000002</v>
      </c>
      <c r="I65" s="12" t="s">
        <v>45</v>
      </c>
      <c r="J65" s="15">
        <v>166.1</v>
      </c>
      <c r="K65" s="15">
        <v>139.1</v>
      </c>
      <c r="L65" s="15">
        <v>201</v>
      </c>
      <c r="M65" s="18"/>
      <c r="N65" s="18"/>
    </row>
    <row r="66" spans="1:14" ht="24">
      <c r="A66" s="13"/>
      <c r="B66" s="12">
        <f t="shared" si="0"/>
        <v>22</v>
      </c>
      <c r="C66" s="180">
        <v>37603</v>
      </c>
      <c r="D66" s="15">
        <v>321.13</v>
      </c>
      <c r="E66" s="15">
        <v>6.287</v>
      </c>
      <c r="F66" s="65">
        <f t="shared" si="1"/>
        <v>0.5431968</v>
      </c>
      <c r="G66" s="15">
        <f t="shared" si="2"/>
        <v>129.6</v>
      </c>
      <c r="H66" s="65">
        <f t="shared" si="3"/>
        <v>70.39830528</v>
      </c>
      <c r="I66" s="12" t="s">
        <v>46</v>
      </c>
      <c r="J66" s="15">
        <v>132.6</v>
      </c>
      <c r="K66" s="15">
        <v>133.8</v>
      </c>
      <c r="L66" s="15">
        <v>122.4</v>
      </c>
      <c r="M66" s="18"/>
      <c r="N66" s="18"/>
    </row>
    <row r="67" spans="1:14" ht="24">
      <c r="A67" s="13"/>
      <c r="B67" s="12">
        <f t="shared" si="0"/>
        <v>23</v>
      </c>
      <c r="C67" s="180">
        <v>37610</v>
      </c>
      <c r="D67" s="15">
        <v>320.93</v>
      </c>
      <c r="E67" s="15">
        <v>4.272</v>
      </c>
      <c r="F67" s="65">
        <f t="shared" si="1"/>
        <v>0.36910080000000006</v>
      </c>
      <c r="G67" s="15">
        <f t="shared" si="2"/>
        <v>53.699999999999996</v>
      </c>
      <c r="H67" s="65">
        <f t="shared" si="3"/>
        <v>19.82071296</v>
      </c>
      <c r="I67" s="12" t="s">
        <v>53</v>
      </c>
      <c r="J67" s="15">
        <v>44.12</v>
      </c>
      <c r="K67" s="15">
        <v>50.8</v>
      </c>
      <c r="L67" s="15">
        <v>66.18</v>
      </c>
      <c r="M67" s="18"/>
      <c r="N67" s="18"/>
    </row>
    <row r="68" spans="1:14" ht="24">
      <c r="A68" s="13"/>
      <c r="B68" s="12">
        <f t="shared" si="0"/>
        <v>24</v>
      </c>
      <c r="C68" s="180">
        <v>37614</v>
      </c>
      <c r="D68" s="15">
        <v>320.85</v>
      </c>
      <c r="E68" s="15">
        <v>3.512</v>
      </c>
      <c r="F68" s="65">
        <f t="shared" si="1"/>
        <v>0.3034368</v>
      </c>
      <c r="G68" s="15">
        <f t="shared" si="2"/>
        <v>84.20666666666666</v>
      </c>
      <c r="H68" s="65">
        <f t="shared" si="3"/>
        <v>25.551401472</v>
      </c>
      <c r="I68" s="12" t="s">
        <v>47</v>
      </c>
      <c r="J68" s="15">
        <v>79.61</v>
      </c>
      <c r="K68" s="15">
        <v>82.59</v>
      </c>
      <c r="L68" s="15">
        <v>90.42</v>
      </c>
      <c r="M68" s="18"/>
      <c r="N68" s="18"/>
    </row>
    <row r="69" spans="1:14" ht="24">
      <c r="A69" s="13"/>
      <c r="B69" s="12">
        <f t="shared" si="0"/>
        <v>25</v>
      </c>
      <c r="C69" s="180">
        <v>37631</v>
      </c>
      <c r="D69" s="15">
        <v>321.07</v>
      </c>
      <c r="E69" s="15">
        <v>4.33</v>
      </c>
      <c r="F69" s="65">
        <f t="shared" si="1"/>
        <v>0.374112</v>
      </c>
      <c r="G69" s="15">
        <f t="shared" si="2"/>
        <v>52.199999999999996</v>
      </c>
      <c r="H69" s="65">
        <f t="shared" si="3"/>
        <v>19.5286464</v>
      </c>
      <c r="I69" s="12" t="s">
        <v>40</v>
      </c>
      <c r="J69" s="15">
        <v>18.97</v>
      </c>
      <c r="K69" s="15">
        <v>28.43</v>
      </c>
      <c r="L69" s="15">
        <v>109.2</v>
      </c>
      <c r="M69" s="18"/>
      <c r="N69" s="18"/>
    </row>
    <row r="70" spans="1:14" ht="24">
      <c r="A70" s="13"/>
      <c r="B70" s="12">
        <f t="shared" si="0"/>
        <v>26</v>
      </c>
      <c r="C70" s="180">
        <v>37645</v>
      </c>
      <c r="D70" s="15">
        <v>320.75</v>
      </c>
      <c r="E70" s="15">
        <v>3.048</v>
      </c>
      <c r="F70" s="65">
        <f t="shared" si="1"/>
        <v>0.2633472</v>
      </c>
      <c r="G70" s="15">
        <f t="shared" si="2"/>
        <v>44.82666666666666</v>
      </c>
      <c r="H70" s="65">
        <f t="shared" si="3"/>
        <v>11.804977152</v>
      </c>
      <c r="I70" s="12" t="s">
        <v>41</v>
      </c>
      <c r="J70" s="15">
        <v>38.02</v>
      </c>
      <c r="K70" s="15">
        <v>66.77</v>
      </c>
      <c r="L70" s="15">
        <v>29.69</v>
      </c>
      <c r="M70" s="18"/>
      <c r="N70" s="18"/>
    </row>
    <row r="71" spans="1:14" ht="24">
      <c r="A71" s="13"/>
      <c r="B71" s="12">
        <f t="shared" si="0"/>
        <v>27</v>
      </c>
      <c r="C71" s="180">
        <v>37650</v>
      </c>
      <c r="D71" s="15">
        <v>320.69</v>
      </c>
      <c r="E71" s="15">
        <v>2.67</v>
      </c>
      <c r="F71" s="65">
        <f t="shared" si="1"/>
        <v>0.230688</v>
      </c>
      <c r="G71" s="15">
        <f aca="true" t="shared" si="4" ref="G71:G135">+AVERAGE(J71:L71)</f>
        <v>39.14333333333334</v>
      </c>
      <c r="H71" s="65">
        <f t="shared" si="3"/>
        <v>9.029897280000002</v>
      </c>
      <c r="I71" s="12" t="s">
        <v>42</v>
      </c>
      <c r="J71" s="15">
        <v>33.34</v>
      </c>
      <c r="K71" s="15">
        <v>30.69</v>
      </c>
      <c r="L71" s="15">
        <v>53.4</v>
      </c>
      <c r="M71" s="18"/>
      <c r="N71" s="18"/>
    </row>
    <row r="72" spans="1:14" ht="24">
      <c r="A72" s="13"/>
      <c r="B72" s="12">
        <f t="shared" si="0"/>
        <v>28</v>
      </c>
      <c r="C72" s="180">
        <v>37665</v>
      </c>
      <c r="D72" s="15">
        <v>320.59</v>
      </c>
      <c r="E72" s="15">
        <v>2.146</v>
      </c>
      <c r="F72" s="65">
        <f t="shared" si="1"/>
        <v>0.1854144</v>
      </c>
      <c r="G72" s="15">
        <f t="shared" si="4"/>
        <v>53.623333333333335</v>
      </c>
      <c r="H72" s="65">
        <f t="shared" si="3"/>
        <v>9.942538176000001</v>
      </c>
      <c r="I72" s="90" t="s">
        <v>54</v>
      </c>
      <c r="J72" s="15">
        <v>74.48</v>
      </c>
      <c r="K72" s="15">
        <v>48.92</v>
      </c>
      <c r="L72" s="15">
        <v>37.47</v>
      </c>
      <c r="M72" s="18"/>
      <c r="N72" s="18"/>
    </row>
    <row r="73" spans="1:14" ht="24">
      <c r="A73" s="13"/>
      <c r="B73" s="12">
        <f t="shared" si="0"/>
        <v>29</v>
      </c>
      <c r="C73" s="180">
        <v>37671</v>
      </c>
      <c r="D73" s="15">
        <f>319.7+0.58</f>
        <v>320.28</v>
      </c>
      <c r="E73" s="15">
        <v>2.005</v>
      </c>
      <c r="F73" s="65">
        <f t="shared" si="1"/>
        <v>0.173232</v>
      </c>
      <c r="G73" s="15">
        <f t="shared" si="4"/>
        <v>74.14999999999999</v>
      </c>
      <c r="H73" s="65">
        <f t="shared" si="3"/>
        <v>12.845152799999997</v>
      </c>
      <c r="I73" s="90" t="s">
        <v>55</v>
      </c>
      <c r="J73" s="15">
        <v>70.48</v>
      </c>
      <c r="K73" s="15">
        <v>71.21</v>
      </c>
      <c r="L73" s="15">
        <v>80.76</v>
      </c>
      <c r="M73" s="18"/>
      <c r="N73" s="18"/>
    </row>
    <row r="74" spans="1:14" ht="24">
      <c r="A74" s="13">
        <v>319.7</v>
      </c>
      <c r="B74" s="12">
        <f>+B73+1</f>
        <v>30</v>
      </c>
      <c r="C74" s="180">
        <v>37679</v>
      </c>
      <c r="D74" s="15">
        <v>320.28</v>
      </c>
      <c r="E74" s="15">
        <v>1.914</v>
      </c>
      <c r="F74" s="65">
        <f aca="true" t="shared" si="5" ref="F74:F139">E74*0.0864</f>
        <v>0.1653696</v>
      </c>
      <c r="G74" s="15">
        <f t="shared" si="4"/>
        <v>79.33333333333333</v>
      </c>
      <c r="H74" s="65">
        <f aca="true" t="shared" si="6" ref="H74:H90">G74*F74</f>
        <v>13.1193216</v>
      </c>
      <c r="I74" s="90" t="s">
        <v>56</v>
      </c>
      <c r="J74" s="15">
        <v>54.94</v>
      </c>
      <c r="K74" s="15">
        <v>108.8</v>
      </c>
      <c r="L74" s="15">
        <v>74.26</v>
      </c>
      <c r="M74" s="18"/>
      <c r="N74" s="18"/>
    </row>
    <row r="75" spans="1:14" ht="24">
      <c r="A75" s="15">
        <f>+A74+1.02</f>
        <v>320.71999999999997</v>
      </c>
      <c r="B75" s="12">
        <f>+B74+1</f>
        <v>31</v>
      </c>
      <c r="C75" s="180">
        <v>37687</v>
      </c>
      <c r="D75" s="15">
        <v>320.5</v>
      </c>
      <c r="E75" s="15">
        <v>0.789</v>
      </c>
      <c r="F75" s="65">
        <f t="shared" si="5"/>
        <v>0.06816960000000001</v>
      </c>
      <c r="G75" s="15">
        <f t="shared" si="4"/>
        <v>50.949999999999996</v>
      </c>
      <c r="H75" s="65">
        <f t="shared" si="6"/>
        <v>3.4732411200000004</v>
      </c>
      <c r="I75" s="12" t="s">
        <v>82</v>
      </c>
      <c r="J75" s="112">
        <v>48.66</v>
      </c>
      <c r="K75" s="112">
        <v>42.33</v>
      </c>
      <c r="L75" s="112">
        <v>61.86</v>
      </c>
      <c r="M75" s="18"/>
      <c r="N75" s="18"/>
    </row>
    <row r="76" spans="1:14" ht="24">
      <c r="A76" s="13"/>
      <c r="B76" s="12">
        <f>+B75+1</f>
        <v>32</v>
      </c>
      <c r="C76" s="180">
        <v>37699</v>
      </c>
      <c r="D76" s="15">
        <v>320.39</v>
      </c>
      <c r="E76" s="15">
        <v>1.122</v>
      </c>
      <c r="F76" s="65">
        <f t="shared" si="5"/>
        <v>0.09694080000000002</v>
      </c>
      <c r="G76" s="15">
        <f t="shared" si="4"/>
        <v>42.42</v>
      </c>
      <c r="H76" s="65">
        <f t="shared" si="6"/>
        <v>4.112228736000001</v>
      </c>
      <c r="I76" s="12" t="s">
        <v>58</v>
      </c>
      <c r="J76" s="112">
        <v>43.4</v>
      </c>
      <c r="K76" s="112">
        <v>49.66</v>
      </c>
      <c r="L76" s="112">
        <v>34.2</v>
      </c>
      <c r="M76" s="18"/>
      <c r="N76" s="18"/>
    </row>
    <row r="77" spans="1:14" ht="24.75" thickBot="1">
      <c r="A77" s="66"/>
      <c r="B77" s="67">
        <f>+B76+1</f>
        <v>33</v>
      </c>
      <c r="C77" s="181">
        <v>37711</v>
      </c>
      <c r="D77" s="68">
        <v>320.72</v>
      </c>
      <c r="E77" s="68">
        <v>2.656</v>
      </c>
      <c r="F77" s="69">
        <f t="shared" si="5"/>
        <v>0.22947840000000003</v>
      </c>
      <c r="G77" s="68">
        <f t="shared" si="4"/>
        <v>89.30333333333334</v>
      </c>
      <c r="H77" s="69">
        <f t="shared" si="6"/>
        <v>20.493186048000005</v>
      </c>
      <c r="I77" s="67" t="s">
        <v>59</v>
      </c>
      <c r="J77" s="68">
        <v>104.2</v>
      </c>
      <c r="K77" s="68">
        <v>81.54</v>
      </c>
      <c r="L77" s="68">
        <v>82.17</v>
      </c>
      <c r="M77" s="18"/>
      <c r="N77" s="18"/>
    </row>
    <row r="78" spans="1:14" ht="24.75" thickTop="1">
      <c r="A78" s="70"/>
      <c r="B78" s="71">
        <v>1</v>
      </c>
      <c r="C78" s="182">
        <v>37721</v>
      </c>
      <c r="D78" s="72">
        <v>320.3</v>
      </c>
      <c r="E78" s="72">
        <v>0.733</v>
      </c>
      <c r="F78" s="73">
        <f t="shared" si="5"/>
        <v>0.0633312</v>
      </c>
      <c r="G78" s="72">
        <f t="shared" si="4"/>
        <v>85.31333333333333</v>
      </c>
      <c r="H78" s="73">
        <f t="shared" si="6"/>
        <v>5.402995776</v>
      </c>
      <c r="I78" s="89" t="s">
        <v>23</v>
      </c>
      <c r="J78" s="72">
        <v>89.89</v>
      </c>
      <c r="K78" s="72">
        <v>84.95</v>
      </c>
      <c r="L78" s="72">
        <v>81.1</v>
      </c>
      <c r="M78" s="18"/>
      <c r="N78" s="18"/>
    </row>
    <row r="79" spans="1:14" ht="24">
      <c r="A79" s="13"/>
      <c r="B79" s="12">
        <f aca="true" t="shared" si="7" ref="B79:B142">+B78+1</f>
        <v>2</v>
      </c>
      <c r="C79" s="180">
        <v>37733</v>
      </c>
      <c r="D79" s="15">
        <v>320.5</v>
      </c>
      <c r="E79" s="15">
        <v>1.697</v>
      </c>
      <c r="F79" s="65">
        <f t="shared" si="5"/>
        <v>0.14662080000000002</v>
      </c>
      <c r="G79" s="15">
        <f t="shared" si="4"/>
        <v>320.2</v>
      </c>
      <c r="H79" s="65">
        <f t="shared" si="6"/>
        <v>46.94798016000001</v>
      </c>
      <c r="I79" s="86" t="s">
        <v>50</v>
      </c>
      <c r="J79" s="15">
        <v>299.2</v>
      </c>
      <c r="K79" s="15">
        <v>358.6</v>
      </c>
      <c r="L79" s="15">
        <v>302.8</v>
      </c>
      <c r="M79" s="18"/>
      <c r="N79" s="18"/>
    </row>
    <row r="80" spans="1:14" ht="24">
      <c r="A80" s="13"/>
      <c r="B80" s="12">
        <f t="shared" si="7"/>
        <v>3</v>
      </c>
      <c r="C80" s="180">
        <v>37741</v>
      </c>
      <c r="D80" s="15">
        <v>320.4</v>
      </c>
      <c r="E80" s="15">
        <v>1.143</v>
      </c>
      <c r="F80" s="65">
        <f t="shared" si="5"/>
        <v>0.0987552</v>
      </c>
      <c r="G80" s="15">
        <f t="shared" si="4"/>
        <v>58.653333333333336</v>
      </c>
      <c r="H80" s="65">
        <f t="shared" si="6"/>
        <v>5.792321664</v>
      </c>
      <c r="I80" s="91" t="s">
        <v>51</v>
      </c>
      <c r="J80" s="15">
        <v>47.3</v>
      </c>
      <c r="K80" s="15">
        <v>71.17</v>
      </c>
      <c r="L80" s="15">
        <v>57.49</v>
      </c>
      <c r="M80" s="18"/>
      <c r="N80" s="18"/>
    </row>
    <row r="81" spans="1:14" ht="24">
      <c r="A81" s="13"/>
      <c r="B81" s="12">
        <f t="shared" si="7"/>
        <v>4</v>
      </c>
      <c r="C81" s="180">
        <v>37748</v>
      </c>
      <c r="D81" s="15">
        <v>320.45</v>
      </c>
      <c r="E81" s="15">
        <v>1.287</v>
      </c>
      <c r="F81" s="65">
        <f t="shared" si="5"/>
        <v>0.1111968</v>
      </c>
      <c r="G81" s="15">
        <f t="shared" si="4"/>
        <v>51.25333333333333</v>
      </c>
      <c r="H81" s="65">
        <f t="shared" si="6"/>
        <v>5.699206655999999</v>
      </c>
      <c r="I81" s="91" t="s">
        <v>24</v>
      </c>
      <c r="J81" s="15">
        <v>68.5</v>
      </c>
      <c r="K81" s="15">
        <v>48.08</v>
      </c>
      <c r="L81" s="15">
        <v>37.18</v>
      </c>
      <c r="M81" s="18"/>
      <c r="N81" s="18"/>
    </row>
    <row r="82" spans="1:14" ht="24">
      <c r="A82" s="13"/>
      <c r="B82" s="12">
        <f t="shared" si="7"/>
        <v>5</v>
      </c>
      <c r="C82" s="180">
        <v>37762</v>
      </c>
      <c r="D82" s="15">
        <v>320.46</v>
      </c>
      <c r="E82" s="15">
        <v>1.396</v>
      </c>
      <c r="F82" s="65">
        <f t="shared" si="5"/>
        <v>0.1206144</v>
      </c>
      <c r="G82" s="15">
        <f t="shared" si="4"/>
        <v>14.136666666666665</v>
      </c>
      <c r="H82" s="65">
        <f t="shared" si="6"/>
        <v>1.7050855679999997</v>
      </c>
      <c r="I82" s="91" t="s">
        <v>25</v>
      </c>
      <c r="J82" s="15">
        <v>21.16</v>
      </c>
      <c r="K82" s="15">
        <v>16.31</v>
      </c>
      <c r="L82" s="15">
        <v>4.94</v>
      </c>
      <c r="M82" s="18"/>
      <c r="N82" s="18"/>
    </row>
    <row r="83" spans="1:14" ht="24">
      <c r="A83" s="13"/>
      <c r="B83" s="12">
        <f t="shared" si="7"/>
        <v>6</v>
      </c>
      <c r="C83" s="180">
        <v>37767</v>
      </c>
      <c r="D83" s="15">
        <v>320.46</v>
      </c>
      <c r="E83" s="15">
        <v>1.351</v>
      </c>
      <c r="F83" s="65">
        <f t="shared" si="5"/>
        <v>0.11672640000000001</v>
      </c>
      <c r="G83" s="15">
        <f t="shared" si="4"/>
        <v>114.59333333333332</v>
      </c>
      <c r="H83" s="65">
        <f t="shared" si="6"/>
        <v>13.376067264</v>
      </c>
      <c r="I83" s="91" t="s">
        <v>26</v>
      </c>
      <c r="J83" s="15">
        <v>84.98</v>
      </c>
      <c r="K83" s="15">
        <v>124.8</v>
      </c>
      <c r="L83" s="15">
        <v>134</v>
      </c>
      <c r="M83" s="18"/>
      <c r="N83" s="18"/>
    </row>
    <row r="84" spans="1:14" ht="24">
      <c r="A84" s="13"/>
      <c r="B84" s="12">
        <f t="shared" si="7"/>
        <v>7</v>
      </c>
      <c r="C84" s="180">
        <v>37774</v>
      </c>
      <c r="D84" s="15">
        <v>320.54</v>
      </c>
      <c r="E84" s="15">
        <v>1.937</v>
      </c>
      <c r="F84" s="65">
        <f t="shared" si="5"/>
        <v>0.1673568</v>
      </c>
      <c r="G84" s="15">
        <f t="shared" si="4"/>
        <v>109.55</v>
      </c>
      <c r="H84" s="65">
        <f t="shared" si="6"/>
        <v>18.33393744</v>
      </c>
      <c r="I84" s="91" t="s">
        <v>27</v>
      </c>
      <c r="J84" s="15">
        <v>151.1</v>
      </c>
      <c r="K84" s="15">
        <v>157.1</v>
      </c>
      <c r="L84" s="15">
        <v>20.45</v>
      </c>
      <c r="M84" s="18"/>
      <c r="N84" s="18"/>
    </row>
    <row r="85" spans="1:14" ht="24">
      <c r="A85" s="13"/>
      <c r="B85" s="12">
        <f t="shared" si="7"/>
        <v>8</v>
      </c>
      <c r="C85" s="180">
        <v>37788</v>
      </c>
      <c r="D85" s="15">
        <v>320.47</v>
      </c>
      <c r="E85" s="15">
        <v>1.083</v>
      </c>
      <c r="F85" s="65">
        <f t="shared" si="5"/>
        <v>0.09357120000000001</v>
      </c>
      <c r="G85" s="15">
        <f t="shared" si="4"/>
        <v>41.92666666666667</v>
      </c>
      <c r="H85" s="65">
        <f t="shared" si="6"/>
        <v>3.9231285120000003</v>
      </c>
      <c r="I85" s="86" t="s">
        <v>28</v>
      </c>
      <c r="J85" s="15">
        <v>4.62</v>
      </c>
      <c r="K85" s="15">
        <v>90.76</v>
      </c>
      <c r="L85" s="15">
        <v>30.4</v>
      </c>
      <c r="M85" s="18"/>
      <c r="N85" s="18"/>
    </row>
    <row r="86" spans="1:14" ht="24">
      <c r="A86" s="13"/>
      <c r="B86" s="12">
        <f t="shared" si="7"/>
        <v>9</v>
      </c>
      <c r="C86" s="180">
        <v>37795</v>
      </c>
      <c r="D86" s="15">
        <v>320.67</v>
      </c>
      <c r="E86" s="15">
        <v>2.178</v>
      </c>
      <c r="F86" s="65">
        <f t="shared" si="5"/>
        <v>0.1881792</v>
      </c>
      <c r="G86" s="15">
        <f t="shared" si="4"/>
        <v>111.60333333333334</v>
      </c>
      <c r="H86" s="65">
        <f t="shared" si="6"/>
        <v>21.001425984</v>
      </c>
      <c r="I86" s="86" t="s">
        <v>29</v>
      </c>
      <c r="J86" s="15">
        <v>94.15</v>
      </c>
      <c r="K86" s="15">
        <v>153.3</v>
      </c>
      <c r="L86" s="15">
        <v>87.36</v>
      </c>
      <c r="M86" s="18"/>
      <c r="N86" s="18"/>
    </row>
    <row r="87" spans="1:14" ht="24">
      <c r="A87" s="13"/>
      <c r="B87" s="12">
        <f t="shared" si="7"/>
        <v>10</v>
      </c>
      <c r="C87" s="180">
        <v>37803</v>
      </c>
      <c r="D87" s="15">
        <v>321.83</v>
      </c>
      <c r="E87" s="15">
        <v>13.605</v>
      </c>
      <c r="F87" s="65">
        <f t="shared" si="5"/>
        <v>1.175472</v>
      </c>
      <c r="G87" s="15">
        <f t="shared" si="4"/>
        <v>41.89333333333334</v>
      </c>
      <c r="H87" s="65">
        <f t="shared" si="6"/>
        <v>49.24444032000001</v>
      </c>
      <c r="I87" s="86" t="s">
        <v>30</v>
      </c>
      <c r="J87" s="15">
        <v>19.89</v>
      </c>
      <c r="K87" s="15">
        <v>49.27</v>
      </c>
      <c r="L87" s="15">
        <v>56.52</v>
      </c>
      <c r="M87" s="18"/>
      <c r="N87" s="18"/>
    </row>
    <row r="88" spans="1:14" ht="24">
      <c r="A88" s="13"/>
      <c r="B88" s="12">
        <f t="shared" si="7"/>
        <v>11</v>
      </c>
      <c r="C88" s="180">
        <v>37816</v>
      </c>
      <c r="D88" s="15">
        <v>320.88</v>
      </c>
      <c r="E88" s="15">
        <v>3.519</v>
      </c>
      <c r="F88" s="65">
        <f t="shared" si="5"/>
        <v>0.3040416</v>
      </c>
      <c r="G88" s="15">
        <f t="shared" si="4"/>
        <v>83.88666666666666</v>
      </c>
      <c r="H88" s="65">
        <f>G88*F88</f>
        <v>25.505036351999998</v>
      </c>
      <c r="I88" s="86" t="s">
        <v>31</v>
      </c>
      <c r="J88" s="15">
        <v>85.8</v>
      </c>
      <c r="K88" s="15">
        <v>80.6</v>
      </c>
      <c r="L88" s="15">
        <v>85.26</v>
      </c>
      <c r="M88" s="18"/>
      <c r="N88" s="18"/>
    </row>
    <row r="89" spans="1:14" ht="24">
      <c r="A89" s="13"/>
      <c r="B89" s="12">
        <f t="shared" si="7"/>
        <v>12</v>
      </c>
      <c r="C89" s="180">
        <v>37827</v>
      </c>
      <c r="D89" s="15">
        <v>320.93</v>
      </c>
      <c r="E89" s="15">
        <v>3.755</v>
      </c>
      <c r="F89" s="65">
        <f t="shared" si="5"/>
        <v>0.324432</v>
      </c>
      <c r="G89" s="15">
        <f t="shared" si="4"/>
        <v>99.51666666666667</v>
      </c>
      <c r="H89" s="65">
        <f>G89*F89</f>
        <v>32.2863912</v>
      </c>
      <c r="I89" s="86" t="s">
        <v>49</v>
      </c>
      <c r="J89" s="15">
        <v>98.55</v>
      </c>
      <c r="K89" s="15">
        <v>110.5</v>
      </c>
      <c r="L89" s="15">
        <v>89.5</v>
      </c>
      <c r="M89" s="18"/>
      <c r="N89" s="18"/>
    </row>
    <row r="90" spans="1:14" ht="24">
      <c r="A90" s="13"/>
      <c r="B90" s="12">
        <f t="shared" si="7"/>
        <v>13</v>
      </c>
      <c r="C90" s="180">
        <v>37837</v>
      </c>
      <c r="D90" s="15">
        <v>321.4</v>
      </c>
      <c r="E90" s="15">
        <v>7.887</v>
      </c>
      <c r="F90" s="65">
        <f t="shared" si="5"/>
        <v>0.6814368</v>
      </c>
      <c r="G90" s="15">
        <f t="shared" si="4"/>
        <v>180.76666666666665</v>
      </c>
      <c r="H90" s="65">
        <f t="shared" si="6"/>
        <v>123.18105887999998</v>
      </c>
      <c r="I90" s="86" t="s">
        <v>32</v>
      </c>
      <c r="J90" s="15">
        <v>184.2</v>
      </c>
      <c r="K90" s="15">
        <v>184.9</v>
      </c>
      <c r="L90" s="15">
        <v>173.2</v>
      </c>
      <c r="M90" s="18"/>
      <c r="N90" s="18"/>
    </row>
    <row r="91" spans="1:14" ht="24">
      <c r="A91" s="13"/>
      <c r="B91" s="12">
        <f t="shared" si="7"/>
        <v>14</v>
      </c>
      <c r="C91" s="180">
        <v>37846</v>
      </c>
      <c r="D91" s="15">
        <v>321.69</v>
      </c>
      <c r="E91" s="15">
        <v>12.15</v>
      </c>
      <c r="F91" s="65">
        <f t="shared" si="5"/>
        <v>1.04976</v>
      </c>
      <c r="G91" s="15">
        <f t="shared" si="4"/>
        <v>269.7</v>
      </c>
      <c r="H91" s="65">
        <f aca="true" t="shared" si="8" ref="H91:H155">G91*F91</f>
        <v>283.120272</v>
      </c>
      <c r="I91" s="86" t="s">
        <v>48</v>
      </c>
      <c r="J91" s="15">
        <v>270.8</v>
      </c>
      <c r="K91" s="15">
        <v>280.9</v>
      </c>
      <c r="L91" s="15">
        <v>257.4</v>
      </c>
      <c r="M91" s="18"/>
      <c r="N91" s="18"/>
    </row>
    <row r="92" spans="1:14" ht="24">
      <c r="A92" s="13"/>
      <c r="B92" s="12">
        <f t="shared" si="7"/>
        <v>15</v>
      </c>
      <c r="C92" s="180">
        <v>37853</v>
      </c>
      <c r="D92" s="15">
        <v>321.1</v>
      </c>
      <c r="E92" s="15">
        <v>5.421</v>
      </c>
      <c r="F92" s="65">
        <f t="shared" si="5"/>
        <v>0.4683744</v>
      </c>
      <c r="G92" s="15">
        <f t="shared" si="4"/>
        <v>48.916666666666664</v>
      </c>
      <c r="H92" s="65">
        <f t="shared" si="8"/>
        <v>22.9113144</v>
      </c>
      <c r="I92" s="86" t="s">
        <v>33</v>
      </c>
      <c r="J92" s="15">
        <v>61.24</v>
      </c>
      <c r="K92" s="15">
        <v>47.02</v>
      </c>
      <c r="L92" s="15">
        <v>38.49</v>
      </c>
      <c r="M92" s="18"/>
      <c r="N92" s="18"/>
    </row>
    <row r="93" spans="1:14" ht="24">
      <c r="A93" s="13"/>
      <c r="B93" s="12">
        <f t="shared" si="7"/>
        <v>16</v>
      </c>
      <c r="C93" s="180">
        <v>37875</v>
      </c>
      <c r="D93" s="15">
        <v>322.8</v>
      </c>
      <c r="E93" s="15">
        <v>23.954</v>
      </c>
      <c r="F93" s="65">
        <f t="shared" si="5"/>
        <v>2.0696256</v>
      </c>
      <c r="G93" s="15">
        <f t="shared" si="4"/>
        <v>60.826666666666675</v>
      </c>
      <c r="H93" s="65">
        <f t="shared" si="8"/>
        <v>125.88842649600002</v>
      </c>
      <c r="I93" s="86" t="s">
        <v>34</v>
      </c>
      <c r="J93" s="15">
        <v>59.45</v>
      </c>
      <c r="K93" s="15">
        <v>56.14</v>
      </c>
      <c r="L93" s="15">
        <v>66.89</v>
      </c>
      <c r="M93" s="18"/>
      <c r="N93" s="18"/>
    </row>
    <row r="94" spans="1:14" ht="24">
      <c r="A94" s="13"/>
      <c r="B94" s="12">
        <f t="shared" si="7"/>
        <v>17</v>
      </c>
      <c r="C94" s="180">
        <v>37877</v>
      </c>
      <c r="D94" s="15">
        <v>322.4</v>
      </c>
      <c r="E94" s="15">
        <v>23.883</v>
      </c>
      <c r="F94" s="65">
        <f t="shared" si="5"/>
        <v>2.0634912</v>
      </c>
      <c r="G94" s="15">
        <f t="shared" si="4"/>
        <v>91.33999999999999</v>
      </c>
      <c r="H94" s="65">
        <f t="shared" si="8"/>
        <v>188.479286208</v>
      </c>
      <c r="I94" s="86" t="s">
        <v>35</v>
      </c>
      <c r="J94" s="15">
        <v>94.24</v>
      </c>
      <c r="K94" s="15">
        <v>94.82</v>
      </c>
      <c r="L94" s="15">
        <v>84.96</v>
      </c>
      <c r="M94" s="18"/>
      <c r="N94" s="18"/>
    </row>
    <row r="95" spans="1:14" ht="24">
      <c r="A95" s="13"/>
      <c r="B95" s="12">
        <f t="shared" si="7"/>
        <v>18</v>
      </c>
      <c r="C95" s="180">
        <v>37889</v>
      </c>
      <c r="D95" s="15">
        <v>322.13</v>
      </c>
      <c r="E95" s="15">
        <v>21.602</v>
      </c>
      <c r="F95" s="65">
        <f t="shared" si="5"/>
        <v>1.8664128000000002</v>
      </c>
      <c r="G95" s="15">
        <f t="shared" si="4"/>
        <v>96.69333333333333</v>
      </c>
      <c r="H95" s="65">
        <f t="shared" si="8"/>
        <v>180.469675008</v>
      </c>
      <c r="I95" s="86" t="s">
        <v>36</v>
      </c>
      <c r="J95" s="15">
        <v>107.6</v>
      </c>
      <c r="K95" s="15">
        <v>96.41</v>
      </c>
      <c r="L95" s="15">
        <v>86.07</v>
      </c>
      <c r="M95" s="18"/>
      <c r="N95" s="18"/>
    </row>
    <row r="96" spans="1:14" ht="24">
      <c r="A96" s="13"/>
      <c r="B96" s="12">
        <f t="shared" si="7"/>
        <v>19</v>
      </c>
      <c r="C96" s="180">
        <v>37901</v>
      </c>
      <c r="D96" s="15">
        <v>320.86</v>
      </c>
      <c r="E96" s="15">
        <v>4.129</v>
      </c>
      <c r="F96" s="65">
        <f t="shared" si="5"/>
        <v>0.3567456</v>
      </c>
      <c r="G96" s="15">
        <f t="shared" si="4"/>
        <v>101.28333333333335</v>
      </c>
      <c r="H96" s="65">
        <f t="shared" si="8"/>
        <v>36.132383520000005</v>
      </c>
      <c r="I96" s="86" t="s">
        <v>37</v>
      </c>
      <c r="J96" s="15">
        <v>88.35</v>
      </c>
      <c r="K96" s="15">
        <v>108.6</v>
      </c>
      <c r="L96" s="15">
        <v>106.9</v>
      </c>
      <c r="M96" s="18"/>
      <c r="N96" s="18"/>
    </row>
    <row r="97" spans="1:14" ht="24">
      <c r="A97" s="13"/>
      <c r="B97" s="12">
        <f t="shared" si="7"/>
        <v>20</v>
      </c>
      <c r="C97" s="180">
        <v>37911</v>
      </c>
      <c r="D97" s="15">
        <v>320.77</v>
      </c>
      <c r="E97" s="15">
        <v>2.937</v>
      </c>
      <c r="F97" s="65">
        <f t="shared" si="5"/>
        <v>0.2537568</v>
      </c>
      <c r="G97" s="15">
        <f t="shared" si="4"/>
        <v>115.48000000000002</v>
      </c>
      <c r="H97" s="65">
        <f t="shared" si="8"/>
        <v>29.303835264000003</v>
      </c>
      <c r="I97" s="86" t="s">
        <v>38</v>
      </c>
      <c r="J97" s="15">
        <v>93.64</v>
      </c>
      <c r="K97" s="15">
        <v>128.4</v>
      </c>
      <c r="L97" s="15">
        <v>124.4</v>
      </c>
      <c r="M97" s="18"/>
      <c r="N97" s="18"/>
    </row>
    <row r="98" spans="1:14" ht="24">
      <c r="A98" s="13"/>
      <c r="B98" s="12">
        <f t="shared" si="7"/>
        <v>21</v>
      </c>
      <c r="C98" s="180">
        <v>37925</v>
      </c>
      <c r="D98" s="15">
        <v>320.8</v>
      </c>
      <c r="E98" s="15">
        <v>2.806</v>
      </c>
      <c r="F98" s="65">
        <f t="shared" si="5"/>
        <v>0.24243840000000003</v>
      </c>
      <c r="G98" s="15">
        <f t="shared" si="4"/>
        <v>152.9</v>
      </c>
      <c r="H98" s="65">
        <f t="shared" si="8"/>
        <v>37.068831360000004</v>
      </c>
      <c r="I98" s="86" t="s">
        <v>83</v>
      </c>
      <c r="J98" s="15">
        <v>127.2</v>
      </c>
      <c r="K98" s="15">
        <v>197.5</v>
      </c>
      <c r="L98" s="15">
        <v>134</v>
      </c>
      <c r="M98" s="18"/>
      <c r="N98" s="18"/>
    </row>
    <row r="99" spans="1:14" ht="24">
      <c r="A99" s="13"/>
      <c r="B99" s="12">
        <f t="shared" si="7"/>
        <v>22</v>
      </c>
      <c r="C99" s="180">
        <v>37928</v>
      </c>
      <c r="D99" s="15">
        <v>320.67</v>
      </c>
      <c r="E99" s="15">
        <v>2.497</v>
      </c>
      <c r="F99" s="65">
        <f t="shared" si="5"/>
        <v>0.2157408</v>
      </c>
      <c r="G99" s="15">
        <f t="shared" si="4"/>
        <v>74.66333333333334</v>
      </c>
      <c r="H99" s="65">
        <f t="shared" si="8"/>
        <v>16.107927264000004</v>
      </c>
      <c r="I99" s="86" t="s">
        <v>43</v>
      </c>
      <c r="J99" s="15">
        <v>64.43</v>
      </c>
      <c r="K99" s="15">
        <v>80.77</v>
      </c>
      <c r="L99" s="15">
        <v>78.79</v>
      </c>
      <c r="M99" s="18"/>
      <c r="N99" s="18"/>
    </row>
    <row r="100" spans="1:14" ht="24">
      <c r="A100" s="13"/>
      <c r="B100" s="12">
        <f t="shared" si="7"/>
        <v>23</v>
      </c>
      <c r="C100" s="180">
        <v>37943</v>
      </c>
      <c r="D100" s="15">
        <v>320.61</v>
      </c>
      <c r="E100" s="15">
        <v>2.54</v>
      </c>
      <c r="F100" s="65">
        <f t="shared" si="5"/>
        <v>0.219456</v>
      </c>
      <c r="G100" s="15">
        <f t="shared" si="4"/>
        <v>88.13666666666667</v>
      </c>
      <c r="H100" s="65">
        <f t="shared" si="8"/>
        <v>19.342120320000003</v>
      </c>
      <c r="I100" s="86" t="s">
        <v>44</v>
      </c>
      <c r="J100" s="15">
        <v>85.14</v>
      </c>
      <c r="K100" s="15">
        <v>96.54</v>
      </c>
      <c r="L100" s="15">
        <v>82.73</v>
      </c>
      <c r="M100" s="18"/>
      <c r="N100" s="18"/>
    </row>
    <row r="101" spans="1:14" ht="24">
      <c r="A101" s="13"/>
      <c r="B101" s="12">
        <f t="shared" si="7"/>
        <v>24</v>
      </c>
      <c r="C101" s="180">
        <v>37950</v>
      </c>
      <c r="D101" s="15">
        <v>320.58</v>
      </c>
      <c r="E101" s="15">
        <v>1.807</v>
      </c>
      <c r="F101" s="65">
        <f t="shared" si="5"/>
        <v>0.1561248</v>
      </c>
      <c r="G101" s="15">
        <f t="shared" si="4"/>
        <v>82.04</v>
      </c>
      <c r="H101" s="65">
        <f t="shared" si="8"/>
        <v>12.808478592000002</v>
      </c>
      <c r="I101" s="86" t="s">
        <v>45</v>
      </c>
      <c r="J101" s="15">
        <v>117.4</v>
      </c>
      <c r="K101" s="15">
        <v>65.96</v>
      </c>
      <c r="L101" s="15">
        <v>62.76</v>
      </c>
      <c r="M101" s="18"/>
      <c r="N101" s="18"/>
    </row>
    <row r="102" spans="1:14" ht="24">
      <c r="A102" s="13"/>
      <c r="B102" s="12">
        <f t="shared" si="7"/>
        <v>25</v>
      </c>
      <c r="C102" s="180">
        <v>37959</v>
      </c>
      <c r="D102" s="15">
        <v>320.53</v>
      </c>
      <c r="E102" s="15">
        <v>1.364</v>
      </c>
      <c r="F102" s="65">
        <f t="shared" si="5"/>
        <v>0.11784960000000001</v>
      </c>
      <c r="G102" s="15">
        <f t="shared" si="4"/>
        <v>17.616666666666664</v>
      </c>
      <c r="H102" s="65">
        <f t="shared" si="8"/>
        <v>2.0761171199999997</v>
      </c>
      <c r="I102" s="86" t="s">
        <v>46</v>
      </c>
      <c r="J102" s="15">
        <v>29.38</v>
      </c>
      <c r="K102" s="15">
        <v>10.38</v>
      </c>
      <c r="L102" s="15">
        <v>13.09</v>
      </c>
      <c r="M102" s="18"/>
      <c r="N102" s="18"/>
    </row>
    <row r="103" spans="1:14" ht="24">
      <c r="A103" s="13"/>
      <c r="B103" s="12">
        <f t="shared" si="7"/>
        <v>26</v>
      </c>
      <c r="C103" s="180">
        <v>37967</v>
      </c>
      <c r="D103" s="15">
        <v>320.45</v>
      </c>
      <c r="E103" s="15">
        <v>1.126</v>
      </c>
      <c r="F103" s="65">
        <f t="shared" si="5"/>
        <v>0.0972864</v>
      </c>
      <c r="G103" s="15">
        <f t="shared" si="4"/>
        <v>10.063333333333333</v>
      </c>
      <c r="H103" s="65">
        <f t="shared" si="8"/>
        <v>0.9790254719999999</v>
      </c>
      <c r="I103" s="86" t="s">
        <v>53</v>
      </c>
      <c r="J103" s="15">
        <v>8.1</v>
      </c>
      <c r="K103" s="15">
        <v>7.97</v>
      </c>
      <c r="L103" s="15">
        <v>14.12</v>
      </c>
      <c r="M103" s="18"/>
      <c r="N103" s="18"/>
    </row>
    <row r="104" spans="1:14" ht="24">
      <c r="A104" s="13"/>
      <c r="B104" s="12">
        <f t="shared" si="7"/>
        <v>27</v>
      </c>
      <c r="C104" s="180">
        <v>37984</v>
      </c>
      <c r="D104" s="15">
        <v>320.35</v>
      </c>
      <c r="E104" s="15">
        <v>0.463</v>
      </c>
      <c r="F104" s="65">
        <f t="shared" si="5"/>
        <v>0.0400032</v>
      </c>
      <c r="G104" s="15">
        <f t="shared" si="4"/>
        <v>35.64666666666667</v>
      </c>
      <c r="H104" s="65">
        <f t="shared" si="8"/>
        <v>1.425980736</v>
      </c>
      <c r="I104" s="86" t="s">
        <v>47</v>
      </c>
      <c r="J104" s="15">
        <v>45.49</v>
      </c>
      <c r="K104" s="15">
        <v>39.09</v>
      </c>
      <c r="L104" s="15">
        <v>22.36</v>
      </c>
      <c r="M104" s="18"/>
      <c r="N104" s="18"/>
    </row>
    <row r="105" spans="1:14" ht="24">
      <c r="A105" s="13"/>
      <c r="B105" s="12">
        <f t="shared" si="7"/>
        <v>28</v>
      </c>
      <c r="C105" s="180">
        <v>38007</v>
      </c>
      <c r="D105" s="15">
        <v>320.32</v>
      </c>
      <c r="E105" s="15">
        <v>0.453</v>
      </c>
      <c r="F105" s="65">
        <f t="shared" si="5"/>
        <v>0.039139200000000006</v>
      </c>
      <c r="G105" s="15">
        <f t="shared" si="4"/>
        <v>43.31999999999999</v>
      </c>
      <c r="H105" s="65">
        <f t="shared" si="8"/>
        <v>1.695510144</v>
      </c>
      <c r="I105" s="86" t="s">
        <v>40</v>
      </c>
      <c r="J105" s="15">
        <v>54.94</v>
      </c>
      <c r="K105" s="15">
        <v>34.32</v>
      </c>
      <c r="L105" s="15">
        <v>40.7</v>
      </c>
      <c r="M105" s="18"/>
      <c r="N105" s="18"/>
    </row>
    <row r="106" spans="1:14" ht="24">
      <c r="A106" s="13"/>
      <c r="B106" s="12">
        <f t="shared" si="7"/>
        <v>29</v>
      </c>
      <c r="C106" s="180">
        <v>38007</v>
      </c>
      <c r="D106" s="15">
        <v>320.32</v>
      </c>
      <c r="E106" s="15">
        <v>0.453</v>
      </c>
      <c r="F106" s="65">
        <f t="shared" si="5"/>
        <v>0.039139200000000006</v>
      </c>
      <c r="G106" s="15">
        <f>+AVERAGE(J106:L106)</f>
        <v>15.576666666666666</v>
      </c>
      <c r="H106" s="65">
        <f>G106*F106</f>
        <v>0.6096582720000001</v>
      </c>
      <c r="I106" s="86" t="s">
        <v>41</v>
      </c>
      <c r="J106" s="15">
        <v>16.11</v>
      </c>
      <c r="K106" s="15">
        <v>16.68</v>
      </c>
      <c r="L106" s="15">
        <v>13.94</v>
      </c>
      <c r="M106" s="18"/>
      <c r="N106" s="18"/>
    </row>
    <row r="107" spans="1:14" ht="24.75" thickBot="1">
      <c r="A107" s="66"/>
      <c r="B107" s="67">
        <f>+B106+1</f>
        <v>30</v>
      </c>
      <c r="C107" s="181">
        <v>38041</v>
      </c>
      <c r="D107" s="68">
        <v>320.22</v>
      </c>
      <c r="E107" s="68">
        <v>0.076</v>
      </c>
      <c r="F107" s="69">
        <f t="shared" si="5"/>
        <v>0.0065664</v>
      </c>
      <c r="G107" s="68">
        <f t="shared" si="4"/>
        <v>15.326666666666668</v>
      </c>
      <c r="H107" s="69">
        <f t="shared" si="8"/>
        <v>0.10064102400000001</v>
      </c>
      <c r="I107" s="88" t="s">
        <v>42</v>
      </c>
      <c r="J107" s="68">
        <v>20.55</v>
      </c>
      <c r="K107" s="68">
        <v>16.91</v>
      </c>
      <c r="L107" s="68">
        <v>8.52</v>
      </c>
      <c r="M107" s="18"/>
      <c r="N107" s="18"/>
    </row>
    <row r="108" spans="1:15" ht="24.75" thickTop="1">
      <c r="A108" s="13"/>
      <c r="B108" s="12">
        <v>1</v>
      </c>
      <c r="C108" s="180">
        <v>38098</v>
      </c>
      <c r="D108" s="15">
        <v>320.21</v>
      </c>
      <c r="E108" s="15">
        <v>0.039</v>
      </c>
      <c r="F108" s="73">
        <f t="shared" si="5"/>
        <v>0.0033696000000000004</v>
      </c>
      <c r="I108" s="86" t="s">
        <v>85</v>
      </c>
      <c r="J108" s="15">
        <v>0.001</v>
      </c>
      <c r="K108" s="15">
        <v>0.001</v>
      </c>
      <c r="L108" s="15">
        <v>0.001</v>
      </c>
      <c r="M108" s="18"/>
      <c r="N108" s="15">
        <v>0.001</v>
      </c>
      <c r="O108" s="65">
        <v>0.001</v>
      </c>
    </row>
    <row r="109" spans="1:15" ht="24">
      <c r="A109" s="13"/>
      <c r="B109" s="12">
        <v>2</v>
      </c>
      <c r="C109" s="180">
        <v>38133</v>
      </c>
      <c r="D109" s="15">
        <v>320.45</v>
      </c>
      <c r="E109" s="15">
        <v>1.056</v>
      </c>
      <c r="F109" s="65">
        <f t="shared" si="5"/>
        <v>0.09123840000000001</v>
      </c>
      <c r="I109" s="86" t="s">
        <v>51</v>
      </c>
      <c r="J109" s="15">
        <v>0.001</v>
      </c>
      <c r="K109" s="15">
        <v>0.001</v>
      </c>
      <c r="L109" s="15">
        <v>0.001</v>
      </c>
      <c r="M109" s="18"/>
      <c r="N109" s="15">
        <v>0.001</v>
      </c>
      <c r="O109" s="65">
        <v>0.001</v>
      </c>
    </row>
    <row r="110" spans="1:14" ht="24">
      <c r="A110" s="13"/>
      <c r="B110" s="12">
        <v>3</v>
      </c>
      <c r="C110" s="180">
        <v>38147</v>
      </c>
      <c r="D110" s="15">
        <v>320.91</v>
      </c>
      <c r="E110" s="15">
        <v>3.481</v>
      </c>
      <c r="F110" s="65">
        <f t="shared" si="5"/>
        <v>0.3007584</v>
      </c>
      <c r="G110" s="15">
        <v>57.307</v>
      </c>
      <c r="H110" s="65">
        <v>17.235</v>
      </c>
      <c r="I110" s="12" t="s">
        <v>24</v>
      </c>
      <c r="J110" s="15">
        <v>60.24</v>
      </c>
      <c r="K110" s="15">
        <v>62.35</v>
      </c>
      <c r="L110" s="15">
        <v>49.33</v>
      </c>
      <c r="M110" s="18"/>
      <c r="N110" s="18"/>
    </row>
    <row r="111" spans="1:14" ht="24">
      <c r="A111" s="13"/>
      <c r="B111" s="12">
        <v>4</v>
      </c>
      <c r="C111" s="180">
        <v>38153</v>
      </c>
      <c r="D111" s="15">
        <v>320.83</v>
      </c>
      <c r="E111" s="15">
        <v>2.318</v>
      </c>
      <c r="F111" s="65">
        <f t="shared" si="5"/>
        <v>0.20027520000000001</v>
      </c>
      <c r="G111" s="15">
        <v>128.9</v>
      </c>
      <c r="H111" s="65">
        <v>25.815</v>
      </c>
      <c r="I111" s="12" t="s">
        <v>25</v>
      </c>
      <c r="J111" s="15">
        <v>113.7</v>
      </c>
      <c r="K111" s="15">
        <v>109.1</v>
      </c>
      <c r="L111" s="15">
        <v>163.9</v>
      </c>
      <c r="M111" s="18"/>
      <c r="N111" s="18"/>
    </row>
    <row r="112" spans="1:15" ht="24">
      <c r="A112" s="13"/>
      <c r="B112" s="12">
        <v>5</v>
      </c>
      <c r="C112" s="180">
        <v>38162</v>
      </c>
      <c r="D112" s="15">
        <v>320.64</v>
      </c>
      <c r="E112" s="15">
        <v>1.885</v>
      </c>
      <c r="F112" s="65">
        <f t="shared" si="5"/>
        <v>0.162864</v>
      </c>
      <c r="G112" s="15">
        <v>47.013</v>
      </c>
      <c r="H112" s="65">
        <v>7.657</v>
      </c>
      <c r="I112" s="12" t="s">
        <v>26</v>
      </c>
      <c r="J112" s="15">
        <v>46.11</v>
      </c>
      <c r="K112" s="15">
        <v>41.04</v>
      </c>
      <c r="L112" s="15">
        <v>53.89</v>
      </c>
      <c r="M112" s="18"/>
      <c r="N112" s="15">
        <v>0.001</v>
      </c>
      <c r="O112" s="15">
        <v>0.001</v>
      </c>
    </row>
    <row r="113" spans="1:15" ht="24">
      <c r="A113" s="13"/>
      <c r="B113" s="12">
        <v>6</v>
      </c>
      <c r="C113" s="180">
        <v>38174</v>
      </c>
      <c r="D113" s="15">
        <v>320.5</v>
      </c>
      <c r="E113" s="15">
        <v>1.097</v>
      </c>
      <c r="F113" s="65">
        <f t="shared" si="5"/>
        <v>0.0947808</v>
      </c>
      <c r="I113" s="12" t="s">
        <v>27</v>
      </c>
      <c r="J113" s="15">
        <v>0.001</v>
      </c>
      <c r="K113" s="15">
        <v>0.001</v>
      </c>
      <c r="L113" s="15">
        <v>0.001</v>
      </c>
      <c r="M113" s="18"/>
      <c r="N113" s="15">
        <v>0.001</v>
      </c>
      <c r="O113" s="15">
        <v>0.001</v>
      </c>
    </row>
    <row r="114" spans="1:15" ht="24">
      <c r="A114" s="13"/>
      <c r="B114" s="12">
        <v>7</v>
      </c>
      <c r="C114" s="180">
        <v>38188</v>
      </c>
      <c r="D114" s="15">
        <v>320.55</v>
      </c>
      <c r="E114" s="15">
        <v>1.513</v>
      </c>
      <c r="F114" s="65">
        <f t="shared" si="5"/>
        <v>0.1307232</v>
      </c>
      <c r="I114" s="12" t="s">
        <v>28</v>
      </c>
      <c r="J114" s="15">
        <v>0.001</v>
      </c>
      <c r="K114" s="15">
        <v>0.001</v>
      </c>
      <c r="L114" s="15">
        <v>0.001</v>
      </c>
      <c r="M114" s="18"/>
      <c r="N114" s="15">
        <v>0.001</v>
      </c>
      <c r="O114" s="15">
        <v>0.001</v>
      </c>
    </row>
    <row r="115" spans="1:14" ht="24">
      <c r="A115" s="13"/>
      <c r="B115" s="12">
        <v>8</v>
      </c>
      <c r="C115" s="180">
        <v>38196</v>
      </c>
      <c r="D115" s="15">
        <v>321.03</v>
      </c>
      <c r="E115" s="15">
        <v>5.196</v>
      </c>
      <c r="F115" s="65">
        <f t="shared" si="5"/>
        <v>0.4489344</v>
      </c>
      <c r="I115" s="12" t="s">
        <v>86</v>
      </c>
      <c r="J115" s="15">
        <v>0.001</v>
      </c>
      <c r="K115" s="15">
        <v>0.001</v>
      </c>
      <c r="L115" s="15">
        <v>0.001</v>
      </c>
      <c r="M115" s="18"/>
      <c r="N115" s="18"/>
    </row>
    <row r="116" spans="1:14" ht="24">
      <c r="A116" s="13"/>
      <c r="B116" s="12">
        <v>9</v>
      </c>
      <c r="C116" s="180">
        <v>38209</v>
      </c>
      <c r="D116" s="15">
        <v>321.96</v>
      </c>
      <c r="E116" s="15">
        <v>15.073</v>
      </c>
      <c r="F116" s="65">
        <f t="shared" si="5"/>
        <v>1.3023072</v>
      </c>
      <c r="G116" s="15">
        <v>131.1</v>
      </c>
      <c r="H116" s="65">
        <v>170.732</v>
      </c>
      <c r="I116" s="12" t="s">
        <v>30</v>
      </c>
      <c r="J116" s="15">
        <v>131.8</v>
      </c>
      <c r="K116" s="15">
        <v>124.4</v>
      </c>
      <c r="L116" s="15">
        <v>137.1</v>
      </c>
      <c r="M116" s="18"/>
      <c r="N116" s="18"/>
    </row>
    <row r="117" spans="1:14" ht="24">
      <c r="A117" s="13"/>
      <c r="B117" s="12">
        <v>10</v>
      </c>
      <c r="C117" s="180">
        <v>38218</v>
      </c>
      <c r="D117" s="15">
        <v>320.75</v>
      </c>
      <c r="E117" s="15">
        <v>2.497</v>
      </c>
      <c r="F117" s="65">
        <f t="shared" si="5"/>
        <v>0.2157408</v>
      </c>
      <c r="G117" s="15">
        <v>184.5</v>
      </c>
      <c r="H117" s="65">
        <v>39.804</v>
      </c>
      <c r="I117" s="12" t="s">
        <v>31</v>
      </c>
      <c r="J117" s="15">
        <v>197.1</v>
      </c>
      <c r="K117" s="15">
        <v>198.1</v>
      </c>
      <c r="L117" s="15">
        <v>158.3</v>
      </c>
      <c r="M117" s="18"/>
      <c r="N117" s="18"/>
    </row>
    <row r="118" spans="1:14" ht="24">
      <c r="A118" s="13"/>
      <c r="B118" s="12">
        <v>11</v>
      </c>
      <c r="C118" s="180">
        <v>38226</v>
      </c>
      <c r="D118" s="15">
        <v>320.74</v>
      </c>
      <c r="E118" s="15">
        <v>2.368</v>
      </c>
      <c r="F118" s="65">
        <f t="shared" si="5"/>
        <v>0.2045952</v>
      </c>
      <c r="G118" s="15">
        <v>78.423</v>
      </c>
      <c r="H118" s="65">
        <v>16.045</v>
      </c>
      <c r="I118" s="12" t="s">
        <v>49</v>
      </c>
      <c r="J118" s="15">
        <v>84.68</v>
      </c>
      <c r="K118" s="15">
        <v>60.01</v>
      </c>
      <c r="L118" s="15">
        <v>90.58</v>
      </c>
      <c r="M118" s="18"/>
      <c r="N118" s="18"/>
    </row>
    <row r="119" spans="1:14" ht="24">
      <c r="A119" s="13"/>
      <c r="B119" s="12">
        <v>12</v>
      </c>
      <c r="C119" s="180">
        <v>38334</v>
      </c>
      <c r="D119" s="15">
        <v>320.5</v>
      </c>
      <c r="E119" s="15">
        <v>1.784</v>
      </c>
      <c r="F119" s="65">
        <f t="shared" si="5"/>
        <v>0.1541376</v>
      </c>
      <c r="G119" s="15">
        <v>46.847</v>
      </c>
      <c r="H119" s="65">
        <v>7.221</v>
      </c>
      <c r="I119" s="12" t="s">
        <v>32</v>
      </c>
      <c r="J119" s="15">
        <v>52.74</v>
      </c>
      <c r="K119" s="15">
        <v>34.79</v>
      </c>
      <c r="L119" s="15">
        <v>53.01</v>
      </c>
      <c r="M119" s="18"/>
      <c r="N119" s="18"/>
    </row>
    <row r="120" spans="1:14" ht="24">
      <c r="A120" s="13"/>
      <c r="B120" s="12">
        <v>13</v>
      </c>
      <c r="C120" s="180">
        <v>38343</v>
      </c>
      <c r="D120" s="15">
        <v>320.43</v>
      </c>
      <c r="E120" s="15">
        <v>1.276</v>
      </c>
      <c r="F120" s="65">
        <f t="shared" si="5"/>
        <v>0.11024640000000001</v>
      </c>
      <c r="G120" s="15">
        <v>59.033</v>
      </c>
      <c r="H120" s="65">
        <v>6.508</v>
      </c>
      <c r="I120" s="12" t="s">
        <v>48</v>
      </c>
      <c r="J120" s="15">
        <v>62.08</v>
      </c>
      <c r="K120" s="15">
        <v>53.94</v>
      </c>
      <c r="L120" s="15">
        <v>61.08</v>
      </c>
      <c r="M120" s="18"/>
      <c r="N120" s="18"/>
    </row>
    <row r="121" spans="1:14" ht="24">
      <c r="A121" s="13"/>
      <c r="B121" s="12">
        <v>14</v>
      </c>
      <c r="C121" s="180">
        <v>38348</v>
      </c>
      <c r="D121" s="15">
        <v>320.26</v>
      </c>
      <c r="E121" s="15">
        <v>0.926</v>
      </c>
      <c r="F121" s="65">
        <f t="shared" si="5"/>
        <v>0.0800064</v>
      </c>
      <c r="G121" s="15">
        <v>52.54</v>
      </c>
      <c r="H121" s="65">
        <v>4.204</v>
      </c>
      <c r="I121" s="12" t="s">
        <v>33</v>
      </c>
      <c r="J121" s="15">
        <v>63.53</v>
      </c>
      <c r="K121" s="15">
        <v>49.04</v>
      </c>
      <c r="L121" s="15">
        <v>45.05</v>
      </c>
      <c r="M121" s="18"/>
      <c r="N121" s="18"/>
    </row>
    <row r="122" spans="1:14" ht="24">
      <c r="A122" s="13"/>
      <c r="B122" s="12">
        <v>15</v>
      </c>
      <c r="C122" s="180">
        <v>38357</v>
      </c>
      <c r="D122" s="15">
        <v>320.36</v>
      </c>
      <c r="E122" s="15">
        <v>1.005</v>
      </c>
      <c r="F122" s="65">
        <f t="shared" si="5"/>
        <v>0.08683199999999999</v>
      </c>
      <c r="G122" s="15">
        <v>60.103</v>
      </c>
      <c r="H122" s="65">
        <v>5.219</v>
      </c>
      <c r="I122" s="12" t="s">
        <v>34</v>
      </c>
      <c r="J122" s="15">
        <v>56.99</v>
      </c>
      <c r="K122" s="15">
        <v>51.17</v>
      </c>
      <c r="L122" s="15">
        <v>72.15</v>
      </c>
      <c r="M122" s="18"/>
      <c r="N122" s="18"/>
    </row>
    <row r="123" spans="1:14" ht="24">
      <c r="A123" s="13"/>
      <c r="B123" s="12">
        <v>16</v>
      </c>
      <c r="C123" s="180">
        <v>38373</v>
      </c>
      <c r="D123" s="15">
        <v>320.28</v>
      </c>
      <c r="E123" s="15">
        <v>0.312</v>
      </c>
      <c r="F123" s="65">
        <f t="shared" si="5"/>
        <v>0.026956800000000003</v>
      </c>
      <c r="G123" s="15">
        <v>78.237</v>
      </c>
      <c r="H123" s="65">
        <v>2.109</v>
      </c>
      <c r="I123" s="12" t="s">
        <v>35</v>
      </c>
      <c r="J123" s="15">
        <v>89.33</v>
      </c>
      <c r="K123" s="15">
        <v>65.97</v>
      </c>
      <c r="L123" s="15">
        <v>79.41</v>
      </c>
      <c r="M123" s="18"/>
      <c r="N123" s="18"/>
    </row>
    <row r="124" spans="1:14" ht="24">
      <c r="A124" s="13"/>
      <c r="B124" s="12">
        <v>17</v>
      </c>
      <c r="C124" s="180">
        <v>38383</v>
      </c>
      <c r="D124" s="15">
        <v>320.21</v>
      </c>
      <c r="E124" s="15">
        <v>0.366</v>
      </c>
      <c r="F124" s="65">
        <f t="shared" si="5"/>
        <v>0.0316224</v>
      </c>
      <c r="G124" s="15">
        <v>64.563</v>
      </c>
      <c r="H124" s="65">
        <v>2.042</v>
      </c>
      <c r="I124" s="12" t="s">
        <v>36</v>
      </c>
      <c r="J124" s="15">
        <v>70.35</v>
      </c>
      <c r="K124" s="15">
        <v>69.29</v>
      </c>
      <c r="L124" s="15">
        <v>54.05</v>
      </c>
      <c r="M124" s="18"/>
      <c r="N124" s="18"/>
    </row>
    <row r="125" spans="1:14" ht="24">
      <c r="A125" s="13"/>
      <c r="B125" s="12">
        <v>18</v>
      </c>
      <c r="C125" s="180">
        <v>38392</v>
      </c>
      <c r="D125" s="15">
        <v>320.32</v>
      </c>
      <c r="E125" s="15">
        <v>0.165</v>
      </c>
      <c r="F125" s="65">
        <f t="shared" si="5"/>
        <v>0.014256000000000001</v>
      </c>
      <c r="G125" s="15">
        <v>61.747</v>
      </c>
      <c r="H125" s="65">
        <v>0.88</v>
      </c>
      <c r="I125" s="12" t="s">
        <v>37</v>
      </c>
      <c r="J125" s="15">
        <v>53.41</v>
      </c>
      <c r="K125" s="15">
        <v>73.84</v>
      </c>
      <c r="L125" s="15">
        <v>57.99</v>
      </c>
      <c r="M125" s="18"/>
      <c r="N125" s="18"/>
    </row>
    <row r="126" spans="1:14" ht="24">
      <c r="A126" s="13"/>
      <c r="B126" s="12">
        <v>19</v>
      </c>
      <c r="C126" s="180">
        <v>38399</v>
      </c>
      <c r="D126" s="15">
        <v>320.25</v>
      </c>
      <c r="E126" s="15">
        <v>0.132</v>
      </c>
      <c r="F126" s="65">
        <f t="shared" si="5"/>
        <v>0.011404800000000001</v>
      </c>
      <c r="G126" s="15">
        <v>54.543</v>
      </c>
      <c r="H126" s="65">
        <v>0.622</v>
      </c>
      <c r="I126" s="12" t="s">
        <v>38</v>
      </c>
      <c r="J126" s="15">
        <v>58.67</v>
      </c>
      <c r="K126" s="15">
        <v>61.84</v>
      </c>
      <c r="L126" s="15">
        <v>43.12</v>
      </c>
      <c r="M126" s="18"/>
      <c r="N126" s="18"/>
    </row>
    <row r="127" spans="1:14" ht="24.75" thickBot="1">
      <c r="A127" s="13"/>
      <c r="B127" s="67">
        <v>20</v>
      </c>
      <c r="C127" s="181">
        <v>38408</v>
      </c>
      <c r="D127" s="68">
        <v>320.15</v>
      </c>
      <c r="E127" s="68">
        <v>0.058</v>
      </c>
      <c r="F127" s="78">
        <f t="shared" si="5"/>
        <v>0.0050112</v>
      </c>
      <c r="G127" s="68">
        <v>61.18</v>
      </c>
      <c r="H127" s="69">
        <v>0.307</v>
      </c>
      <c r="I127" s="67" t="s">
        <v>39</v>
      </c>
      <c r="J127" s="68">
        <v>51.31</v>
      </c>
      <c r="K127" s="68">
        <v>82.05</v>
      </c>
      <c r="L127" s="68">
        <v>50.18</v>
      </c>
      <c r="M127" s="18"/>
      <c r="N127" s="18"/>
    </row>
    <row r="128" spans="1:14" ht="24.75" thickTop="1">
      <c r="A128" s="13"/>
      <c r="B128" s="12">
        <f t="shared" si="7"/>
        <v>21</v>
      </c>
      <c r="C128" s="180">
        <v>38475</v>
      </c>
      <c r="D128" s="15">
        <v>320.74</v>
      </c>
      <c r="E128" s="15">
        <v>2.842</v>
      </c>
      <c r="F128" s="65">
        <f t="shared" si="5"/>
        <v>0.2455488</v>
      </c>
      <c r="G128" s="15">
        <f t="shared" si="4"/>
        <v>88.89</v>
      </c>
      <c r="H128" s="65">
        <f t="shared" si="8"/>
        <v>21.826832832</v>
      </c>
      <c r="I128" s="86" t="s">
        <v>23</v>
      </c>
      <c r="J128" s="15">
        <v>91.6</v>
      </c>
      <c r="K128" s="15">
        <v>69.37</v>
      </c>
      <c r="L128" s="15">
        <v>105.7</v>
      </c>
      <c r="M128" s="18"/>
      <c r="N128" s="18"/>
    </row>
    <row r="129" spans="1:14" ht="24">
      <c r="A129" s="13"/>
      <c r="B129" s="12">
        <f t="shared" si="7"/>
        <v>22</v>
      </c>
      <c r="C129" s="180">
        <v>38481</v>
      </c>
      <c r="D129" s="15">
        <v>320.64</v>
      </c>
      <c r="E129" s="15">
        <v>2.422</v>
      </c>
      <c r="F129" s="65">
        <f t="shared" si="5"/>
        <v>0.20926080000000002</v>
      </c>
      <c r="G129" s="15">
        <f t="shared" si="4"/>
        <v>119.53333333333335</v>
      </c>
      <c r="H129" s="65">
        <f t="shared" si="8"/>
        <v>25.013640960000007</v>
      </c>
      <c r="I129" s="86" t="s">
        <v>50</v>
      </c>
      <c r="J129" s="15">
        <v>110</v>
      </c>
      <c r="K129" s="15">
        <v>121.5</v>
      </c>
      <c r="L129" s="15">
        <v>127.1</v>
      </c>
      <c r="M129" s="18"/>
      <c r="N129" s="18"/>
    </row>
    <row r="130" spans="1:14" ht="24">
      <c r="A130" s="13"/>
      <c r="B130" s="12">
        <f t="shared" si="7"/>
        <v>23</v>
      </c>
      <c r="C130" s="180">
        <v>38489</v>
      </c>
      <c r="D130" s="15">
        <v>320.37</v>
      </c>
      <c r="E130" s="15">
        <v>0.889</v>
      </c>
      <c r="F130" s="65">
        <f t="shared" si="5"/>
        <v>0.0768096</v>
      </c>
      <c r="G130" s="15">
        <f t="shared" si="4"/>
        <v>63.870000000000005</v>
      </c>
      <c r="H130" s="65">
        <f t="shared" si="8"/>
        <v>4.905829152000001</v>
      </c>
      <c r="I130" s="86" t="s">
        <v>89</v>
      </c>
      <c r="J130" s="15">
        <v>58.36</v>
      </c>
      <c r="K130" s="15">
        <v>58.28</v>
      </c>
      <c r="L130" s="15">
        <v>74.97</v>
      </c>
      <c r="M130" s="18"/>
      <c r="N130" s="18"/>
    </row>
    <row r="131" spans="1:14" ht="24">
      <c r="A131" s="13"/>
      <c r="B131" s="12">
        <f t="shared" si="7"/>
        <v>24</v>
      </c>
      <c r="C131" s="180">
        <v>38505</v>
      </c>
      <c r="D131" s="15">
        <v>320.41</v>
      </c>
      <c r="E131" s="15">
        <v>1.132</v>
      </c>
      <c r="F131" s="65">
        <f t="shared" si="5"/>
        <v>0.0978048</v>
      </c>
      <c r="G131" s="15">
        <f t="shared" si="4"/>
        <v>522.5333333333333</v>
      </c>
      <c r="H131" s="65">
        <f t="shared" si="8"/>
        <v>51.10626816</v>
      </c>
      <c r="I131" s="86" t="s">
        <v>24</v>
      </c>
      <c r="J131" s="15">
        <v>576.7</v>
      </c>
      <c r="K131" s="15">
        <v>491.9</v>
      </c>
      <c r="L131" s="15">
        <v>499</v>
      </c>
      <c r="M131" s="18"/>
      <c r="N131" s="18"/>
    </row>
    <row r="132" spans="1:14" ht="24">
      <c r="A132" s="13"/>
      <c r="B132" s="12">
        <f t="shared" si="7"/>
        <v>25</v>
      </c>
      <c r="C132" s="180">
        <v>38512</v>
      </c>
      <c r="D132" s="15">
        <v>320.88</v>
      </c>
      <c r="E132" s="15">
        <v>5.291</v>
      </c>
      <c r="F132" s="65">
        <f t="shared" si="5"/>
        <v>0.45714240000000006</v>
      </c>
      <c r="G132" s="15">
        <f t="shared" si="4"/>
        <v>124.86666666666667</v>
      </c>
      <c r="H132" s="65">
        <f t="shared" si="8"/>
        <v>57.08184768000001</v>
      </c>
      <c r="I132" s="86" t="s">
        <v>25</v>
      </c>
      <c r="J132" s="15">
        <v>156.4</v>
      </c>
      <c r="K132" s="15">
        <v>95.2</v>
      </c>
      <c r="L132" s="15">
        <v>123</v>
      </c>
      <c r="M132" s="18"/>
      <c r="N132" s="18"/>
    </row>
    <row r="133" spans="1:14" ht="24">
      <c r="A133" s="13"/>
      <c r="B133" s="12">
        <f t="shared" si="7"/>
        <v>26</v>
      </c>
      <c r="C133" s="180">
        <v>38517</v>
      </c>
      <c r="D133" s="15">
        <v>320.73</v>
      </c>
      <c r="E133" s="15">
        <v>4.298</v>
      </c>
      <c r="F133" s="65">
        <f t="shared" si="5"/>
        <v>0.37134720000000004</v>
      </c>
      <c r="G133" s="15">
        <f t="shared" si="4"/>
        <v>249.63333333333335</v>
      </c>
      <c r="H133" s="65">
        <f t="shared" si="8"/>
        <v>92.70063936000003</v>
      </c>
      <c r="I133" s="12" t="s">
        <v>84</v>
      </c>
      <c r="J133" s="15">
        <v>238.9</v>
      </c>
      <c r="K133" s="15">
        <v>220.4</v>
      </c>
      <c r="L133" s="15">
        <v>289.6</v>
      </c>
      <c r="M133" s="18"/>
      <c r="N133" s="18"/>
    </row>
    <row r="134" spans="1:14" ht="24">
      <c r="A134" s="13"/>
      <c r="B134" s="12">
        <f t="shared" si="7"/>
        <v>27</v>
      </c>
      <c r="C134" s="180">
        <v>38540</v>
      </c>
      <c r="D134" s="15">
        <v>0.91</v>
      </c>
      <c r="E134" s="15">
        <v>3.085</v>
      </c>
      <c r="F134" s="65">
        <f t="shared" si="5"/>
        <v>0.266544</v>
      </c>
      <c r="G134" s="15">
        <f t="shared" si="4"/>
        <v>103.66000000000001</v>
      </c>
      <c r="H134" s="65">
        <f t="shared" si="8"/>
        <v>27.62995104</v>
      </c>
      <c r="I134" s="12" t="s">
        <v>27</v>
      </c>
      <c r="J134" s="15">
        <v>104.8</v>
      </c>
      <c r="K134" s="15">
        <v>80.58</v>
      </c>
      <c r="L134" s="15">
        <v>125.6</v>
      </c>
      <c r="M134" s="18"/>
      <c r="N134" s="18"/>
    </row>
    <row r="135" spans="1:14" ht="24">
      <c r="A135" s="13"/>
      <c r="B135" s="12">
        <f t="shared" si="7"/>
        <v>28</v>
      </c>
      <c r="C135" s="180">
        <v>38546</v>
      </c>
      <c r="D135" s="15">
        <v>2.54</v>
      </c>
      <c r="E135" s="15">
        <v>23.494</v>
      </c>
      <c r="F135" s="65">
        <f t="shared" si="5"/>
        <v>2.0298816</v>
      </c>
      <c r="G135" s="15">
        <f t="shared" si="4"/>
        <v>728.1666666666666</v>
      </c>
      <c r="H135" s="65">
        <f t="shared" si="8"/>
        <v>1478.0921184</v>
      </c>
      <c r="I135" s="12" t="s">
        <v>28</v>
      </c>
      <c r="J135" s="15">
        <v>842.2</v>
      </c>
      <c r="K135" s="15">
        <v>698.1</v>
      </c>
      <c r="L135" s="15">
        <v>644.2</v>
      </c>
      <c r="M135" s="18"/>
      <c r="N135" s="18"/>
    </row>
    <row r="136" spans="1:14" ht="24">
      <c r="A136" s="13"/>
      <c r="B136" s="12">
        <f t="shared" si="7"/>
        <v>29</v>
      </c>
      <c r="C136" s="180">
        <v>38552</v>
      </c>
      <c r="D136" s="15">
        <v>1.27</v>
      </c>
      <c r="E136" s="15">
        <v>5.635</v>
      </c>
      <c r="F136" s="65">
        <f t="shared" si="5"/>
        <v>0.486864</v>
      </c>
      <c r="G136" s="15">
        <f aca="true" t="shared" si="9" ref="G136:G181">+AVERAGE(J136:L136)</f>
        <v>162.76666666666668</v>
      </c>
      <c r="H136" s="65">
        <f t="shared" si="8"/>
        <v>79.24523040000001</v>
      </c>
      <c r="I136" s="12" t="s">
        <v>90</v>
      </c>
      <c r="J136" s="15">
        <v>122.9</v>
      </c>
      <c r="K136" s="15">
        <v>120.7</v>
      </c>
      <c r="L136" s="15">
        <v>244.7</v>
      </c>
      <c r="M136" s="18"/>
      <c r="N136" s="18"/>
    </row>
    <row r="137" spans="1:14" ht="24">
      <c r="A137" s="13"/>
      <c r="B137" s="12">
        <f t="shared" si="7"/>
        <v>30</v>
      </c>
      <c r="C137" s="180">
        <v>38568</v>
      </c>
      <c r="D137" s="15">
        <v>320.97</v>
      </c>
      <c r="E137" s="15">
        <v>5.665</v>
      </c>
      <c r="F137" s="65">
        <f t="shared" si="5"/>
        <v>0.489456</v>
      </c>
      <c r="G137" s="15">
        <f t="shared" si="9"/>
        <v>73.20666666666666</v>
      </c>
      <c r="H137" s="65">
        <f t="shared" si="8"/>
        <v>35.83144224</v>
      </c>
      <c r="I137" s="12" t="s">
        <v>30</v>
      </c>
      <c r="J137" s="15">
        <v>73.8</v>
      </c>
      <c r="K137" s="15">
        <v>69.66</v>
      </c>
      <c r="L137" s="15">
        <v>76.16</v>
      </c>
      <c r="M137" s="18"/>
      <c r="N137" s="18"/>
    </row>
    <row r="138" spans="1:14" ht="24">
      <c r="A138" s="13"/>
      <c r="B138" s="12">
        <f t="shared" si="7"/>
        <v>31</v>
      </c>
      <c r="C138" s="180">
        <v>38577</v>
      </c>
      <c r="D138" s="15">
        <v>3.44</v>
      </c>
      <c r="E138" s="15">
        <v>32.112</v>
      </c>
      <c r="F138" s="65">
        <f t="shared" si="5"/>
        <v>2.7744768000000004</v>
      </c>
      <c r="G138" s="15">
        <f t="shared" si="9"/>
        <v>125.25999999999999</v>
      </c>
      <c r="H138" s="65">
        <f t="shared" si="8"/>
        <v>347.53096396800004</v>
      </c>
      <c r="I138" s="12" t="s">
        <v>31</v>
      </c>
      <c r="J138" s="15">
        <v>128.5</v>
      </c>
      <c r="K138" s="15">
        <v>153.7</v>
      </c>
      <c r="L138" s="15">
        <v>93.58</v>
      </c>
      <c r="M138" s="18"/>
      <c r="N138" s="18"/>
    </row>
    <row r="139" spans="1:14" ht="24">
      <c r="A139" s="13"/>
      <c r="B139" s="12">
        <f t="shared" si="7"/>
        <v>32</v>
      </c>
      <c r="C139" s="180">
        <v>38590</v>
      </c>
      <c r="D139" s="15">
        <v>321.09</v>
      </c>
      <c r="E139" s="15">
        <v>8.46</v>
      </c>
      <c r="F139" s="65">
        <f t="shared" si="5"/>
        <v>0.7309440000000001</v>
      </c>
      <c r="G139" s="15">
        <f t="shared" si="9"/>
        <v>143.03333333333333</v>
      </c>
      <c r="H139" s="65">
        <f t="shared" si="8"/>
        <v>104.54935680000003</v>
      </c>
      <c r="I139" s="12" t="s">
        <v>91</v>
      </c>
      <c r="J139" s="15">
        <v>166.5</v>
      </c>
      <c r="K139" s="15">
        <v>152</v>
      </c>
      <c r="L139" s="15">
        <v>110.6</v>
      </c>
      <c r="M139" s="18"/>
      <c r="N139" s="18"/>
    </row>
    <row r="140" spans="1:14" ht="24">
      <c r="A140" s="13"/>
      <c r="B140" s="12">
        <f t="shared" si="7"/>
        <v>33</v>
      </c>
      <c r="C140" s="180">
        <v>38601</v>
      </c>
      <c r="D140" s="15">
        <v>320.93</v>
      </c>
      <c r="E140" s="15">
        <v>6.676</v>
      </c>
      <c r="F140" s="65">
        <f aca="true" t="shared" si="10" ref="F140:F156">E140*0.0864</f>
        <v>0.5768064</v>
      </c>
      <c r="G140" s="15">
        <v>0.001</v>
      </c>
      <c r="H140" s="65">
        <f t="shared" si="8"/>
        <v>0.0005768064</v>
      </c>
      <c r="I140" s="12" t="s">
        <v>92</v>
      </c>
      <c r="J140" s="15">
        <v>0.001</v>
      </c>
      <c r="K140" s="15">
        <v>0.001</v>
      </c>
      <c r="L140" s="15">
        <v>0.001</v>
      </c>
      <c r="M140" s="18"/>
      <c r="N140" s="18"/>
    </row>
    <row r="141" spans="1:14" ht="24">
      <c r="A141" s="13"/>
      <c r="B141" s="12">
        <f t="shared" si="7"/>
        <v>34</v>
      </c>
      <c r="C141" s="180">
        <v>38610</v>
      </c>
      <c r="D141" s="15">
        <v>321.42</v>
      </c>
      <c r="E141" s="15">
        <v>15.037</v>
      </c>
      <c r="F141" s="65">
        <f t="shared" si="10"/>
        <v>1.2991968</v>
      </c>
      <c r="G141" s="15">
        <v>0.001</v>
      </c>
      <c r="H141" s="65">
        <f t="shared" si="8"/>
        <v>0.0012991968000000001</v>
      </c>
      <c r="I141" s="12" t="s">
        <v>93</v>
      </c>
      <c r="J141" s="15">
        <v>0.001</v>
      </c>
      <c r="K141" s="15">
        <v>0.001</v>
      </c>
      <c r="L141" s="15">
        <v>0.001</v>
      </c>
      <c r="M141" s="18"/>
      <c r="N141" s="18"/>
    </row>
    <row r="142" spans="1:14" ht="24.75" thickBot="1">
      <c r="A142" s="66"/>
      <c r="B142" s="67">
        <f t="shared" si="7"/>
        <v>35</v>
      </c>
      <c r="C142" s="181">
        <v>38616</v>
      </c>
      <c r="D142" s="68">
        <v>383.1</v>
      </c>
      <c r="E142" s="68">
        <v>41.719</v>
      </c>
      <c r="F142" s="69">
        <f t="shared" si="10"/>
        <v>3.6045216000000004</v>
      </c>
      <c r="G142" s="68">
        <v>0.001</v>
      </c>
      <c r="H142" s="69">
        <f t="shared" si="8"/>
        <v>0.0036045216000000005</v>
      </c>
      <c r="I142" s="67" t="s">
        <v>94</v>
      </c>
      <c r="J142" s="68">
        <v>0.001</v>
      </c>
      <c r="K142" s="68">
        <v>0.001</v>
      </c>
      <c r="L142" s="68">
        <v>0.001</v>
      </c>
      <c r="M142" s="18"/>
      <c r="N142" s="18"/>
    </row>
    <row r="143" spans="1:14" ht="24.75" thickTop="1">
      <c r="A143" s="13"/>
      <c r="B143" s="12">
        <v>1</v>
      </c>
      <c r="C143" s="180">
        <v>38855</v>
      </c>
      <c r="D143" s="15">
        <v>320.7</v>
      </c>
      <c r="E143" s="15">
        <v>3.14</v>
      </c>
      <c r="F143" s="65">
        <f t="shared" si="10"/>
        <v>0.27129600000000004</v>
      </c>
      <c r="G143" s="15">
        <v>232.6</v>
      </c>
      <c r="H143" s="65">
        <v>63.103</v>
      </c>
      <c r="I143" s="12" t="s">
        <v>95</v>
      </c>
      <c r="J143" s="15">
        <v>250.8</v>
      </c>
      <c r="K143" s="15">
        <v>197.2</v>
      </c>
      <c r="L143" s="15">
        <v>249.8</v>
      </c>
      <c r="M143" s="18"/>
      <c r="N143" s="18"/>
    </row>
    <row r="144" spans="1:14" ht="24">
      <c r="A144" s="13"/>
      <c r="B144" s="12">
        <v>2</v>
      </c>
      <c r="C144" s="180">
        <v>38882</v>
      </c>
      <c r="D144" s="15">
        <v>320.77</v>
      </c>
      <c r="E144" s="15">
        <v>3.717</v>
      </c>
      <c r="F144" s="65">
        <f t="shared" si="10"/>
        <v>0.3211488</v>
      </c>
      <c r="G144" s="15">
        <v>123.433</v>
      </c>
      <c r="H144" s="65">
        <v>39.64</v>
      </c>
      <c r="I144" s="12" t="s">
        <v>89</v>
      </c>
      <c r="J144" s="15">
        <v>119.6</v>
      </c>
      <c r="K144" s="15">
        <v>121.5</v>
      </c>
      <c r="L144" s="15">
        <v>129.2</v>
      </c>
      <c r="M144" s="18"/>
      <c r="N144" s="18"/>
    </row>
    <row r="145" spans="1:14" ht="24">
      <c r="A145" s="13"/>
      <c r="B145" s="12">
        <v>3</v>
      </c>
      <c r="C145" s="180">
        <v>38911</v>
      </c>
      <c r="D145" s="15">
        <v>319.7</v>
      </c>
      <c r="E145" s="15">
        <v>5.992</v>
      </c>
      <c r="F145" s="65">
        <f t="shared" si="10"/>
        <v>0.5177088000000001</v>
      </c>
      <c r="G145" s="15">
        <v>142.13</v>
      </c>
      <c r="H145" s="65">
        <v>73.582</v>
      </c>
      <c r="I145" s="12" t="s">
        <v>96</v>
      </c>
      <c r="J145" s="15">
        <v>82.69</v>
      </c>
      <c r="K145" s="15">
        <v>182.7</v>
      </c>
      <c r="L145" s="15">
        <v>161</v>
      </c>
      <c r="M145" s="18"/>
      <c r="N145" s="18"/>
    </row>
    <row r="146" spans="1:14" ht="24">
      <c r="A146" s="13"/>
      <c r="B146" s="12">
        <v>4</v>
      </c>
      <c r="C146" s="180">
        <v>38920</v>
      </c>
      <c r="D146" s="15">
        <v>319.7</v>
      </c>
      <c r="E146" s="15">
        <v>6.495</v>
      </c>
      <c r="F146" s="65">
        <f t="shared" si="10"/>
        <v>0.561168</v>
      </c>
      <c r="G146" s="15">
        <v>197.233</v>
      </c>
      <c r="H146" s="65">
        <v>110.681</v>
      </c>
      <c r="I146" s="12" t="s">
        <v>97</v>
      </c>
      <c r="J146" s="15">
        <v>185.5</v>
      </c>
      <c r="K146" s="15">
        <v>202.6</v>
      </c>
      <c r="L146" s="15">
        <v>203.6</v>
      </c>
      <c r="M146" s="18"/>
      <c r="N146" s="18"/>
    </row>
    <row r="147" spans="1:14" ht="24.75" thickBot="1">
      <c r="A147" s="66"/>
      <c r="B147" s="76">
        <v>5</v>
      </c>
      <c r="C147" s="183">
        <v>38929</v>
      </c>
      <c r="D147" s="77">
        <v>319.7</v>
      </c>
      <c r="E147" s="77">
        <v>62.87</v>
      </c>
      <c r="F147" s="78">
        <f t="shared" si="10"/>
        <v>5.431968</v>
      </c>
      <c r="G147" s="77">
        <v>147.367</v>
      </c>
      <c r="H147" s="78">
        <v>800.491</v>
      </c>
      <c r="I147" s="76" t="s">
        <v>84</v>
      </c>
      <c r="J147" s="77">
        <v>154.4</v>
      </c>
      <c r="K147" s="77">
        <v>138</v>
      </c>
      <c r="L147" s="77">
        <v>149.7</v>
      </c>
      <c r="M147" s="18"/>
      <c r="N147" s="18"/>
    </row>
    <row r="148" spans="1:14" ht="24.75" thickTop="1">
      <c r="A148" s="13"/>
      <c r="B148" s="12">
        <v>1</v>
      </c>
      <c r="C148" s="180">
        <v>39199</v>
      </c>
      <c r="D148" s="15">
        <v>319.7</v>
      </c>
      <c r="E148" s="15">
        <v>0.568</v>
      </c>
      <c r="F148" s="65">
        <f t="shared" si="10"/>
        <v>0.0490752</v>
      </c>
      <c r="G148" s="15">
        <v>18.161</v>
      </c>
      <c r="H148" s="65">
        <v>0.891</v>
      </c>
      <c r="I148" s="92" t="s">
        <v>23</v>
      </c>
      <c r="J148" s="15">
        <v>17.283</v>
      </c>
      <c r="K148" s="15">
        <v>18.479</v>
      </c>
      <c r="L148" s="15">
        <v>18.721</v>
      </c>
      <c r="M148" s="18"/>
      <c r="N148" s="18"/>
    </row>
    <row r="149" spans="1:14" ht="24">
      <c r="A149" s="13"/>
      <c r="B149" s="12">
        <v>2</v>
      </c>
      <c r="C149" s="180">
        <v>39210</v>
      </c>
      <c r="D149" s="15">
        <v>320.94</v>
      </c>
      <c r="E149" s="15">
        <v>6.844</v>
      </c>
      <c r="F149" s="65">
        <f t="shared" si="10"/>
        <v>0.5913216</v>
      </c>
      <c r="G149" s="15">
        <v>154.681</v>
      </c>
      <c r="H149" s="65">
        <v>91.466</v>
      </c>
      <c r="I149" s="92" t="s">
        <v>50</v>
      </c>
      <c r="J149" s="15">
        <v>172.414</v>
      </c>
      <c r="K149" s="15">
        <v>148.343</v>
      </c>
      <c r="L149" s="15">
        <v>143.286</v>
      </c>
      <c r="M149" s="18"/>
      <c r="N149" s="18"/>
    </row>
    <row r="150" spans="1:14" ht="24">
      <c r="A150" s="13"/>
      <c r="B150" s="12">
        <v>3</v>
      </c>
      <c r="C150" s="180">
        <v>39217</v>
      </c>
      <c r="D150" s="15">
        <v>321.8</v>
      </c>
      <c r="E150" s="15">
        <v>23.06</v>
      </c>
      <c r="F150" s="65">
        <f t="shared" si="10"/>
        <v>1.992384</v>
      </c>
      <c r="G150" s="15">
        <v>163.589</v>
      </c>
      <c r="H150" s="65">
        <v>325.933</v>
      </c>
      <c r="I150" s="92" t="s">
        <v>98</v>
      </c>
      <c r="J150" s="15">
        <v>165.624</v>
      </c>
      <c r="K150" s="15">
        <v>165.887</v>
      </c>
      <c r="L150" s="15">
        <v>159.257</v>
      </c>
      <c r="M150" s="18"/>
      <c r="N150" s="18"/>
    </row>
    <row r="151" spans="1:14" ht="24">
      <c r="A151" s="13"/>
      <c r="B151" s="12">
        <v>4</v>
      </c>
      <c r="C151" s="180">
        <v>39230</v>
      </c>
      <c r="D151" s="15">
        <v>320.64</v>
      </c>
      <c r="E151" s="15">
        <v>2.165</v>
      </c>
      <c r="F151" s="65">
        <f t="shared" si="10"/>
        <v>0.187056</v>
      </c>
      <c r="G151" s="15">
        <v>45.129</v>
      </c>
      <c r="H151" s="65">
        <v>8.442</v>
      </c>
      <c r="I151" s="92" t="s">
        <v>99</v>
      </c>
      <c r="J151" s="15">
        <v>39.008</v>
      </c>
      <c r="K151" s="15">
        <v>48.76</v>
      </c>
      <c r="L151" s="15">
        <v>47.617</v>
      </c>
      <c r="M151" s="18"/>
      <c r="N151" s="18"/>
    </row>
    <row r="152" spans="1:14" ht="24">
      <c r="A152" s="13"/>
      <c r="B152" s="12">
        <f>+B151+1</f>
        <v>5</v>
      </c>
      <c r="C152" s="180">
        <v>39238</v>
      </c>
      <c r="D152" s="15">
        <v>321.23</v>
      </c>
      <c r="E152" s="15">
        <v>10.024</v>
      </c>
      <c r="F152" s="65">
        <f t="shared" si="10"/>
        <v>0.8660736</v>
      </c>
      <c r="G152" s="15">
        <f t="shared" si="9"/>
        <v>313.39933333333335</v>
      </c>
      <c r="H152" s="65">
        <f t="shared" si="8"/>
        <v>271.42688885760003</v>
      </c>
      <c r="I152" s="12" t="s">
        <v>24</v>
      </c>
      <c r="J152" s="15">
        <v>298.072</v>
      </c>
      <c r="K152" s="15">
        <v>319.413</v>
      </c>
      <c r="L152" s="15">
        <v>322.713</v>
      </c>
      <c r="M152" s="18"/>
      <c r="N152" s="18"/>
    </row>
    <row r="153" spans="1:14" ht="24">
      <c r="A153" s="13"/>
      <c r="B153" s="12">
        <f aca="true" t="shared" si="11" ref="B153:B181">+B152+1</f>
        <v>6</v>
      </c>
      <c r="C153" s="180">
        <v>39248</v>
      </c>
      <c r="D153" s="15">
        <v>321.02</v>
      </c>
      <c r="E153" s="15">
        <v>7.209</v>
      </c>
      <c r="F153" s="65">
        <f t="shared" si="10"/>
        <v>0.6228576</v>
      </c>
      <c r="G153" s="15">
        <f t="shared" si="9"/>
        <v>140.84533333333334</v>
      </c>
      <c r="H153" s="65">
        <f t="shared" si="8"/>
        <v>87.72658629120001</v>
      </c>
      <c r="I153" s="12" t="s">
        <v>25</v>
      </c>
      <c r="J153" s="15">
        <v>164.986</v>
      </c>
      <c r="K153" s="15">
        <v>132.755</v>
      </c>
      <c r="L153" s="15">
        <v>124.795</v>
      </c>
      <c r="M153" s="18"/>
      <c r="N153" s="18"/>
    </row>
    <row r="154" spans="1:14" ht="24">
      <c r="A154" s="13"/>
      <c r="B154" s="12">
        <f t="shared" si="11"/>
        <v>7</v>
      </c>
      <c r="C154" s="180">
        <v>39259</v>
      </c>
      <c r="D154" s="15">
        <v>320.55</v>
      </c>
      <c r="E154" s="15">
        <v>1.916</v>
      </c>
      <c r="F154" s="65">
        <f t="shared" si="10"/>
        <v>0.1655424</v>
      </c>
      <c r="G154" s="15">
        <f t="shared" si="9"/>
        <v>65.16833333333334</v>
      </c>
      <c r="H154" s="65">
        <f t="shared" si="8"/>
        <v>10.788122304000002</v>
      </c>
      <c r="I154" s="12" t="s">
        <v>100</v>
      </c>
      <c r="J154" s="15">
        <v>62.838</v>
      </c>
      <c r="K154" s="15">
        <v>72.545</v>
      </c>
      <c r="L154" s="15">
        <v>60.122</v>
      </c>
      <c r="M154" s="18"/>
      <c r="N154" s="18"/>
    </row>
    <row r="155" spans="1:14" ht="24">
      <c r="A155" s="13"/>
      <c r="B155" s="12">
        <f t="shared" si="11"/>
        <v>8</v>
      </c>
      <c r="C155" s="180">
        <v>39269</v>
      </c>
      <c r="D155" s="15">
        <v>320.83</v>
      </c>
      <c r="E155" s="15">
        <v>4.508</v>
      </c>
      <c r="F155" s="65">
        <f t="shared" si="10"/>
        <v>0.38949120000000004</v>
      </c>
      <c r="G155" s="15">
        <f t="shared" si="9"/>
        <v>66.77133333333333</v>
      </c>
      <c r="H155" s="65">
        <f t="shared" si="8"/>
        <v>26.0068467456</v>
      </c>
      <c r="I155" s="12" t="s">
        <v>101</v>
      </c>
      <c r="J155" s="15">
        <v>71.863</v>
      </c>
      <c r="K155" s="15">
        <v>55.094</v>
      </c>
      <c r="L155" s="15">
        <v>73.357</v>
      </c>
      <c r="M155" s="18"/>
      <c r="N155" s="18"/>
    </row>
    <row r="156" spans="1:14" ht="24">
      <c r="A156" s="13"/>
      <c r="B156" s="12">
        <f t="shared" si="11"/>
        <v>9</v>
      </c>
      <c r="C156" s="180">
        <v>39280</v>
      </c>
      <c r="D156" s="15">
        <v>320.64</v>
      </c>
      <c r="E156" s="15">
        <v>2.499</v>
      </c>
      <c r="F156" s="65">
        <f t="shared" si="10"/>
        <v>0.2159136</v>
      </c>
      <c r="G156" s="15">
        <f t="shared" si="9"/>
        <v>63.37966666666667</v>
      </c>
      <c r="H156" s="65">
        <f aca="true" t="shared" si="12" ref="H156:H181">G156*F156</f>
        <v>13.684531996800002</v>
      </c>
      <c r="I156" s="12" t="s">
        <v>27</v>
      </c>
      <c r="J156" s="15">
        <v>44.555</v>
      </c>
      <c r="K156" s="15">
        <v>64.742</v>
      </c>
      <c r="L156" s="15">
        <v>80.842</v>
      </c>
      <c r="M156" s="18"/>
      <c r="N156" s="18"/>
    </row>
    <row r="157" spans="1:14" ht="24">
      <c r="A157" s="13"/>
      <c r="B157" s="12">
        <f t="shared" si="11"/>
        <v>10</v>
      </c>
      <c r="C157" s="180">
        <v>39288</v>
      </c>
      <c r="D157" s="15">
        <v>321.41</v>
      </c>
      <c r="E157" s="15">
        <v>13.365</v>
      </c>
      <c r="F157" s="65">
        <f aca="true" t="shared" si="13" ref="F157:F221">E157*0.0864</f>
        <v>1.154736</v>
      </c>
      <c r="G157" s="15">
        <f t="shared" si="9"/>
        <v>312.373</v>
      </c>
      <c r="H157" s="65">
        <f t="shared" si="12"/>
        <v>360.708348528</v>
      </c>
      <c r="I157" s="12" t="s">
        <v>28</v>
      </c>
      <c r="J157" s="15">
        <v>333.452</v>
      </c>
      <c r="K157" s="15">
        <v>285.375</v>
      </c>
      <c r="L157" s="15">
        <v>318.292</v>
      </c>
      <c r="M157" s="18"/>
      <c r="N157" s="18"/>
    </row>
    <row r="158" spans="1:14" ht="24">
      <c r="A158" s="13"/>
      <c r="B158" s="12">
        <f t="shared" si="11"/>
        <v>11</v>
      </c>
      <c r="C158" s="180">
        <v>39302</v>
      </c>
      <c r="D158" s="15">
        <v>320.78</v>
      </c>
      <c r="E158" s="15">
        <v>3.296</v>
      </c>
      <c r="F158" s="65">
        <f t="shared" si="13"/>
        <v>0.2847744</v>
      </c>
      <c r="G158" s="15">
        <f t="shared" si="9"/>
        <v>110.44266666666668</v>
      </c>
      <c r="H158" s="65">
        <f t="shared" si="12"/>
        <v>31.451244134400003</v>
      </c>
      <c r="I158" s="12" t="s">
        <v>102</v>
      </c>
      <c r="J158" s="15">
        <v>109.185</v>
      </c>
      <c r="K158" s="15">
        <v>104.163</v>
      </c>
      <c r="L158" s="15">
        <v>117.98</v>
      </c>
      <c r="M158" s="18"/>
      <c r="N158" s="18"/>
    </row>
    <row r="159" spans="1:14" ht="24">
      <c r="A159" s="13"/>
      <c r="B159" s="12">
        <f t="shared" si="11"/>
        <v>12</v>
      </c>
      <c r="C159" s="180">
        <v>39311</v>
      </c>
      <c r="D159" s="15">
        <v>321.64</v>
      </c>
      <c r="E159" s="15">
        <v>14.023</v>
      </c>
      <c r="F159" s="65">
        <f t="shared" si="13"/>
        <v>1.2115872</v>
      </c>
      <c r="G159" s="15">
        <f t="shared" si="9"/>
        <v>551.8323333333334</v>
      </c>
      <c r="H159" s="65">
        <f t="shared" si="12"/>
        <v>668.5929916128001</v>
      </c>
      <c r="I159" s="12" t="s">
        <v>103</v>
      </c>
      <c r="J159" s="15">
        <v>607.763</v>
      </c>
      <c r="K159" s="15">
        <v>526.541</v>
      </c>
      <c r="L159" s="15">
        <v>521.193</v>
      </c>
      <c r="M159" s="18"/>
      <c r="N159" s="18"/>
    </row>
    <row r="160" spans="1:14" ht="24">
      <c r="A160" s="13"/>
      <c r="B160" s="12">
        <f t="shared" si="11"/>
        <v>13</v>
      </c>
      <c r="C160" s="180">
        <v>39321</v>
      </c>
      <c r="D160" s="15">
        <v>321.11</v>
      </c>
      <c r="E160" s="15">
        <v>3.296</v>
      </c>
      <c r="F160" s="65">
        <f t="shared" si="13"/>
        <v>0.2847744</v>
      </c>
      <c r="G160" s="15">
        <f t="shared" si="9"/>
        <v>163.894</v>
      </c>
      <c r="H160" s="65">
        <f t="shared" si="12"/>
        <v>46.6728155136</v>
      </c>
      <c r="I160" s="12" t="s">
        <v>30</v>
      </c>
      <c r="J160" s="15">
        <v>158.379</v>
      </c>
      <c r="K160" s="15">
        <v>151.835</v>
      </c>
      <c r="L160" s="15">
        <v>181.468</v>
      </c>
      <c r="M160" s="18"/>
      <c r="N160" s="18"/>
    </row>
    <row r="161" spans="1:14" ht="24">
      <c r="A161" s="13"/>
      <c r="B161" s="12">
        <f t="shared" si="11"/>
        <v>14</v>
      </c>
      <c r="C161" s="180">
        <v>39330</v>
      </c>
      <c r="D161" s="15">
        <v>321.8</v>
      </c>
      <c r="E161" s="15">
        <v>20.046</v>
      </c>
      <c r="F161" s="65">
        <f t="shared" si="13"/>
        <v>1.7319744000000001</v>
      </c>
      <c r="G161" s="15">
        <f t="shared" si="9"/>
        <v>655.77</v>
      </c>
      <c r="H161" s="65">
        <f t="shared" si="12"/>
        <v>1135.776852288</v>
      </c>
      <c r="I161" s="12" t="s">
        <v>31</v>
      </c>
      <c r="J161" s="15">
        <v>581.747</v>
      </c>
      <c r="K161" s="15">
        <v>858.539</v>
      </c>
      <c r="L161" s="15">
        <v>527.024</v>
      </c>
      <c r="M161" s="18"/>
      <c r="N161" s="18"/>
    </row>
    <row r="162" spans="1:14" ht="24">
      <c r="A162" s="13"/>
      <c r="B162" s="12">
        <f t="shared" si="11"/>
        <v>15</v>
      </c>
      <c r="C162" s="180">
        <v>39343</v>
      </c>
      <c r="D162" s="15">
        <v>321.11</v>
      </c>
      <c r="E162" s="15">
        <v>8.371</v>
      </c>
      <c r="F162" s="65">
        <f t="shared" si="13"/>
        <v>0.7232544000000001</v>
      </c>
      <c r="G162" s="15">
        <f t="shared" si="9"/>
        <v>255.379</v>
      </c>
      <c r="H162" s="65">
        <f t="shared" si="12"/>
        <v>184.70398541760002</v>
      </c>
      <c r="I162" s="12" t="s">
        <v>104</v>
      </c>
      <c r="J162" s="15">
        <v>289.736</v>
      </c>
      <c r="K162" s="15">
        <v>234.418</v>
      </c>
      <c r="L162" s="15">
        <v>241.983</v>
      </c>
      <c r="M162" s="18"/>
      <c r="N162" s="18"/>
    </row>
    <row r="163" spans="1:14" ht="24">
      <c r="A163" s="13"/>
      <c r="B163" s="12">
        <f t="shared" si="11"/>
        <v>16</v>
      </c>
      <c r="C163" s="180">
        <v>39350</v>
      </c>
      <c r="D163" s="15">
        <v>320.97</v>
      </c>
      <c r="E163" s="15">
        <v>6.439</v>
      </c>
      <c r="F163" s="65">
        <f t="shared" si="13"/>
        <v>0.5563296</v>
      </c>
      <c r="G163" s="15">
        <f t="shared" si="9"/>
        <v>88.56566666666667</v>
      </c>
      <c r="H163" s="65">
        <f t="shared" si="12"/>
        <v>49.271701910400004</v>
      </c>
      <c r="I163" s="12" t="s">
        <v>105</v>
      </c>
      <c r="J163" s="15">
        <v>109.159</v>
      </c>
      <c r="K163" s="15">
        <v>78.032</v>
      </c>
      <c r="L163" s="15">
        <v>78.506</v>
      </c>
      <c r="M163" s="18"/>
      <c r="N163" s="18"/>
    </row>
    <row r="164" spans="1:14" ht="24">
      <c r="A164" s="13"/>
      <c r="B164" s="12">
        <f t="shared" si="11"/>
        <v>17</v>
      </c>
      <c r="C164" s="180">
        <v>39361</v>
      </c>
      <c r="D164" s="15">
        <v>321.73</v>
      </c>
      <c r="E164" s="15">
        <v>18.905</v>
      </c>
      <c r="F164" s="65">
        <f t="shared" si="13"/>
        <v>1.6333920000000002</v>
      </c>
      <c r="G164" s="15">
        <f t="shared" si="9"/>
        <v>217.88133333333334</v>
      </c>
      <c r="H164" s="65">
        <f t="shared" si="12"/>
        <v>355.88562681600007</v>
      </c>
      <c r="I164" s="12" t="s">
        <v>32</v>
      </c>
      <c r="J164" s="15">
        <v>203.046</v>
      </c>
      <c r="K164" s="15">
        <v>245.7</v>
      </c>
      <c r="L164" s="15">
        <v>204.898</v>
      </c>
      <c r="M164" s="18"/>
      <c r="N164" s="18"/>
    </row>
    <row r="165" spans="1:14" ht="24">
      <c r="A165" s="13"/>
      <c r="B165" s="12">
        <f t="shared" si="11"/>
        <v>18</v>
      </c>
      <c r="C165" s="180">
        <v>39373</v>
      </c>
      <c r="D165" s="15">
        <v>321.36</v>
      </c>
      <c r="E165" s="15">
        <v>11.08</v>
      </c>
      <c r="F165" s="65">
        <f t="shared" si="13"/>
        <v>0.957312</v>
      </c>
      <c r="G165" s="15">
        <f t="shared" si="9"/>
        <v>78.82366666666667</v>
      </c>
      <c r="H165" s="65">
        <f t="shared" si="12"/>
        <v>75.458841984</v>
      </c>
      <c r="I165" s="12" t="s">
        <v>48</v>
      </c>
      <c r="J165" s="15">
        <v>81.31</v>
      </c>
      <c r="K165" s="15">
        <v>78.87</v>
      </c>
      <c r="L165" s="15">
        <v>76.291</v>
      </c>
      <c r="M165" s="18"/>
      <c r="N165" s="18"/>
    </row>
    <row r="166" spans="1:14" ht="24">
      <c r="A166" s="13"/>
      <c r="B166" s="12">
        <f t="shared" si="11"/>
        <v>19</v>
      </c>
      <c r="C166" s="180">
        <v>39384</v>
      </c>
      <c r="D166" s="15">
        <v>320.91</v>
      </c>
      <c r="E166" s="15">
        <v>4.621</v>
      </c>
      <c r="F166" s="65">
        <f t="shared" si="13"/>
        <v>0.39925440000000006</v>
      </c>
      <c r="G166" s="15">
        <f t="shared" si="9"/>
        <v>71.21566666666666</v>
      </c>
      <c r="H166" s="65">
        <f t="shared" si="12"/>
        <v>28.433168265600003</v>
      </c>
      <c r="I166" s="12" t="s">
        <v>106</v>
      </c>
      <c r="J166" s="15">
        <v>72.957</v>
      </c>
      <c r="K166" s="15">
        <v>68.616</v>
      </c>
      <c r="L166" s="15">
        <v>72.074</v>
      </c>
      <c r="M166" s="18"/>
      <c r="N166" s="18"/>
    </row>
    <row r="167" spans="1:14" ht="24">
      <c r="A167" s="13"/>
      <c r="B167" s="12">
        <f t="shared" si="11"/>
        <v>20</v>
      </c>
      <c r="C167" s="180">
        <v>39391</v>
      </c>
      <c r="D167" s="15">
        <v>321.14</v>
      </c>
      <c r="E167" s="15">
        <v>8.192</v>
      </c>
      <c r="F167" s="65">
        <f t="shared" si="13"/>
        <v>0.7077888000000001</v>
      </c>
      <c r="G167" s="15">
        <f t="shared" si="9"/>
        <v>110.48166666666667</v>
      </c>
      <c r="H167" s="65">
        <f t="shared" si="12"/>
        <v>78.19768627200001</v>
      </c>
      <c r="I167" s="12" t="s">
        <v>107</v>
      </c>
      <c r="J167" s="15">
        <v>100.947</v>
      </c>
      <c r="K167" s="15">
        <v>101.845</v>
      </c>
      <c r="L167" s="15">
        <v>128.653</v>
      </c>
      <c r="M167" s="18"/>
      <c r="N167" s="18"/>
    </row>
    <row r="168" spans="1:14" ht="24">
      <c r="A168" s="13"/>
      <c r="B168" s="12">
        <f t="shared" si="11"/>
        <v>21</v>
      </c>
      <c r="C168" s="180">
        <v>39407</v>
      </c>
      <c r="D168" s="15">
        <v>320.87</v>
      </c>
      <c r="E168" s="15">
        <v>5.118</v>
      </c>
      <c r="F168" s="65">
        <f t="shared" si="13"/>
        <v>0.44219520000000007</v>
      </c>
      <c r="G168" s="15">
        <f t="shared" si="9"/>
        <v>134.81666666666666</v>
      </c>
      <c r="H168" s="65">
        <f t="shared" si="12"/>
        <v>59.61528288000001</v>
      </c>
      <c r="I168" s="12" t="s">
        <v>34</v>
      </c>
      <c r="J168" s="15">
        <v>139.988</v>
      </c>
      <c r="K168" s="15">
        <v>135.988</v>
      </c>
      <c r="L168" s="15">
        <v>128.474</v>
      </c>
      <c r="M168" s="18"/>
      <c r="N168" s="18"/>
    </row>
    <row r="169" spans="1:14" ht="24">
      <c r="A169" s="13"/>
      <c r="B169" s="12">
        <f t="shared" si="11"/>
        <v>22</v>
      </c>
      <c r="C169" s="180">
        <v>39414</v>
      </c>
      <c r="D169" s="15">
        <v>320.85</v>
      </c>
      <c r="E169" s="15">
        <v>4.87</v>
      </c>
      <c r="F169" s="65">
        <f t="shared" si="13"/>
        <v>0.42076800000000003</v>
      </c>
      <c r="G169" s="15">
        <f t="shared" si="9"/>
        <v>88.33133333333335</v>
      </c>
      <c r="H169" s="65">
        <f t="shared" si="12"/>
        <v>37.16699846400001</v>
      </c>
      <c r="I169" s="12" t="s">
        <v>35</v>
      </c>
      <c r="J169" s="15">
        <v>99.372</v>
      </c>
      <c r="K169" s="15">
        <v>82.404</v>
      </c>
      <c r="L169" s="15">
        <v>83.218</v>
      </c>
      <c r="M169" s="18"/>
      <c r="N169" s="18"/>
    </row>
    <row r="170" spans="1:14" ht="24">
      <c r="A170" s="13"/>
      <c r="B170" s="12">
        <f t="shared" si="11"/>
        <v>23</v>
      </c>
      <c r="C170" s="180">
        <v>39420</v>
      </c>
      <c r="D170" s="15">
        <v>320.78</v>
      </c>
      <c r="E170" s="15">
        <v>3.338</v>
      </c>
      <c r="F170" s="65">
        <f t="shared" si="13"/>
        <v>0.2884032</v>
      </c>
      <c r="G170" s="15">
        <f t="shared" si="9"/>
        <v>69.545</v>
      </c>
      <c r="H170" s="65">
        <f t="shared" si="12"/>
        <v>20.057000544</v>
      </c>
      <c r="I170" s="12" t="s">
        <v>108</v>
      </c>
      <c r="J170" s="15">
        <v>66.439</v>
      </c>
      <c r="K170" s="15">
        <v>69.699</v>
      </c>
      <c r="L170" s="15">
        <v>72.497</v>
      </c>
      <c r="M170" s="18"/>
      <c r="N170" s="18"/>
    </row>
    <row r="171" spans="1:14" ht="24">
      <c r="A171" s="13"/>
      <c r="B171" s="12">
        <f t="shared" si="11"/>
        <v>24</v>
      </c>
      <c r="C171" s="180">
        <v>39429</v>
      </c>
      <c r="D171" s="15">
        <v>320.69</v>
      </c>
      <c r="E171" s="15">
        <v>2.571</v>
      </c>
      <c r="F171" s="65">
        <f t="shared" si="13"/>
        <v>0.22213440000000004</v>
      </c>
      <c r="G171" s="15">
        <f t="shared" si="9"/>
        <v>67.774</v>
      </c>
      <c r="H171" s="65">
        <f t="shared" si="12"/>
        <v>15.054936825600002</v>
      </c>
      <c r="I171" s="12" t="s">
        <v>109</v>
      </c>
      <c r="J171" s="15">
        <v>88.201</v>
      </c>
      <c r="K171" s="15">
        <v>53.809</v>
      </c>
      <c r="L171" s="15">
        <v>61.312</v>
      </c>
      <c r="M171" s="18"/>
      <c r="N171" s="18"/>
    </row>
    <row r="172" spans="1:14" ht="24">
      <c r="A172" s="13"/>
      <c r="B172" s="12">
        <f t="shared" si="11"/>
        <v>25</v>
      </c>
      <c r="C172" s="180">
        <v>39442</v>
      </c>
      <c r="D172" s="15">
        <v>320.57</v>
      </c>
      <c r="E172" s="15">
        <v>1.707</v>
      </c>
      <c r="F172" s="65">
        <f t="shared" si="13"/>
        <v>0.14748480000000003</v>
      </c>
      <c r="G172" s="15">
        <f t="shared" si="9"/>
        <v>52.93833333333333</v>
      </c>
      <c r="H172" s="65">
        <f t="shared" si="12"/>
        <v>7.8075995040000015</v>
      </c>
      <c r="I172" s="12" t="s">
        <v>37</v>
      </c>
      <c r="J172" s="15">
        <v>46.594</v>
      </c>
      <c r="K172" s="15">
        <v>55.121</v>
      </c>
      <c r="L172" s="15">
        <v>57.1</v>
      </c>
      <c r="M172" s="18"/>
      <c r="N172" s="18"/>
    </row>
    <row r="173" spans="1:14" ht="24">
      <c r="A173" s="13"/>
      <c r="B173" s="12">
        <f t="shared" si="11"/>
        <v>26</v>
      </c>
      <c r="C173" s="180">
        <v>39455</v>
      </c>
      <c r="D173" s="15">
        <v>320.56</v>
      </c>
      <c r="E173" s="15">
        <v>1.526</v>
      </c>
      <c r="F173" s="65">
        <f t="shared" si="13"/>
        <v>0.1318464</v>
      </c>
      <c r="G173" s="15">
        <f t="shared" si="9"/>
        <v>69.53166666666667</v>
      </c>
      <c r="H173" s="65">
        <f t="shared" si="12"/>
        <v>9.167499936</v>
      </c>
      <c r="I173" s="12" t="s">
        <v>38</v>
      </c>
      <c r="J173" s="15">
        <v>70.363</v>
      </c>
      <c r="K173" s="15">
        <v>69.001</v>
      </c>
      <c r="L173" s="15">
        <v>69.231</v>
      </c>
      <c r="M173" s="18"/>
      <c r="N173" s="18"/>
    </row>
    <row r="174" spans="1:14" ht="24">
      <c r="A174" s="13"/>
      <c r="B174" s="12">
        <f t="shared" si="11"/>
        <v>27</v>
      </c>
      <c r="C174" s="180">
        <v>39464</v>
      </c>
      <c r="D174" s="15">
        <v>320.55</v>
      </c>
      <c r="E174" s="15">
        <v>1.456</v>
      </c>
      <c r="F174" s="65">
        <f t="shared" si="13"/>
        <v>0.1257984</v>
      </c>
      <c r="G174" s="15">
        <f t="shared" si="9"/>
        <v>21.062333333333335</v>
      </c>
      <c r="H174" s="65">
        <f t="shared" si="12"/>
        <v>2.6496078336</v>
      </c>
      <c r="I174" s="12" t="s">
        <v>110</v>
      </c>
      <c r="J174" s="15">
        <v>25.471</v>
      </c>
      <c r="K174" s="15">
        <v>8.125</v>
      </c>
      <c r="L174" s="15">
        <v>29.591</v>
      </c>
      <c r="M174" s="18"/>
      <c r="N174" s="18"/>
    </row>
    <row r="175" spans="1:14" ht="24">
      <c r="A175" s="13"/>
      <c r="B175" s="12">
        <f t="shared" si="11"/>
        <v>28</v>
      </c>
      <c r="C175" s="180">
        <v>39475</v>
      </c>
      <c r="D175" s="15">
        <v>320.7</v>
      </c>
      <c r="E175" s="15">
        <v>2.669</v>
      </c>
      <c r="F175" s="65">
        <f t="shared" si="13"/>
        <v>0.23060160000000002</v>
      </c>
      <c r="G175" s="15">
        <f t="shared" si="9"/>
        <v>31.953666666666667</v>
      </c>
      <c r="H175" s="65">
        <f t="shared" si="12"/>
        <v>7.368566659200001</v>
      </c>
      <c r="I175" s="12" t="s">
        <v>111</v>
      </c>
      <c r="J175" s="15">
        <v>55.783</v>
      </c>
      <c r="K175" s="15">
        <v>21.745</v>
      </c>
      <c r="L175" s="15">
        <v>18.333</v>
      </c>
      <c r="M175" s="18"/>
      <c r="N175" s="18"/>
    </row>
    <row r="176" spans="1:14" ht="24">
      <c r="A176" s="13"/>
      <c r="B176" s="12">
        <f t="shared" si="11"/>
        <v>29</v>
      </c>
      <c r="C176" s="180">
        <v>39490</v>
      </c>
      <c r="D176" s="15">
        <v>320.49</v>
      </c>
      <c r="E176" s="15">
        <v>0.957</v>
      </c>
      <c r="F176" s="65">
        <f t="shared" si="13"/>
        <v>0.0826848</v>
      </c>
      <c r="G176" s="15">
        <f t="shared" si="9"/>
        <v>25.595333333333333</v>
      </c>
      <c r="H176" s="65">
        <f t="shared" si="12"/>
        <v>2.1163450176</v>
      </c>
      <c r="I176" s="12" t="s">
        <v>43</v>
      </c>
      <c r="J176" s="15">
        <v>22.088</v>
      </c>
      <c r="K176" s="15">
        <v>34.831</v>
      </c>
      <c r="L176" s="15">
        <v>19.867</v>
      </c>
      <c r="M176" s="18"/>
      <c r="N176" s="18"/>
    </row>
    <row r="177" spans="1:14" ht="24">
      <c r="A177" s="13"/>
      <c r="B177" s="12">
        <f t="shared" si="11"/>
        <v>30</v>
      </c>
      <c r="C177" s="180">
        <v>39497</v>
      </c>
      <c r="D177" s="15">
        <v>320.49</v>
      </c>
      <c r="E177" s="15">
        <v>0.96</v>
      </c>
      <c r="F177" s="65">
        <f t="shared" si="13"/>
        <v>0.082944</v>
      </c>
      <c r="G177" s="15">
        <f t="shared" si="9"/>
        <v>36.48233333333334</v>
      </c>
      <c r="H177" s="65">
        <f t="shared" si="12"/>
        <v>3.0259906560000003</v>
      </c>
      <c r="I177" s="12" t="s">
        <v>44</v>
      </c>
      <c r="J177" s="15">
        <v>41.49</v>
      </c>
      <c r="K177" s="15">
        <v>37.497</v>
      </c>
      <c r="L177" s="15">
        <v>30.46</v>
      </c>
      <c r="M177" s="18"/>
      <c r="N177" s="18"/>
    </row>
    <row r="178" spans="1:14" ht="24">
      <c r="A178" s="13"/>
      <c r="B178" s="12">
        <f t="shared" si="11"/>
        <v>31</v>
      </c>
      <c r="C178" s="180">
        <v>39500</v>
      </c>
      <c r="D178" s="15">
        <v>320.5</v>
      </c>
      <c r="E178" s="15">
        <v>0.997</v>
      </c>
      <c r="F178" s="65">
        <f t="shared" si="13"/>
        <v>0.0861408</v>
      </c>
      <c r="G178" s="15">
        <f t="shared" si="9"/>
        <v>40.88466666666667</v>
      </c>
      <c r="H178" s="65">
        <f t="shared" si="12"/>
        <v>3.5218378944000004</v>
      </c>
      <c r="I178" s="12" t="s">
        <v>112</v>
      </c>
      <c r="J178" s="15">
        <v>36.42</v>
      </c>
      <c r="K178" s="15">
        <v>42.233</v>
      </c>
      <c r="L178" s="15">
        <v>44.001</v>
      </c>
      <c r="M178" s="18"/>
      <c r="N178" s="18"/>
    </row>
    <row r="179" spans="1:14" ht="24">
      <c r="A179" s="13"/>
      <c r="B179" s="12">
        <f t="shared" si="11"/>
        <v>32</v>
      </c>
      <c r="C179" s="180">
        <v>39517</v>
      </c>
      <c r="D179" s="15">
        <v>320.4</v>
      </c>
      <c r="E179" s="15">
        <v>0.355</v>
      </c>
      <c r="F179" s="65">
        <f t="shared" si="13"/>
        <v>0.030672</v>
      </c>
      <c r="G179" s="15">
        <f t="shared" si="9"/>
        <v>31.416</v>
      </c>
      <c r="H179" s="65">
        <f t="shared" si="12"/>
        <v>0.963591552</v>
      </c>
      <c r="I179" s="12" t="s">
        <v>113</v>
      </c>
      <c r="J179" s="15">
        <v>29.239</v>
      </c>
      <c r="K179" s="15">
        <v>44.121</v>
      </c>
      <c r="L179" s="15">
        <v>20.888</v>
      </c>
      <c r="M179" s="18"/>
      <c r="N179" s="18"/>
    </row>
    <row r="180" spans="1:14" ht="24">
      <c r="A180" s="13"/>
      <c r="B180" s="12">
        <f t="shared" si="11"/>
        <v>33</v>
      </c>
      <c r="C180" s="180">
        <v>39524</v>
      </c>
      <c r="D180" s="15">
        <v>320.39</v>
      </c>
      <c r="E180" s="15">
        <v>0.331</v>
      </c>
      <c r="F180" s="65">
        <f t="shared" si="13"/>
        <v>0.028598400000000003</v>
      </c>
      <c r="G180" s="15">
        <f t="shared" si="9"/>
        <v>67.34266666666667</v>
      </c>
      <c r="H180" s="65">
        <f t="shared" si="12"/>
        <v>1.9258925184000004</v>
      </c>
      <c r="I180" s="12" t="s">
        <v>46</v>
      </c>
      <c r="J180" s="15">
        <v>74.921</v>
      </c>
      <c r="K180" s="15">
        <v>54.076</v>
      </c>
      <c r="L180" s="15">
        <v>73.031</v>
      </c>
      <c r="M180" s="18"/>
      <c r="N180" s="18"/>
    </row>
    <row r="181" spans="1:14" ht="24.75" thickBot="1">
      <c r="A181" s="13"/>
      <c r="B181" s="76">
        <f t="shared" si="11"/>
        <v>34</v>
      </c>
      <c r="C181" s="183">
        <v>39531</v>
      </c>
      <c r="D181" s="77">
        <v>320.44</v>
      </c>
      <c r="E181" s="77">
        <v>0.488</v>
      </c>
      <c r="F181" s="78">
        <f t="shared" si="13"/>
        <v>0.0421632</v>
      </c>
      <c r="G181" s="77">
        <f t="shared" si="9"/>
        <v>34.63666666666666</v>
      </c>
      <c r="H181" s="78">
        <f t="shared" si="12"/>
        <v>1.4603927039999998</v>
      </c>
      <c r="I181" s="76" t="s">
        <v>53</v>
      </c>
      <c r="J181" s="77">
        <v>42.333</v>
      </c>
      <c r="K181" s="77">
        <v>27.843</v>
      </c>
      <c r="L181" s="77">
        <v>33.734</v>
      </c>
      <c r="M181" s="18"/>
      <c r="N181" s="18"/>
    </row>
    <row r="182" spans="1:14" ht="24">
      <c r="A182" s="13"/>
      <c r="B182" s="12">
        <v>1</v>
      </c>
      <c r="C182" s="180">
        <v>39540</v>
      </c>
      <c r="D182" s="15">
        <v>320.54</v>
      </c>
      <c r="E182" s="15">
        <v>1.18</v>
      </c>
      <c r="F182" s="65">
        <f t="shared" si="13"/>
        <v>0.101952</v>
      </c>
      <c r="G182" s="15">
        <f aca="true" t="shared" si="14" ref="G182:G188">+AVERAGE(J182:L182)</f>
        <v>55.354000000000006</v>
      </c>
      <c r="H182" s="65">
        <f aca="true" t="shared" si="15" ref="H182:H188">G182*F182</f>
        <v>5.643451008</v>
      </c>
      <c r="I182" s="14" t="s">
        <v>23</v>
      </c>
      <c r="J182" s="15">
        <v>62.935</v>
      </c>
      <c r="K182" s="15">
        <v>39.972</v>
      </c>
      <c r="L182" s="15">
        <v>63.155</v>
      </c>
      <c r="M182" s="18"/>
      <c r="N182" s="18"/>
    </row>
    <row r="183" spans="1:14" ht="24">
      <c r="A183" s="13"/>
      <c r="B183" s="12">
        <f>+B182+1</f>
        <v>2</v>
      </c>
      <c r="C183" s="180">
        <v>39548</v>
      </c>
      <c r="D183" s="15">
        <v>320.47</v>
      </c>
      <c r="E183" s="15">
        <v>0.694</v>
      </c>
      <c r="F183" s="65">
        <f t="shared" si="13"/>
        <v>0.0599616</v>
      </c>
      <c r="G183" s="15">
        <f t="shared" si="14"/>
        <v>44.89833333333333</v>
      </c>
      <c r="H183" s="65">
        <f t="shared" si="15"/>
        <v>2.692175904</v>
      </c>
      <c r="I183" s="14" t="s">
        <v>50</v>
      </c>
      <c r="J183" s="15">
        <v>39.179</v>
      </c>
      <c r="K183" s="15">
        <v>61.32</v>
      </c>
      <c r="L183" s="15">
        <v>34.196</v>
      </c>
      <c r="M183" s="18"/>
      <c r="N183" s="18"/>
    </row>
    <row r="184" spans="1:14" ht="24">
      <c r="A184" s="13"/>
      <c r="B184" s="12">
        <f>+B183+1</f>
        <v>3</v>
      </c>
      <c r="C184" s="180">
        <v>39561</v>
      </c>
      <c r="D184" s="15">
        <v>320.58</v>
      </c>
      <c r="E184" s="15">
        <v>1.338</v>
      </c>
      <c r="F184" s="65">
        <f t="shared" si="13"/>
        <v>0.11560320000000002</v>
      </c>
      <c r="G184" s="15">
        <f t="shared" si="14"/>
        <v>375.1426666666666</v>
      </c>
      <c r="H184" s="65">
        <f t="shared" si="15"/>
        <v>43.3676927232</v>
      </c>
      <c r="I184" s="14" t="s">
        <v>98</v>
      </c>
      <c r="J184" s="15">
        <v>383.712</v>
      </c>
      <c r="K184" s="15">
        <v>382.02</v>
      </c>
      <c r="L184" s="15">
        <v>359.696</v>
      </c>
      <c r="M184" s="18"/>
      <c r="N184" s="18"/>
    </row>
    <row r="185" spans="1:14" ht="24">
      <c r="A185" s="13"/>
      <c r="B185" s="12">
        <f>+B184+1</f>
        <v>4</v>
      </c>
      <c r="C185" s="180">
        <v>39574</v>
      </c>
      <c r="D185" s="15">
        <v>320.68</v>
      </c>
      <c r="E185" s="15">
        <v>3.294</v>
      </c>
      <c r="F185" s="65">
        <f t="shared" si="13"/>
        <v>0.2846016</v>
      </c>
      <c r="G185" s="15">
        <f t="shared" si="14"/>
        <v>150.26633333333334</v>
      </c>
      <c r="H185" s="65">
        <f t="shared" si="15"/>
        <v>42.766038892800005</v>
      </c>
      <c r="I185" s="14" t="s">
        <v>99</v>
      </c>
      <c r="J185" s="15">
        <v>194.179</v>
      </c>
      <c r="K185" s="15">
        <v>149.886</v>
      </c>
      <c r="L185" s="15">
        <v>106.734</v>
      </c>
      <c r="M185" s="18"/>
      <c r="N185" s="18"/>
    </row>
    <row r="186" spans="1:14" ht="24">
      <c r="A186" s="13"/>
      <c r="B186" s="12">
        <f>+B185+1</f>
        <v>5</v>
      </c>
      <c r="C186" s="180">
        <v>39584</v>
      </c>
      <c r="D186" s="15">
        <v>321.16</v>
      </c>
      <c r="E186" s="15">
        <v>8.359</v>
      </c>
      <c r="F186" s="65">
        <f t="shared" si="13"/>
        <v>0.7222176</v>
      </c>
      <c r="G186" s="15">
        <f t="shared" si="14"/>
        <v>47.595333333333336</v>
      </c>
      <c r="H186" s="65">
        <f t="shared" si="15"/>
        <v>34.374187411200005</v>
      </c>
      <c r="I186" s="14" t="s">
        <v>24</v>
      </c>
      <c r="J186" s="15">
        <v>41.001</v>
      </c>
      <c r="K186" s="15">
        <v>43.623</v>
      </c>
      <c r="L186" s="15">
        <v>58.162</v>
      </c>
      <c r="M186" s="18"/>
      <c r="N186" s="18"/>
    </row>
    <row r="187" spans="1:14" ht="24">
      <c r="A187" s="13"/>
      <c r="B187" s="12">
        <f>+B186+1</f>
        <v>6</v>
      </c>
      <c r="C187" s="180">
        <v>39594</v>
      </c>
      <c r="D187" s="15">
        <v>320.81</v>
      </c>
      <c r="E187" s="15">
        <v>3.705</v>
      </c>
      <c r="F187" s="65">
        <f t="shared" si="13"/>
        <v>0.320112</v>
      </c>
      <c r="G187" s="15">
        <f t="shared" si="14"/>
        <v>14.33</v>
      </c>
      <c r="H187" s="65">
        <f t="shared" si="15"/>
        <v>4.58720496</v>
      </c>
      <c r="I187" s="12" t="s">
        <v>25</v>
      </c>
      <c r="J187" s="15">
        <v>22.257</v>
      </c>
      <c r="K187" s="15">
        <v>7.054</v>
      </c>
      <c r="L187" s="15">
        <v>13.679</v>
      </c>
      <c r="M187" s="18"/>
      <c r="N187" s="18"/>
    </row>
    <row r="188" spans="1:14" ht="24">
      <c r="A188" s="13"/>
      <c r="B188" s="12">
        <f aca="true" t="shared" si="16" ref="B188:B197">+B187+1</f>
        <v>7</v>
      </c>
      <c r="C188" s="180">
        <v>39605</v>
      </c>
      <c r="D188" s="15">
        <v>321.21</v>
      </c>
      <c r="E188" s="15">
        <v>8.65</v>
      </c>
      <c r="F188" s="65">
        <f t="shared" si="13"/>
        <v>0.74736</v>
      </c>
      <c r="G188" s="15">
        <f t="shared" si="14"/>
        <v>133.48066666666668</v>
      </c>
      <c r="H188" s="65">
        <f t="shared" si="15"/>
        <v>99.75811104000002</v>
      </c>
      <c r="I188" s="12" t="s">
        <v>100</v>
      </c>
      <c r="J188" s="15">
        <v>166.798</v>
      </c>
      <c r="K188" s="15">
        <v>101.089</v>
      </c>
      <c r="L188" s="15">
        <v>132.555</v>
      </c>
      <c r="M188" s="18"/>
      <c r="N188" s="18"/>
    </row>
    <row r="189" spans="1:14" ht="24">
      <c r="A189" s="13"/>
      <c r="B189" s="12">
        <f t="shared" si="16"/>
        <v>8</v>
      </c>
      <c r="C189" s="180">
        <v>39611</v>
      </c>
      <c r="D189" s="15">
        <v>320.87</v>
      </c>
      <c r="E189" s="15">
        <v>4.538</v>
      </c>
      <c r="F189" s="65">
        <f t="shared" si="13"/>
        <v>0.3920832</v>
      </c>
      <c r="G189" s="15">
        <f aca="true" t="shared" si="17" ref="G189:G197">+AVERAGE(J189:L189)</f>
        <v>136.07233333333332</v>
      </c>
      <c r="H189" s="65">
        <f aca="true" t="shared" si="18" ref="H189:H197">G189*F189</f>
        <v>53.351675884799995</v>
      </c>
      <c r="I189" s="12" t="s">
        <v>101</v>
      </c>
      <c r="J189" s="15">
        <v>132.288</v>
      </c>
      <c r="K189" s="15">
        <v>131.685</v>
      </c>
      <c r="L189" s="15">
        <v>144.244</v>
      </c>
      <c r="M189" s="18"/>
      <c r="N189" s="18"/>
    </row>
    <row r="190" spans="1:14" ht="24">
      <c r="A190" s="13"/>
      <c r="B190" s="12">
        <f t="shared" si="16"/>
        <v>9</v>
      </c>
      <c r="C190" s="180">
        <v>39619</v>
      </c>
      <c r="D190" s="15">
        <v>320.63</v>
      </c>
      <c r="E190" s="15">
        <v>2.374</v>
      </c>
      <c r="F190" s="65">
        <f t="shared" si="13"/>
        <v>0.2051136</v>
      </c>
      <c r="G190" s="15">
        <f t="shared" si="17"/>
        <v>46.205999999999996</v>
      </c>
      <c r="H190" s="65">
        <f t="shared" si="18"/>
        <v>9.477479001599999</v>
      </c>
      <c r="I190" s="12" t="s">
        <v>27</v>
      </c>
      <c r="J190" s="15">
        <v>40.867</v>
      </c>
      <c r="K190" s="15">
        <v>47.861</v>
      </c>
      <c r="L190" s="15">
        <v>49.89</v>
      </c>
      <c r="M190" s="18"/>
      <c r="N190" s="18"/>
    </row>
    <row r="191" spans="1:14" ht="24">
      <c r="A191" s="13"/>
      <c r="B191" s="12">
        <f t="shared" si="16"/>
        <v>10</v>
      </c>
      <c r="C191" s="180">
        <v>39637</v>
      </c>
      <c r="D191" s="15">
        <v>320.5</v>
      </c>
      <c r="E191" s="15">
        <v>1.467</v>
      </c>
      <c r="F191" s="65">
        <f t="shared" si="13"/>
        <v>0.12674880000000002</v>
      </c>
      <c r="G191" s="15">
        <f t="shared" si="17"/>
        <v>43.30833333333334</v>
      </c>
      <c r="H191" s="65">
        <f t="shared" si="18"/>
        <v>5.489279280000002</v>
      </c>
      <c r="I191" s="12" t="s">
        <v>28</v>
      </c>
      <c r="J191" s="15">
        <v>25.025</v>
      </c>
      <c r="K191" s="15">
        <v>44.246</v>
      </c>
      <c r="L191" s="15">
        <v>60.654</v>
      </c>
      <c r="M191" s="18"/>
      <c r="N191" s="18"/>
    </row>
    <row r="192" spans="1:14" ht="24">
      <c r="A192" s="13"/>
      <c r="B192" s="12">
        <f t="shared" si="16"/>
        <v>11</v>
      </c>
      <c r="C192" s="180">
        <v>39650</v>
      </c>
      <c r="D192" s="15">
        <v>320.97</v>
      </c>
      <c r="E192" s="15">
        <v>4.597</v>
      </c>
      <c r="F192" s="65">
        <f t="shared" si="13"/>
        <v>0.39718080000000006</v>
      </c>
      <c r="G192" s="15">
        <f t="shared" si="17"/>
        <v>206.74033333333333</v>
      </c>
      <c r="H192" s="65">
        <f t="shared" si="18"/>
        <v>82.1132909856</v>
      </c>
      <c r="I192" s="12" t="s">
        <v>102</v>
      </c>
      <c r="J192" s="15">
        <v>262.082</v>
      </c>
      <c r="K192" s="15">
        <v>186.551</v>
      </c>
      <c r="L192" s="15">
        <v>171.588</v>
      </c>
      <c r="M192" s="18"/>
      <c r="N192" s="18"/>
    </row>
    <row r="193" spans="1:14" ht="24">
      <c r="A193" s="13"/>
      <c r="B193" s="12">
        <f t="shared" si="16"/>
        <v>12</v>
      </c>
      <c r="C193" s="180">
        <v>39660</v>
      </c>
      <c r="D193" s="15">
        <v>321.1</v>
      </c>
      <c r="E193" s="15">
        <v>7.254</v>
      </c>
      <c r="F193" s="65">
        <f t="shared" si="13"/>
        <v>0.6267456</v>
      </c>
      <c r="G193" s="15">
        <f t="shared" si="17"/>
        <v>71.477</v>
      </c>
      <c r="H193" s="65">
        <f t="shared" si="18"/>
        <v>44.7978952512</v>
      </c>
      <c r="I193" s="12" t="s">
        <v>103</v>
      </c>
      <c r="J193" s="15">
        <v>103.902</v>
      </c>
      <c r="K193" s="15">
        <v>62.271</v>
      </c>
      <c r="L193" s="15">
        <v>48.258</v>
      </c>
      <c r="M193" s="18"/>
      <c r="N193" s="18"/>
    </row>
    <row r="194" spans="1:14" ht="24">
      <c r="A194" s="13"/>
      <c r="B194" s="12">
        <f t="shared" si="16"/>
        <v>13</v>
      </c>
      <c r="C194" s="180">
        <v>39673</v>
      </c>
      <c r="D194" s="15">
        <v>321.7</v>
      </c>
      <c r="E194" s="15">
        <v>13.586</v>
      </c>
      <c r="F194" s="65">
        <f t="shared" si="13"/>
        <v>1.1738304000000002</v>
      </c>
      <c r="G194" s="15">
        <f t="shared" si="17"/>
        <v>300.5716666666667</v>
      </c>
      <c r="H194" s="65">
        <f t="shared" si="18"/>
        <v>352.82015971200013</v>
      </c>
      <c r="I194" s="12" t="s">
        <v>30</v>
      </c>
      <c r="J194" s="15">
        <v>343.785</v>
      </c>
      <c r="K194" s="15">
        <v>283.731</v>
      </c>
      <c r="L194" s="15">
        <v>274.199</v>
      </c>
      <c r="M194" s="18"/>
      <c r="N194" s="18"/>
    </row>
    <row r="195" spans="1:14" ht="24">
      <c r="A195" s="13"/>
      <c r="B195" s="12">
        <f t="shared" si="16"/>
        <v>14</v>
      </c>
      <c r="C195" s="180">
        <v>39680</v>
      </c>
      <c r="D195" s="15">
        <v>321.36</v>
      </c>
      <c r="E195" s="15">
        <v>100.2</v>
      </c>
      <c r="F195" s="65">
        <f t="shared" si="13"/>
        <v>8.65728</v>
      </c>
      <c r="G195" s="15">
        <f t="shared" si="17"/>
        <v>152.04399999999998</v>
      </c>
      <c r="H195" s="65">
        <f t="shared" si="18"/>
        <v>1316.2874803199998</v>
      </c>
      <c r="I195" s="12" t="s">
        <v>31</v>
      </c>
      <c r="J195" s="15">
        <v>148.74</v>
      </c>
      <c r="K195" s="15">
        <v>159.319</v>
      </c>
      <c r="L195" s="15">
        <v>148.073</v>
      </c>
      <c r="M195" s="18"/>
      <c r="N195" s="18"/>
    </row>
    <row r="196" spans="1:14" ht="24">
      <c r="A196" s="13"/>
      <c r="B196" s="12">
        <f t="shared" si="16"/>
        <v>15</v>
      </c>
      <c r="C196" s="180">
        <v>39688</v>
      </c>
      <c r="D196" s="15">
        <v>321.1</v>
      </c>
      <c r="E196" s="15">
        <v>4.707</v>
      </c>
      <c r="F196" s="65">
        <f t="shared" si="13"/>
        <v>0.4066848</v>
      </c>
      <c r="G196" s="15">
        <f t="shared" si="17"/>
        <v>65.47733333333333</v>
      </c>
      <c r="H196" s="65">
        <f t="shared" si="18"/>
        <v>26.6286362112</v>
      </c>
      <c r="I196" s="12" t="s">
        <v>104</v>
      </c>
      <c r="J196" s="15">
        <v>55.067</v>
      </c>
      <c r="K196" s="15">
        <v>68.827</v>
      </c>
      <c r="L196" s="15">
        <v>72.538</v>
      </c>
      <c r="M196" s="18"/>
      <c r="N196" s="18"/>
    </row>
    <row r="197" spans="1:14" ht="24">
      <c r="A197" s="13"/>
      <c r="B197" s="12">
        <f t="shared" si="16"/>
        <v>16</v>
      </c>
      <c r="C197" s="180">
        <v>39698</v>
      </c>
      <c r="D197" s="15">
        <v>322.82</v>
      </c>
      <c r="E197" s="15">
        <v>46.976</v>
      </c>
      <c r="F197" s="65">
        <f t="shared" si="13"/>
        <v>4.0587264</v>
      </c>
      <c r="G197" s="15">
        <f t="shared" si="17"/>
        <v>578.3829999999999</v>
      </c>
      <c r="H197" s="65">
        <f t="shared" si="18"/>
        <v>2347.4983514112</v>
      </c>
      <c r="I197" s="12" t="s">
        <v>105</v>
      </c>
      <c r="J197" s="15">
        <v>544.035</v>
      </c>
      <c r="K197" s="15">
        <v>511.325</v>
      </c>
      <c r="L197" s="15">
        <v>679.789</v>
      </c>
      <c r="M197" s="18"/>
      <c r="N197" s="18"/>
    </row>
    <row r="198" spans="1:14" ht="24">
      <c r="A198" s="13"/>
      <c r="B198" s="12">
        <f aca="true" t="shared" si="19" ref="B198:B206">+B197+1</f>
        <v>17</v>
      </c>
      <c r="C198" s="180">
        <v>39708</v>
      </c>
      <c r="D198" s="15">
        <v>321.32</v>
      </c>
      <c r="E198" s="15">
        <v>9.63</v>
      </c>
      <c r="F198" s="65">
        <f t="shared" si="13"/>
        <v>0.8320320000000001</v>
      </c>
      <c r="G198" s="15">
        <f aca="true" t="shared" si="20" ref="G198:G206">+AVERAGE(J198:L198)</f>
        <v>256.80733333333336</v>
      </c>
      <c r="H198" s="65">
        <f aca="true" t="shared" si="21" ref="H198:H206">G198*F198</f>
        <v>213.67191916800004</v>
      </c>
      <c r="I198" s="12" t="s">
        <v>32</v>
      </c>
      <c r="J198" s="15">
        <v>272.09</v>
      </c>
      <c r="K198" s="15">
        <v>251.69</v>
      </c>
      <c r="L198" s="15">
        <v>246.642</v>
      </c>
      <c r="M198" s="18"/>
      <c r="N198" s="18"/>
    </row>
    <row r="199" spans="1:14" ht="24">
      <c r="A199" s="13"/>
      <c r="B199" s="12">
        <f t="shared" si="19"/>
        <v>18</v>
      </c>
      <c r="C199" s="180">
        <v>39720</v>
      </c>
      <c r="D199" s="15">
        <v>321.06</v>
      </c>
      <c r="E199" s="15">
        <v>7.934</v>
      </c>
      <c r="F199" s="65">
        <f t="shared" si="13"/>
        <v>0.6854976</v>
      </c>
      <c r="G199" s="15">
        <f t="shared" si="20"/>
        <v>268.86366666666663</v>
      </c>
      <c r="H199" s="65">
        <f t="shared" si="21"/>
        <v>184.3053982272</v>
      </c>
      <c r="I199" s="12" t="s">
        <v>48</v>
      </c>
      <c r="J199" s="15">
        <v>277.289</v>
      </c>
      <c r="K199" s="15">
        <v>266.679</v>
      </c>
      <c r="L199" s="15">
        <v>262.623</v>
      </c>
      <c r="M199" s="18"/>
      <c r="N199" s="18"/>
    </row>
    <row r="200" spans="1:14" ht="24">
      <c r="A200" s="13"/>
      <c r="B200" s="12">
        <f t="shared" si="19"/>
        <v>19</v>
      </c>
      <c r="C200" s="180">
        <v>39750</v>
      </c>
      <c r="D200" s="15">
        <v>321.55</v>
      </c>
      <c r="E200" s="15">
        <v>16.715</v>
      </c>
      <c r="F200" s="65">
        <f t="shared" si="13"/>
        <v>1.4441760000000001</v>
      </c>
      <c r="G200" s="15">
        <f t="shared" si="20"/>
        <v>152.54318</v>
      </c>
      <c r="H200" s="65">
        <f t="shared" si="21"/>
        <v>220.29919951968003</v>
      </c>
      <c r="I200" s="12" t="s">
        <v>106</v>
      </c>
      <c r="J200" s="15">
        <v>125.23651</v>
      </c>
      <c r="K200" s="15">
        <v>160.41099</v>
      </c>
      <c r="L200" s="15">
        <v>171.98204</v>
      </c>
      <c r="M200" s="18"/>
      <c r="N200" s="18"/>
    </row>
    <row r="201" spans="1:14" ht="24">
      <c r="A201" s="13"/>
      <c r="B201" s="12">
        <f t="shared" si="19"/>
        <v>20</v>
      </c>
      <c r="C201" s="180">
        <v>39766</v>
      </c>
      <c r="D201" s="15">
        <v>320.95</v>
      </c>
      <c r="E201" s="15">
        <v>6.855</v>
      </c>
      <c r="F201" s="65">
        <f t="shared" si="13"/>
        <v>0.592272</v>
      </c>
      <c r="G201" s="15">
        <f t="shared" si="20"/>
        <v>48.42872666666667</v>
      </c>
      <c r="H201" s="65">
        <f t="shared" si="21"/>
        <v>28.682978800320004</v>
      </c>
      <c r="I201" s="12" t="s">
        <v>114</v>
      </c>
      <c r="J201" s="15">
        <v>29.27999</v>
      </c>
      <c r="K201" s="15">
        <v>66.95757</v>
      </c>
      <c r="L201" s="15">
        <v>49.04862</v>
      </c>
      <c r="M201" s="18"/>
      <c r="N201" s="18"/>
    </row>
    <row r="202" spans="1:14" ht="24">
      <c r="A202" s="13"/>
      <c r="B202" s="12">
        <f t="shared" si="19"/>
        <v>21</v>
      </c>
      <c r="C202" s="180">
        <v>39805</v>
      </c>
      <c r="D202" s="15">
        <v>320.65</v>
      </c>
      <c r="E202" s="15">
        <v>2.11</v>
      </c>
      <c r="F202" s="65">
        <f t="shared" si="13"/>
        <v>0.182304</v>
      </c>
      <c r="G202" s="15">
        <f t="shared" si="20"/>
        <v>35.97683</v>
      </c>
      <c r="H202" s="65">
        <f t="shared" si="21"/>
        <v>6.55872001632</v>
      </c>
      <c r="I202" s="12" t="s">
        <v>115</v>
      </c>
      <c r="J202" s="15">
        <v>39.93868</v>
      </c>
      <c r="K202" s="15">
        <v>35.96234</v>
      </c>
      <c r="L202" s="15">
        <v>32.02947</v>
      </c>
      <c r="M202" s="18"/>
      <c r="N202" s="18"/>
    </row>
    <row r="203" spans="1:14" ht="24">
      <c r="A203" s="13"/>
      <c r="B203" s="12">
        <f t="shared" si="19"/>
        <v>22</v>
      </c>
      <c r="C203" s="180">
        <v>39819</v>
      </c>
      <c r="D203" s="15">
        <v>320.68</v>
      </c>
      <c r="E203" s="15">
        <v>2.198</v>
      </c>
      <c r="F203" s="65">
        <f t="shared" si="13"/>
        <v>0.1899072</v>
      </c>
      <c r="G203" s="15">
        <f t="shared" si="20"/>
        <v>61.62857666666667</v>
      </c>
      <c r="H203" s="65">
        <f t="shared" si="21"/>
        <v>11.703710434752</v>
      </c>
      <c r="I203" s="12" t="s">
        <v>116</v>
      </c>
      <c r="J203" s="15">
        <v>59.61638</v>
      </c>
      <c r="K203" s="15">
        <v>59.50167</v>
      </c>
      <c r="L203" s="15">
        <v>65.76768</v>
      </c>
      <c r="M203" s="18"/>
      <c r="N203" s="18"/>
    </row>
    <row r="204" spans="1:14" ht="24">
      <c r="A204" s="13"/>
      <c r="B204" s="12">
        <f t="shared" si="19"/>
        <v>23</v>
      </c>
      <c r="C204" s="180">
        <v>39840</v>
      </c>
      <c r="D204" s="15">
        <v>320.61</v>
      </c>
      <c r="E204" s="15">
        <v>1.558</v>
      </c>
      <c r="F204" s="65">
        <f t="shared" si="13"/>
        <v>0.13461120000000001</v>
      </c>
      <c r="G204" s="15">
        <f t="shared" si="20"/>
        <v>60.69830666666667</v>
      </c>
      <c r="H204" s="65">
        <f t="shared" si="21"/>
        <v>8.170671898368001</v>
      </c>
      <c r="I204" s="12" t="s">
        <v>117</v>
      </c>
      <c r="J204" s="15">
        <v>63.60326</v>
      </c>
      <c r="K204" s="15">
        <v>56.82283</v>
      </c>
      <c r="L204" s="15">
        <v>61.66883</v>
      </c>
      <c r="M204" s="18"/>
      <c r="N204" s="18"/>
    </row>
    <row r="205" spans="1:14" ht="24">
      <c r="A205" s="13"/>
      <c r="B205" s="12">
        <f t="shared" si="19"/>
        <v>24</v>
      </c>
      <c r="C205" s="180">
        <v>39849</v>
      </c>
      <c r="D205" s="15">
        <v>320.55</v>
      </c>
      <c r="E205" s="15">
        <v>1.184</v>
      </c>
      <c r="F205" s="65">
        <f t="shared" si="13"/>
        <v>0.1022976</v>
      </c>
      <c r="G205" s="15">
        <f t="shared" si="20"/>
        <v>27.338373333333333</v>
      </c>
      <c r="H205" s="65">
        <f t="shared" si="21"/>
        <v>2.796649979904</v>
      </c>
      <c r="I205" s="12" t="s">
        <v>118</v>
      </c>
      <c r="J205" s="15">
        <v>31.04492</v>
      </c>
      <c r="K205" s="15">
        <v>28.60942</v>
      </c>
      <c r="L205" s="15">
        <v>22.36078</v>
      </c>
      <c r="M205" s="18"/>
      <c r="N205" s="18"/>
    </row>
    <row r="206" spans="1:14" ht="24">
      <c r="A206" s="13"/>
      <c r="B206" s="12">
        <f t="shared" si="19"/>
        <v>25</v>
      </c>
      <c r="C206" s="180">
        <v>39857</v>
      </c>
      <c r="D206" s="15">
        <v>320.49</v>
      </c>
      <c r="E206" s="15">
        <v>0.774</v>
      </c>
      <c r="F206" s="65">
        <f t="shared" si="13"/>
        <v>0.0668736</v>
      </c>
      <c r="G206" s="15">
        <f t="shared" si="20"/>
        <v>34.87595</v>
      </c>
      <c r="H206" s="65">
        <f t="shared" si="21"/>
        <v>2.3322803299200006</v>
      </c>
      <c r="I206" s="12" t="s">
        <v>119</v>
      </c>
      <c r="J206" s="15">
        <v>33.85464</v>
      </c>
      <c r="K206" s="15">
        <v>45.6076</v>
      </c>
      <c r="L206" s="15">
        <v>25.16561</v>
      </c>
      <c r="M206" s="18"/>
      <c r="N206" s="18"/>
    </row>
    <row r="207" spans="1:14" ht="24">
      <c r="A207" s="13"/>
      <c r="B207" s="12">
        <v>26</v>
      </c>
      <c r="C207" s="180">
        <v>39877</v>
      </c>
      <c r="D207" s="15">
        <v>320.49</v>
      </c>
      <c r="E207" s="15">
        <v>0.795</v>
      </c>
      <c r="F207" s="65">
        <f t="shared" si="13"/>
        <v>0.06868800000000001</v>
      </c>
      <c r="G207" s="15">
        <f>+AVERAGE(J207:L207)</f>
        <v>23.25484</v>
      </c>
      <c r="H207" s="65">
        <f>G207*F207</f>
        <v>1.5973284499200004</v>
      </c>
      <c r="I207" s="12" t="s">
        <v>120</v>
      </c>
      <c r="J207" s="15">
        <v>28.76508</v>
      </c>
      <c r="K207" s="15">
        <v>21.14453</v>
      </c>
      <c r="L207" s="15">
        <v>19.85491</v>
      </c>
      <c r="M207" s="18"/>
      <c r="N207" s="18"/>
    </row>
    <row r="208" spans="1:14" ht="24.75" thickBot="1">
      <c r="A208" s="13"/>
      <c r="B208" s="12">
        <v>27</v>
      </c>
      <c r="C208" s="180">
        <v>39890</v>
      </c>
      <c r="D208" s="15">
        <v>320.44</v>
      </c>
      <c r="E208" s="15">
        <v>0.51</v>
      </c>
      <c r="F208" s="65">
        <f t="shared" si="13"/>
        <v>0.044064000000000006</v>
      </c>
      <c r="G208" s="15">
        <f>+AVERAGE(J208:L208)</f>
        <v>26.441456666666667</v>
      </c>
      <c r="H208" s="65">
        <f>G208*F208</f>
        <v>1.1651163465600003</v>
      </c>
      <c r="I208" s="12" t="s">
        <v>121</v>
      </c>
      <c r="J208" s="15">
        <v>29.79894</v>
      </c>
      <c r="K208" s="15">
        <v>26.4639</v>
      </c>
      <c r="L208" s="15">
        <v>23.06153</v>
      </c>
      <c r="M208" s="18"/>
      <c r="N208" s="18"/>
    </row>
    <row r="209" spans="1:14" ht="24">
      <c r="A209" s="13"/>
      <c r="B209" s="81">
        <v>1</v>
      </c>
      <c r="C209" s="184">
        <v>39911</v>
      </c>
      <c r="D209" s="82">
        <v>320.44</v>
      </c>
      <c r="E209" s="82">
        <v>0.492</v>
      </c>
      <c r="F209" s="80">
        <f t="shared" si="13"/>
        <v>0.0425088</v>
      </c>
      <c r="G209" s="82">
        <f>+AVERAGE(J209:L209)</f>
        <v>9.5038</v>
      </c>
      <c r="H209" s="80">
        <f>G209*F209</f>
        <v>0.40399513344</v>
      </c>
      <c r="I209" s="93" t="s">
        <v>122</v>
      </c>
      <c r="J209" s="82">
        <v>7.60509</v>
      </c>
      <c r="K209" s="82">
        <v>12.99103</v>
      </c>
      <c r="L209" s="82">
        <v>7.91528</v>
      </c>
      <c r="M209" s="18"/>
      <c r="N209" s="18"/>
    </row>
    <row r="210" spans="1:14" ht="24">
      <c r="A210" s="13"/>
      <c r="B210" s="12">
        <f>+B209+1</f>
        <v>2</v>
      </c>
      <c r="C210" s="180">
        <v>238269</v>
      </c>
      <c r="D210" s="15">
        <v>320.63</v>
      </c>
      <c r="E210" s="15">
        <v>1.432</v>
      </c>
      <c r="F210" s="65">
        <f t="shared" si="13"/>
        <v>0.1237248</v>
      </c>
      <c r="G210" s="15">
        <f aca="true" t="shared" si="22" ref="G210:G216">+AVERAGE(J210:L210)</f>
        <v>41.33196</v>
      </c>
      <c r="H210" s="65">
        <f aca="true" t="shared" si="23" ref="H210:H216">G210*F210</f>
        <v>5.113788484608</v>
      </c>
      <c r="I210" s="14" t="s">
        <v>123</v>
      </c>
      <c r="J210" s="15">
        <v>27.4452</v>
      </c>
      <c r="K210" s="15">
        <v>51.03454</v>
      </c>
      <c r="L210" s="15">
        <v>45.51614</v>
      </c>
      <c r="M210" s="18"/>
      <c r="N210" s="18"/>
    </row>
    <row r="211" spans="1:14" ht="24">
      <c r="A211" s="13"/>
      <c r="B211" s="12">
        <f aca="true" t="shared" si="24" ref="B211:B223">+B210+1</f>
        <v>3</v>
      </c>
      <c r="C211" s="180">
        <v>39954</v>
      </c>
      <c r="D211" s="15">
        <v>320.7</v>
      </c>
      <c r="E211" s="15">
        <v>2.194</v>
      </c>
      <c r="F211" s="65">
        <f t="shared" si="13"/>
        <v>0.1895616</v>
      </c>
      <c r="G211" s="15">
        <f t="shared" si="22"/>
        <v>33.7292</v>
      </c>
      <c r="H211" s="65">
        <f t="shared" si="23"/>
        <v>6.39376111872</v>
      </c>
      <c r="I211" s="14" t="s">
        <v>124</v>
      </c>
      <c r="J211" s="15">
        <v>37.40902</v>
      </c>
      <c r="K211" s="15">
        <v>33.1565</v>
      </c>
      <c r="L211" s="15">
        <v>30.62208</v>
      </c>
      <c r="M211" s="18"/>
      <c r="N211" s="18"/>
    </row>
    <row r="212" spans="1:14" ht="24">
      <c r="A212" s="13"/>
      <c r="B212" s="12">
        <f t="shared" si="24"/>
        <v>4</v>
      </c>
      <c r="C212" s="180">
        <v>39967</v>
      </c>
      <c r="D212" s="15">
        <v>320.73</v>
      </c>
      <c r="E212" s="13">
        <v>2.525</v>
      </c>
      <c r="F212" s="65">
        <f t="shared" si="13"/>
        <v>0.21816</v>
      </c>
      <c r="G212" s="15">
        <f t="shared" si="22"/>
        <v>39.042053333333335</v>
      </c>
      <c r="H212" s="65">
        <f t="shared" si="23"/>
        <v>8.5174143552</v>
      </c>
      <c r="I212" s="14" t="s">
        <v>125</v>
      </c>
      <c r="J212" s="15">
        <v>37.77874</v>
      </c>
      <c r="K212" s="15">
        <v>41.88851</v>
      </c>
      <c r="L212" s="15">
        <v>37.45891</v>
      </c>
      <c r="M212" s="18"/>
      <c r="N212" s="18"/>
    </row>
    <row r="213" spans="1:14" ht="24">
      <c r="A213" s="13"/>
      <c r="B213" s="12">
        <f t="shared" si="24"/>
        <v>5</v>
      </c>
      <c r="C213" s="180">
        <v>39979</v>
      </c>
      <c r="D213" s="15">
        <v>320.7</v>
      </c>
      <c r="E213" s="15">
        <v>2.592</v>
      </c>
      <c r="F213" s="65">
        <f t="shared" si="13"/>
        <v>0.22394880000000003</v>
      </c>
      <c r="G213" s="15">
        <f t="shared" si="22"/>
        <v>34.657243333333334</v>
      </c>
      <c r="H213" s="65">
        <f t="shared" si="23"/>
        <v>7.7614480558080015</v>
      </c>
      <c r="I213" s="14" t="s">
        <v>96</v>
      </c>
      <c r="J213" s="15">
        <v>38.42459</v>
      </c>
      <c r="K213" s="15">
        <v>33.15199</v>
      </c>
      <c r="L213" s="15">
        <v>32.39515</v>
      </c>
      <c r="M213" s="18"/>
      <c r="N213" s="18"/>
    </row>
    <row r="214" spans="1:14" ht="24">
      <c r="A214" s="13"/>
      <c r="B214" s="12">
        <f t="shared" si="24"/>
        <v>6</v>
      </c>
      <c r="C214" s="180">
        <v>39982</v>
      </c>
      <c r="D214" s="15">
        <v>321.12</v>
      </c>
      <c r="E214" s="15">
        <v>6.455</v>
      </c>
      <c r="F214" s="65">
        <f t="shared" si="13"/>
        <v>0.557712</v>
      </c>
      <c r="G214" s="15">
        <f t="shared" si="22"/>
        <v>96.80863</v>
      </c>
      <c r="H214" s="65">
        <f t="shared" si="23"/>
        <v>53.99133465455999</v>
      </c>
      <c r="I214" s="14" t="s">
        <v>126</v>
      </c>
      <c r="J214" s="15">
        <v>101.85467</v>
      </c>
      <c r="K214" s="15">
        <v>100.28106</v>
      </c>
      <c r="L214" s="15">
        <v>88.29016</v>
      </c>
      <c r="M214" s="18"/>
      <c r="N214" s="18"/>
    </row>
    <row r="215" spans="1:14" ht="24">
      <c r="A215" s="13"/>
      <c r="B215" s="12">
        <f t="shared" si="24"/>
        <v>7</v>
      </c>
      <c r="C215" s="180">
        <v>40008</v>
      </c>
      <c r="D215" s="15">
        <v>321.02</v>
      </c>
      <c r="E215" s="15">
        <v>4.568</v>
      </c>
      <c r="F215" s="65">
        <f t="shared" si="13"/>
        <v>0.3946752</v>
      </c>
      <c r="G215" s="15">
        <f t="shared" si="22"/>
        <v>65.20915666666666</v>
      </c>
      <c r="H215" s="65">
        <f t="shared" si="23"/>
        <v>25.736436949247995</v>
      </c>
      <c r="I215" s="12" t="s">
        <v>127</v>
      </c>
      <c r="J215" s="15">
        <v>59.42375</v>
      </c>
      <c r="K215" s="15">
        <v>65.47379</v>
      </c>
      <c r="L215" s="15">
        <v>70.72993</v>
      </c>
      <c r="M215" s="18"/>
      <c r="N215" s="18"/>
    </row>
    <row r="216" spans="1:14" ht="24">
      <c r="A216" s="13"/>
      <c r="B216" s="12">
        <f t="shared" si="24"/>
        <v>8</v>
      </c>
      <c r="C216" s="180">
        <v>40016</v>
      </c>
      <c r="D216" s="15">
        <v>320.92</v>
      </c>
      <c r="E216" s="15">
        <v>3.208</v>
      </c>
      <c r="F216" s="65">
        <f t="shared" si="13"/>
        <v>0.2771712</v>
      </c>
      <c r="G216" s="15">
        <f t="shared" si="22"/>
        <v>64.30065333333333</v>
      </c>
      <c r="H216" s="65">
        <f t="shared" si="23"/>
        <v>17.822289245184</v>
      </c>
      <c r="I216" s="12" t="s">
        <v>128</v>
      </c>
      <c r="J216" s="15">
        <v>66.30639</v>
      </c>
      <c r="K216" s="15">
        <v>61.26217</v>
      </c>
      <c r="L216" s="15">
        <v>65.3334</v>
      </c>
      <c r="M216" s="18"/>
      <c r="N216" s="18"/>
    </row>
    <row r="217" spans="1:14" ht="24">
      <c r="A217" s="13"/>
      <c r="B217" s="12">
        <f t="shared" si="24"/>
        <v>9</v>
      </c>
      <c r="C217" s="180">
        <v>40021</v>
      </c>
      <c r="D217" s="15">
        <v>320.69</v>
      </c>
      <c r="E217" s="15">
        <v>2.338</v>
      </c>
      <c r="F217" s="65">
        <f t="shared" si="13"/>
        <v>0.20200320000000002</v>
      </c>
      <c r="G217" s="15">
        <f aca="true" t="shared" si="25" ref="G217:G223">+AVERAGE(J217:L217)</f>
        <v>45.39398666666667</v>
      </c>
      <c r="H217" s="65">
        <f aca="true" t="shared" si="26" ref="H217:H223">G217*F217</f>
        <v>9.169730567424002</v>
      </c>
      <c r="I217" s="12" t="s">
        <v>129</v>
      </c>
      <c r="J217" s="15">
        <v>48.82174</v>
      </c>
      <c r="K217" s="15">
        <v>43.17218</v>
      </c>
      <c r="L217" s="15">
        <v>44.18804</v>
      </c>
      <c r="M217" s="18"/>
      <c r="N217" s="18"/>
    </row>
    <row r="218" spans="1:14" ht="24">
      <c r="A218" s="13"/>
      <c r="B218" s="12">
        <f t="shared" si="24"/>
        <v>10</v>
      </c>
      <c r="C218" s="180">
        <v>40050</v>
      </c>
      <c r="D218" s="15">
        <v>322.28</v>
      </c>
      <c r="E218" s="15">
        <v>26.839</v>
      </c>
      <c r="F218" s="65">
        <f t="shared" si="13"/>
        <v>2.3188896</v>
      </c>
      <c r="G218" s="15">
        <f t="shared" si="25"/>
        <v>250.29914333333332</v>
      </c>
      <c r="H218" s="65">
        <f t="shared" si="26"/>
        <v>580.4160803645759</v>
      </c>
      <c r="I218" s="12" t="s">
        <v>130</v>
      </c>
      <c r="J218" s="15">
        <v>223.00737</v>
      </c>
      <c r="K218" s="15">
        <v>231.21387</v>
      </c>
      <c r="L218" s="15">
        <v>296.67619</v>
      </c>
      <c r="M218" s="18"/>
      <c r="N218" s="18"/>
    </row>
    <row r="219" spans="1:14" ht="24">
      <c r="A219" s="13"/>
      <c r="B219" s="12">
        <f t="shared" si="24"/>
        <v>11</v>
      </c>
      <c r="C219" s="180">
        <v>40070</v>
      </c>
      <c r="D219" s="15">
        <v>321.65</v>
      </c>
      <c r="E219" s="15">
        <v>12.761</v>
      </c>
      <c r="F219" s="65">
        <f t="shared" si="13"/>
        <v>1.1025504</v>
      </c>
      <c r="G219" s="15">
        <f t="shared" si="25"/>
        <v>468.4264033333333</v>
      </c>
      <c r="H219" s="65">
        <f t="shared" si="26"/>
        <v>516.4637183657279</v>
      </c>
      <c r="I219" s="12" t="s">
        <v>131</v>
      </c>
      <c r="J219" s="15">
        <v>489.71753</v>
      </c>
      <c r="K219" s="15">
        <v>484.09608</v>
      </c>
      <c r="L219" s="15">
        <v>431.4656</v>
      </c>
      <c r="M219" s="18"/>
      <c r="N219" s="18"/>
    </row>
    <row r="220" spans="1:14" ht="24">
      <c r="A220" s="13"/>
      <c r="B220" s="12">
        <f t="shared" si="24"/>
        <v>12</v>
      </c>
      <c r="C220" s="180">
        <v>40074</v>
      </c>
      <c r="D220" s="15">
        <v>322.775</v>
      </c>
      <c r="E220" s="15">
        <v>38.806</v>
      </c>
      <c r="F220" s="65">
        <f t="shared" si="13"/>
        <v>3.3528384</v>
      </c>
      <c r="G220" s="15">
        <f t="shared" si="25"/>
        <v>376.65343666666666</v>
      </c>
      <c r="H220" s="65">
        <f t="shared" si="26"/>
        <v>1262.858105947968</v>
      </c>
      <c r="I220" s="12" t="s">
        <v>132</v>
      </c>
      <c r="J220" s="15">
        <v>401.99066</v>
      </c>
      <c r="K220" s="15">
        <v>340.25313</v>
      </c>
      <c r="L220" s="15">
        <v>387.71652</v>
      </c>
      <c r="M220" s="18"/>
      <c r="N220" s="18"/>
    </row>
    <row r="221" spans="1:14" ht="24">
      <c r="A221" s="13"/>
      <c r="B221" s="12">
        <f t="shared" si="24"/>
        <v>13</v>
      </c>
      <c r="C221" s="180">
        <v>40094</v>
      </c>
      <c r="D221" s="15">
        <v>321</v>
      </c>
      <c r="E221" s="15">
        <v>5.032</v>
      </c>
      <c r="F221" s="65">
        <f t="shared" si="13"/>
        <v>0.4347648</v>
      </c>
      <c r="G221" s="15">
        <f t="shared" si="25"/>
        <v>91.03788000000002</v>
      </c>
      <c r="H221" s="65">
        <f t="shared" si="26"/>
        <v>39.58006569062401</v>
      </c>
      <c r="I221" s="12" t="s">
        <v>133</v>
      </c>
      <c r="J221" s="15">
        <v>91.30548</v>
      </c>
      <c r="K221" s="15">
        <v>94.64273</v>
      </c>
      <c r="L221" s="15">
        <v>87.16543</v>
      </c>
      <c r="M221" s="18"/>
      <c r="N221" s="18"/>
    </row>
    <row r="222" spans="1:14" ht="24">
      <c r="A222" s="13"/>
      <c r="B222" s="12">
        <f t="shared" si="24"/>
        <v>14</v>
      </c>
      <c r="C222" s="180">
        <v>40103</v>
      </c>
      <c r="D222" s="15">
        <v>321.13</v>
      </c>
      <c r="E222" s="15">
        <v>8.357</v>
      </c>
      <c r="F222" s="65">
        <f aca="true" t="shared" si="27" ref="F222:F334">E222*0.0864</f>
        <v>0.7220447999999999</v>
      </c>
      <c r="G222" s="15">
        <f t="shared" si="25"/>
        <v>480.1206666666667</v>
      </c>
      <c r="H222" s="65">
        <f t="shared" si="26"/>
        <v>346.6686307392</v>
      </c>
      <c r="I222" s="12" t="s">
        <v>134</v>
      </c>
      <c r="J222" s="15">
        <v>485.5626</v>
      </c>
      <c r="K222" s="15">
        <v>436.22596</v>
      </c>
      <c r="L222" s="15">
        <v>518.57344</v>
      </c>
      <c r="M222" s="18"/>
      <c r="N222" s="18"/>
    </row>
    <row r="223" spans="1:14" ht="24">
      <c r="A223" s="13"/>
      <c r="B223" s="12">
        <f t="shared" si="24"/>
        <v>15</v>
      </c>
      <c r="C223" s="180">
        <v>40107</v>
      </c>
      <c r="D223" s="15">
        <v>321.37</v>
      </c>
      <c r="E223" s="15">
        <v>9.674</v>
      </c>
      <c r="F223" s="65">
        <f t="shared" si="27"/>
        <v>0.8358336</v>
      </c>
      <c r="G223" s="15">
        <f t="shared" si="25"/>
        <v>519.56557</v>
      </c>
      <c r="H223" s="65">
        <f t="shared" si="26"/>
        <v>434.27036080915195</v>
      </c>
      <c r="I223" s="12" t="s">
        <v>135</v>
      </c>
      <c r="J223" s="15">
        <v>540.90465</v>
      </c>
      <c r="K223" s="15">
        <v>554.22632</v>
      </c>
      <c r="L223" s="15">
        <v>463.56574</v>
      </c>
      <c r="M223" s="18"/>
      <c r="N223" s="18"/>
    </row>
    <row r="224" spans="1:14" ht="24">
      <c r="A224" s="13"/>
      <c r="B224" s="12">
        <v>16</v>
      </c>
      <c r="C224" s="180">
        <v>40113</v>
      </c>
      <c r="D224" s="15">
        <v>321.08</v>
      </c>
      <c r="E224" s="15">
        <v>7.631</v>
      </c>
      <c r="F224" s="65">
        <f t="shared" si="27"/>
        <v>0.6593184000000001</v>
      </c>
      <c r="G224" s="15">
        <f aca="true" t="shared" si="28" ref="G224:G230">+AVERAGE(J224:L224)</f>
        <v>137.42883333333333</v>
      </c>
      <c r="H224" s="65">
        <f aca="true" t="shared" si="29" ref="H224:H230">G224*F224</f>
        <v>90.60935850720001</v>
      </c>
      <c r="I224" s="12" t="s">
        <v>136</v>
      </c>
      <c r="J224" s="15">
        <v>101.64305</v>
      </c>
      <c r="K224" s="15">
        <v>164.97236</v>
      </c>
      <c r="L224" s="15">
        <v>145.67109</v>
      </c>
      <c r="M224" s="18"/>
      <c r="N224" s="18"/>
    </row>
    <row r="225" spans="1:14" ht="24">
      <c r="A225" s="13"/>
      <c r="B225" s="12">
        <v>17</v>
      </c>
      <c r="C225" s="180">
        <v>40126</v>
      </c>
      <c r="D225" s="15">
        <v>320.86</v>
      </c>
      <c r="E225" s="15">
        <v>4.515</v>
      </c>
      <c r="F225" s="65">
        <f t="shared" si="27"/>
        <v>0.390096</v>
      </c>
      <c r="G225" s="15">
        <f t="shared" si="28"/>
        <v>78.64773333333333</v>
      </c>
      <c r="H225" s="65">
        <f t="shared" si="29"/>
        <v>30.6801661824</v>
      </c>
      <c r="I225" s="12" t="s">
        <v>137</v>
      </c>
      <c r="J225" s="15">
        <v>78.81436</v>
      </c>
      <c r="K225" s="15">
        <v>80.08172</v>
      </c>
      <c r="L225" s="15">
        <v>77.04712</v>
      </c>
      <c r="M225" s="18"/>
      <c r="N225" s="18"/>
    </row>
    <row r="226" spans="1:14" ht="24">
      <c r="A226" s="13"/>
      <c r="B226" s="12">
        <v>18</v>
      </c>
      <c r="C226" s="180">
        <v>40127</v>
      </c>
      <c r="D226" s="15">
        <v>320.85</v>
      </c>
      <c r="E226" s="15">
        <v>4.39</v>
      </c>
      <c r="F226" s="65">
        <f t="shared" si="27"/>
        <v>0.37929599999999997</v>
      </c>
      <c r="G226" s="15">
        <f t="shared" si="28"/>
        <v>56.53358666666666</v>
      </c>
      <c r="H226" s="65">
        <f t="shared" si="29"/>
        <v>21.442963288319994</v>
      </c>
      <c r="I226" s="12" t="s">
        <v>138</v>
      </c>
      <c r="J226" s="15">
        <v>65.13354</v>
      </c>
      <c r="K226" s="15">
        <v>66.82306</v>
      </c>
      <c r="L226" s="15">
        <v>37.64416</v>
      </c>
      <c r="M226" s="18"/>
      <c r="N226" s="18"/>
    </row>
    <row r="227" spans="1:14" ht="24">
      <c r="A227" s="13"/>
      <c r="B227" s="12">
        <v>19</v>
      </c>
      <c r="C227" s="180">
        <v>40132</v>
      </c>
      <c r="D227" s="15">
        <v>320.83</v>
      </c>
      <c r="E227" s="15">
        <v>4.08</v>
      </c>
      <c r="F227" s="65">
        <f t="shared" si="27"/>
        <v>0.35251200000000005</v>
      </c>
      <c r="G227" s="15">
        <f t="shared" si="28"/>
        <v>115.83322666666668</v>
      </c>
      <c r="H227" s="65">
        <f t="shared" si="29"/>
        <v>40.832602398720006</v>
      </c>
      <c r="I227" s="12" t="s">
        <v>139</v>
      </c>
      <c r="J227" s="15">
        <v>111.25289</v>
      </c>
      <c r="K227" s="15">
        <v>122.79138</v>
      </c>
      <c r="L227" s="15">
        <v>113.45541</v>
      </c>
      <c r="M227" s="18"/>
      <c r="N227" s="18"/>
    </row>
    <row r="228" spans="1:14" ht="24">
      <c r="A228" s="13"/>
      <c r="B228" s="12">
        <v>20</v>
      </c>
      <c r="C228" s="180">
        <v>40134</v>
      </c>
      <c r="D228" s="15">
        <v>320.79</v>
      </c>
      <c r="E228" s="15">
        <v>4.034</v>
      </c>
      <c r="F228" s="65">
        <f t="shared" si="27"/>
        <v>0.3485376</v>
      </c>
      <c r="G228" s="15">
        <f t="shared" si="28"/>
        <v>58.10937666666666</v>
      </c>
      <c r="H228" s="65">
        <f t="shared" si="29"/>
        <v>20.253302680896</v>
      </c>
      <c r="I228" s="12" t="s">
        <v>140</v>
      </c>
      <c r="J228" s="15">
        <v>62.15551</v>
      </c>
      <c r="K228" s="15">
        <v>57.4281</v>
      </c>
      <c r="L228" s="15">
        <v>54.74452</v>
      </c>
      <c r="M228" s="18"/>
      <c r="N228" s="18"/>
    </row>
    <row r="229" spans="1:14" ht="24">
      <c r="A229" s="13"/>
      <c r="B229" s="12">
        <v>21</v>
      </c>
      <c r="C229" s="180">
        <v>40152</v>
      </c>
      <c r="D229" s="15">
        <v>320.68</v>
      </c>
      <c r="E229" s="15">
        <v>2.661</v>
      </c>
      <c r="F229" s="65">
        <f t="shared" si="27"/>
        <v>0.22991040000000001</v>
      </c>
      <c r="G229" s="15">
        <f t="shared" si="28"/>
        <v>44.91431666666667</v>
      </c>
      <c r="H229" s="65">
        <f t="shared" si="29"/>
        <v>10.326268510560002</v>
      </c>
      <c r="I229" s="12" t="s">
        <v>141</v>
      </c>
      <c r="J229" s="15">
        <v>55.57695</v>
      </c>
      <c r="K229" s="15">
        <v>37.752</v>
      </c>
      <c r="L229" s="15">
        <v>41.414</v>
      </c>
      <c r="M229" s="18"/>
      <c r="N229" s="18"/>
    </row>
    <row r="230" spans="1:14" ht="24">
      <c r="A230" s="13"/>
      <c r="B230" s="12">
        <v>22</v>
      </c>
      <c r="C230" s="180">
        <v>40158</v>
      </c>
      <c r="D230" s="15">
        <v>320.66</v>
      </c>
      <c r="E230" s="15">
        <v>1.998</v>
      </c>
      <c r="F230" s="65">
        <f t="shared" si="27"/>
        <v>0.1726272</v>
      </c>
      <c r="G230" s="15">
        <f t="shared" si="28"/>
        <v>74.75</v>
      </c>
      <c r="H230" s="65">
        <f t="shared" si="29"/>
        <v>12.903883200000001</v>
      </c>
      <c r="I230" s="12" t="s">
        <v>142</v>
      </c>
      <c r="J230" s="15">
        <v>84.854</v>
      </c>
      <c r="K230" s="15">
        <v>73.386</v>
      </c>
      <c r="L230" s="15">
        <v>66.01</v>
      </c>
      <c r="M230" s="18"/>
      <c r="N230" s="18"/>
    </row>
    <row r="231" spans="1:14" ht="24">
      <c r="A231" s="13"/>
      <c r="B231" s="12">
        <v>23</v>
      </c>
      <c r="C231" s="180">
        <v>40163</v>
      </c>
      <c r="D231" s="15">
        <v>320.58</v>
      </c>
      <c r="E231" s="15">
        <v>1.336</v>
      </c>
      <c r="F231" s="65">
        <f t="shared" si="27"/>
        <v>0.11543040000000002</v>
      </c>
      <c r="G231" s="15">
        <f aca="true" t="shared" si="30" ref="G231:G346">+AVERAGE(J231:L231)</f>
        <v>50.03034</v>
      </c>
      <c r="H231" s="65">
        <f aca="true" t="shared" si="31" ref="H231:H334">G231*F231</f>
        <v>5.775022158336001</v>
      </c>
      <c r="I231" s="12" t="s">
        <v>143</v>
      </c>
      <c r="J231" s="15">
        <v>43.097</v>
      </c>
      <c r="K231" s="15">
        <v>59.56462</v>
      </c>
      <c r="L231" s="15">
        <v>47.4294</v>
      </c>
      <c r="N231" s="18"/>
    </row>
    <row r="232" spans="1:14" ht="24">
      <c r="A232" s="13"/>
      <c r="B232" s="12">
        <v>24</v>
      </c>
      <c r="C232" s="180">
        <v>40166</v>
      </c>
      <c r="D232" s="15">
        <v>320.59</v>
      </c>
      <c r="E232" s="15">
        <v>1.412</v>
      </c>
      <c r="F232" s="65">
        <f t="shared" si="27"/>
        <v>0.1219968</v>
      </c>
      <c r="G232" s="15">
        <f t="shared" si="30"/>
        <v>51.407090000000004</v>
      </c>
      <c r="H232" s="65">
        <f t="shared" si="31"/>
        <v>6.271500477312</v>
      </c>
      <c r="I232" s="12" t="s">
        <v>144</v>
      </c>
      <c r="J232" s="15">
        <v>55.87816</v>
      </c>
      <c r="K232" s="15">
        <v>44.39404</v>
      </c>
      <c r="L232" s="15">
        <v>53.94907</v>
      </c>
      <c r="M232" s="18"/>
      <c r="N232" s="18"/>
    </row>
    <row r="233" spans="1:14" ht="24">
      <c r="A233" s="13"/>
      <c r="B233" s="12">
        <v>25</v>
      </c>
      <c r="C233" s="180">
        <v>40184</v>
      </c>
      <c r="D233" s="15">
        <v>320.55</v>
      </c>
      <c r="E233" s="15">
        <v>1.233</v>
      </c>
      <c r="F233" s="65">
        <f t="shared" si="27"/>
        <v>0.10653120000000002</v>
      </c>
      <c r="G233" s="15">
        <f t="shared" si="30"/>
        <v>44.03234666666666</v>
      </c>
      <c r="H233" s="65">
        <f t="shared" si="31"/>
        <v>4.690818729216001</v>
      </c>
      <c r="I233" s="12" t="s">
        <v>145</v>
      </c>
      <c r="J233" s="15">
        <v>46.88696</v>
      </c>
      <c r="K233" s="15">
        <v>46.97286</v>
      </c>
      <c r="L233" s="15">
        <v>38.23722</v>
      </c>
      <c r="M233" s="18"/>
      <c r="N233" s="18"/>
    </row>
    <row r="234" spans="1:14" ht="24">
      <c r="A234" s="13"/>
      <c r="B234" s="12">
        <v>26</v>
      </c>
      <c r="C234" s="180">
        <v>40193</v>
      </c>
      <c r="D234" s="15">
        <v>320.56</v>
      </c>
      <c r="E234" s="15">
        <v>1.998</v>
      </c>
      <c r="F234" s="65">
        <f t="shared" si="27"/>
        <v>0.1726272</v>
      </c>
      <c r="G234" s="15">
        <f t="shared" si="30"/>
        <v>24.05586</v>
      </c>
      <c r="H234" s="65">
        <f t="shared" si="31"/>
        <v>4.152695755392</v>
      </c>
      <c r="I234" s="12" t="s">
        <v>146</v>
      </c>
      <c r="J234" s="15">
        <v>23.98561</v>
      </c>
      <c r="K234" s="15">
        <v>18.48692</v>
      </c>
      <c r="L234" s="15">
        <v>29.69505</v>
      </c>
      <c r="M234" s="18"/>
      <c r="N234" s="18"/>
    </row>
    <row r="235" spans="1:14" ht="24">
      <c r="A235" s="13"/>
      <c r="B235" s="12">
        <v>27</v>
      </c>
      <c r="C235" s="180">
        <v>40197</v>
      </c>
      <c r="D235" s="15">
        <v>320.5</v>
      </c>
      <c r="E235" s="15">
        <v>1.191</v>
      </c>
      <c r="F235" s="65">
        <f t="shared" si="27"/>
        <v>0.1029024</v>
      </c>
      <c r="G235" s="15">
        <f t="shared" si="30"/>
        <v>67.80940333333334</v>
      </c>
      <c r="H235" s="65">
        <f t="shared" si="31"/>
        <v>6.977750345568</v>
      </c>
      <c r="I235" s="12" t="s">
        <v>147</v>
      </c>
      <c r="J235" s="15">
        <v>84.96351</v>
      </c>
      <c r="K235" s="15">
        <v>60.79137</v>
      </c>
      <c r="L235" s="15">
        <v>57.67333</v>
      </c>
      <c r="M235" s="18"/>
      <c r="N235" s="18"/>
    </row>
    <row r="236" spans="1:14" ht="24">
      <c r="A236" s="13"/>
      <c r="B236" s="12">
        <v>28</v>
      </c>
      <c r="C236" s="180">
        <v>40204</v>
      </c>
      <c r="D236" s="15">
        <v>320.54</v>
      </c>
      <c r="E236" s="15">
        <v>1.412</v>
      </c>
      <c r="F236" s="65">
        <f t="shared" si="27"/>
        <v>0.1219968</v>
      </c>
      <c r="G236" s="15">
        <f t="shared" si="30"/>
        <v>113.60580333333333</v>
      </c>
      <c r="H236" s="65">
        <f t="shared" si="31"/>
        <v>13.859544468095999</v>
      </c>
      <c r="I236" s="12" t="s">
        <v>148</v>
      </c>
      <c r="J236" s="15">
        <v>114.819</v>
      </c>
      <c r="K236" s="15">
        <v>139.92537</v>
      </c>
      <c r="L236" s="15">
        <v>86.07304</v>
      </c>
      <c r="M236" s="18"/>
      <c r="N236" s="18"/>
    </row>
    <row r="237" spans="1:14" ht="24">
      <c r="A237" s="13"/>
      <c r="B237" s="12">
        <v>29</v>
      </c>
      <c r="C237" s="180">
        <v>40213</v>
      </c>
      <c r="D237" s="15">
        <v>320.41</v>
      </c>
      <c r="E237" s="15">
        <v>0.409</v>
      </c>
      <c r="F237" s="65">
        <f t="shared" si="27"/>
        <v>0.0353376</v>
      </c>
      <c r="G237" s="15">
        <f t="shared" si="30"/>
        <v>39.01296</v>
      </c>
      <c r="H237" s="65">
        <f t="shared" si="31"/>
        <v>1.378624375296</v>
      </c>
      <c r="I237" s="12" t="s">
        <v>149</v>
      </c>
      <c r="J237" s="15">
        <v>38.24166</v>
      </c>
      <c r="K237" s="15">
        <v>40.4318</v>
      </c>
      <c r="L237" s="15">
        <v>38.36542</v>
      </c>
      <c r="M237" s="18"/>
      <c r="N237" s="18"/>
    </row>
    <row r="238" spans="1:14" ht="24">
      <c r="A238" s="13"/>
      <c r="B238" s="12">
        <v>30</v>
      </c>
      <c r="C238" s="180">
        <v>40219</v>
      </c>
      <c r="D238" s="15">
        <v>320.44</v>
      </c>
      <c r="E238" s="15">
        <v>0.505</v>
      </c>
      <c r="F238" s="65">
        <f t="shared" si="27"/>
        <v>0.043632000000000004</v>
      </c>
      <c r="G238" s="15">
        <f t="shared" si="30"/>
        <v>56.78707</v>
      </c>
      <c r="H238" s="65">
        <f t="shared" si="31"/>
        <v>2.47773343824</v>
      </c>
      <c r="I238" s="12" t="s">
        <v>150</v>
      </c>
      <c r="J238" s="15">
        <v>43.27697</v>
      </c>
      <c r="K238" s="15">
        <v>71.24631</v>
      </c>
      <c r="L238" s="15">
        <v>55.83793</v>
      </c>
      <c r="M238" s="18"/>
      <c r="N238" s="18"/>
    </row>
    <row r="239" spans="1:14" ht="24">
      <c r="A239" s="13"/>
      <c r="B239" s="12">
        <v>31</v>
      </c>
      <c r="C239" s="180">
        <v>40233</v>
      </c>
      <c r="D239" s="15">
        <v>320.35</v>
      </c>
      <c r="E239" s="15">
        <v>0.211</v>
      </c>
      <c r="F239" s="65">
        <f t="shared" si="27"/>
        <v>0.0182304</v>
      </c>
      <c r="G239" s="15">
        <f t="shared" si="30"/>
        <v>24.744856666666664</v>
      </c>
      <c r="H239" s="65">
        <f t="shared" si="31"/>
        <v>0.45110863497599996</v>
      </c>
      <c r="I239" s="12" t="s">
        <v>151</v>
      </c>
      <c r="J239" s="15">
        <v>13.29669</v>
      </c>
      <c r="K239" s="15">
        <v>33.53322</v>
      </c>
      <c r="L239" s="15">
        <v>27.40466</v>
      </c>
      <c r="M239" s="18"/>
      <c r="N239" s="18"/>
    </row>
    <row r="240" spans="1:14" ht="24">
      <c r="A240" s="13"/>
      <c r="B240" s="12">
        <v>32</v>
      </c>
      <c r="C240" s="180">
        <v>40240</v>
      </c>
      <c r="D240" s="15">
        <v>320.36</v>
      </c>
      <c r="E240" s="15">
        <v>0.21</v>
      </c>
      <c r="F240" s="65">
        <f t="shared" si="27"/>
        <v>0.018144</v>
      </c>
      <c r="G240" s="15">
        <f t="shared" si="30"/>
        <v>69.13164333333333</v>
      </c>
      <c r="H240" s="65">
        <f t="shared" si="31"/>
        <v>1.25432453664</v>
      </c>
      <c r="I240" s="12" t="s">
        <v>152</v>
      </c>
      <c r="J240" s="15">
        <v>73.56066</v>
      </c>
      <c r="K240" s="15">
        <v>65.06257</v>
      </c>
      <c r="L240" s="15">
        <v>68.7717</v>
      </c>
      <c r="M240" s="18"/>
      <c r="N240" s="18"/>
    </row>
    <row r="241" spans="1:14" ht="24">
      <c r="A241" s="13"/>
      <c r="B241" s="12">
        <v>33</v>
      </c>
      <c r="C241" s="180">
        <v>40245</v>
      </c>
      <c r="D241" s="15">
        <v>320.32</v>
      </c>
      <c r="E241" s="15">
        <v>0.121</v>
      </c>
      <c r="F241" s="65">
        <f t="shared" si="27"/>
        <v>0.0104544</v>
      </c>
      <c r="G241" s="15">
        <f t="shared" si="30"/>
        <v>78.52575666666668</v>
      </c>
      <c r="H241" s="65">
        <f t="shared" si="31"/>
        <v>0.8209396704960003</v>
      </c>
      <c r="I241" s="12" t="s">
        <v>153</v>
      </c>
      <c r="J241" s="15">
        <v>73.81413</v>
      </c>
      <c r="K241" s="15">
        <v>87.1239</v>
      </c>
      <c r="L241" s="15">
        <v>74.63924</v>
      </c>
      <c r="M241" s="18"/>
      <c r="N241" s="18"/>
    </row>
    <row r="242" spans="1:14" ht="24.75" thickBot="1">
      <c r="A242" s="79"/>
      <c r="B242" s="76">
        <v>34</v>
      </c>
      <c r="C242" s="183">
        <v>40255</v>
      </c>
      <c r="D242" s="77">
        <v>320.31</v>
      </c>
      <c r="E242" s="77">
        <v>0.134</v>
      </c>
      <c r="F242" s="78">
        <f t="shared" si="27"/>
        <v>0.011577600000000002</v>
      </c>
      <c r="G242" s="77">
        <f t="shared" si="30"/>
        <v>105.45344</v>
      </c>
      <c r="H242" s="78">
        <f t="shared" si="31"/>
        <v>1.2208977469440003</v>
      </c>
      <c r="I242" s="76" t="s">
        <v>154</v>
      </c>
      <c r="J242" s="77">
        <v>83.51954</v>
      </c>
      <c r="K242" s="77">
        <v>99.57326</v>
      </c>
      <c r="L242" s="77">
        <v>133.26752</v>
      </c>
      <c r="M242" s="18"/>
      <c r="N242" s="18"/>
    </row>
    <row r="243" spans="1:14" ht="24">
      <c r="A243" s="13"/>
      <c r="B243" s="12">
        <v>1</v>
      </c>
      <c r="C243" s="180">
        <v>40275</v>
      </c>
      <c r="D243" s="15">
        <v>320.36</v>
      </c>
      <c r="E243" s="15">
        <v>0.195</v>
      </c>
      <c r="F243" s="65">
        <f t="shared" si="27"/>
        <v>0.016848000000000002</v>
      </c>
      <c r="G243" s="15">
        <f t="shared" si="30"/>
        <v>49.241923333333325</v>
      </c>
      <c r="H243" s="65">
        <f t="shared" si="31"/>
        <v>0.82962792432</v>
      </c>
      <c r="I243" s="94" t="s">
        <v>155</v>
      </c>
      <c r="J243" s="15">
        <v>56.51177</v>
      </c>
      <c r="K243" s="15">
        <v>42.3941</v>
      </c>
      <c r="L243" s="15">
        <v>48.8199</v>
      </c>
      <c r="M243" s="18"/>
      <c r="N243" s="18"/>
    </row>
    <row r="244" spans="1:14" ht="24">
      <c r="A244" s="13"/>
      <c r="B244" s="12">
        <v>2</v>
      </c>
      <c r="C244" s="180">
        <v>40294</v>
      </c>
      <c r="D244" s="15">
        <v>320.3</v>
      </c>
      <c r="E244" s="15">
        <v>0.054</v>
      </c>
      <c r="F244" s="65">
        <f t="shared" si="27"/>
        <v>0.0046656</v>
      </c>
      <c r="G244" s="15">
        <f t="shared" si="30"/>
        <v>63.88511333333333</v>
      </c>
      <c r="H244" s="65">
        <f t="shared" si="31"/>
        <v>0.29806238476799995</v>
      </c>
      <c r="I244" s="12" t="s">
        <v>156</v>
      </c>
      <c r="J244" s="15">
        <v>73.69767</v>
      </c>
      <c r="K244" s="15">
        <v>58.23495</v>
      </c>
      <c r="L244" s="15">
        <v>59.72272</v>
      </c>
      <c r="M244" s="18"/>
      <c r="N244" s="18"/>
    </row>
    <row r="245" spans="1:14" ht="24">
      <c r="A245" s="13"/>
      <c r="B245" s="12">
        <v>3</v>
      </c>
      <c r="C245" s="180">
        <v>40304</v>
      </c>
      <c r="D245" s="15">
        <v>320.41</v>
      </c>
      <c r="E245" s="15">
        <v>0.331</v>
      </c>
      <c r="F245" s="65">
        <f t="shared" si="27"/>
        <v>0.028598400000000003</v>
      </c>
      <c r="G245" s="15">
        <f t="shared" si="30"/>
        <v>55.81558666666666</v>
      </c>
      <c r="H245" s="65">
        <f t="shared" si="31"/>
        <v>1.596236473728</v>
      </c>
      <c r="I245" s="94" t="s">
        <v>157</v>
      </c>
      <c r="J245" s="15">
        <v>47.50445</v>
      </c>
      <c r="K245" s="15">
        <v>54.15967</v>
      </c>
      <c r="L245" s="15">
        <v>65.78264</v>
      </c>
      <c r="M245" s="18"/>
      <c r="N245" s="18"/>
    </row>
    <row r="246" spans="1:14" ht="24">
      <c r="A246" s="13"/>
      <c r="B246" s="12">
        <v>4</v>
      </c>
      <c r="C246" s="180">
        <v>40317</v>
      </c>
      <c r="D246" s="15">
        <v>320.34</v>
      </c>
      <c r="E246" s="15">
        <v>0.115</v>
      </c>
      <c r="F246" s="65">
        <f t="shared" si="27"/>
        <v>0.009936</v>
      </c>
      <c r="G246" s="15">
        <f t="shared" si="30"/>
        <v>60.603186666666666</v>
      </c>
      <c r="H246" s="65">
        <f t="shared" si="31"/>
        <v>0.60215326272</v>
      </c>
      <c r="I246" s="12" t="s">
        <v>158</v>
      </c>
      <c r="J246" s="15">
        <v>66.58391</v>
      </c>
      <c r="K246" s="15">
        <v>45.48524</v>
      </c>
      <c r="L246" s="15">
        <v>69.74041</v>
      </c>
      <c r="M246" s="18"/>
      <c r="N246" s="18"/>
    </row>
    <row r="247" spans="1:14" ht="24">
      <c r="A247" s="13"/>
      <c r="B247" s="12">
        <v>5</v>
      </c>
      <c r="C247" s="180">
        <v>40337</v>
      </c>
      <c r="D247" s="15">
        <v>320.57</v>
      </c>
      <c r="E247" s="15">
        <v>0.934</v>
      </c>
      <c r="F247" s="65">
        <f t="shared" si="27"/>
        <v>0.08069760000000001</v>
      </c>
      <c r="G247" s="15">
        <f t="shared" si="30"/>
        <v>85.13455666666668</v>
      </c>
      <c r="H247" s="65">
        <f t="shared" si="31"/>
        <v>6.870154400064002</v>
      </c>
      <c r="I247" s="12" t="s">
        <v>159</v>
      </c>
      <c r="J247" s="15">
        <v>88.24796</v>
      </c>
      <c r="K247" s="15">
        <v>78.418</v>
      </c>
      <c r="L247" s="15">
        <v>88.73771</v>
      </c>
      <c r="M247" s="18"/>
      <c r="N247" s="18"/>
    </row>
    <row r="248" spans="1:14" ht="24">
      <c r="A248" s="13"/>
      <c r="B248" s="12">
        <v>6</v>
      </c>
      <c r="C248" s="180">
        <v>40343</v>
      </c>
      <c r="D248" s="15">
        <v>320.7</v>
      </c>
      <c r="E248" s="15">
        <v>1.54</v>
      </c>
      <c r="F248" s="65">
        <f t="shared" si="27"/>
        <v>0.133056</v>
      </c>
      <c r="G248" s="15">
        <f t="shared" si="30"/>
        <v>229.78973</v>
      </c>
      <c r="H248" s="65">
        <f t="shared" si="31"/>
        <v>30.57490231488</v>
      </c>
      <c r="I248" s="12" t="s">
        <v>160</v>
      </c>
      <c r="J248" s="15">
        <v>245.09804</v>
      </c>
      <c r="K248" s="15">
        <v>250.40093</v>
      </c>
      <c r="L248" s="15">
        <v>193.87022</v>
      </c>
      <c r="M248" s="18"/>
      <c r="N248" s="18"/>
    </row>
    <row r="249" spans="1:14" ht="24">
      <c r="A249" s="13"/>
      <c r="B249" s="12">
        <v>7</v>
      </c>
      <c r="C249" s="180">
        <v>40345</v>
      </c>
      <c r="D249" s="15">
        <v>320.56</v>
      </c>
      <c r="E249" s="15">
        <v>1.007</v>
      </c>
      <c r="F249" s="65">
        <f t="shared" si="27"/>
        <v>0.0870048</v>
      </c>
      <c r="G249" s="15">
        <f t="shared" si="30"/>
        <v>59.40320666666667</v>
      </c>
      <c r="H249" s="65">
        <f t="shared" si="31"/>
        <v>5.1683641153919995</v>
      </c>
      <c r="I249" s="12" t="s">
        <v>161</v>
      </c>
      <c r="J249" s="15">
        <v>76.46265</v>
      </c>
      <c r="K249" s="15">
        <v>53.61535</v>
      </c>
      <c r="L249" s="15">
        <v>48.13162</v>
      </c>
      <c r="M249" s="18"/>
      <c r="N249" s="18"/>
    </row>
    <row r="250" spans="1:14" ht="24">
      <c r="A250" s="13"/>
      <c r="B250" s="12">
        <v>8</v>
      </c>
      <c r="C250" s="180">
        <v>40361</v>
      </c>
      <c r="D250" s="15">
        <v>321.04</v>
      </c>
      <c r="E250" s="15">
        <v>6.65</v>
      </c>
      <c r="F250" s="65">
        <f t="shared" si="27"/>
        <v>0.5745600000000001</v>
      </c>
      <c r="G250" s="15">
        <f t="shared" si="30"/>
        <v>278.0664433333333</v>
      </c>
      <c r="H250" s="65">
        <f t="shared" si="31"/>
        <v>159.76585568160002</v>
      </c>
      <c r="I250" s="12" t="s">
        <v>162</v>
      </c>
      <c r="J250" s="15">
        <v>274.67659</v>
      </c>
      <c r="K250" s="15">
        <v>282.23336</v>
      </c>
      <c r="L250" s="15">
        <v>277.28938</v>
      </c>
      <c r="M250" s="18"/>
      <c r="N250" s="18"/>
    </row>
    <row r="251" spans="1:14" ht="24">
      <c r="A251" s="13"/>
      <c r="B251" s="12">
        <v>9</v>
      </c>
      <c r="C251" s="180">
        <v>40373</v>
      </c>
      <c r="D251" s="15">
        <v>320.41</v>
      </c>
      <c r="E251" s="15">
        <v>0.334</v>
      </c>
      <c r="F251" s="65">
        <f t="shared" si="27"/>
        <v>0.028857600000000004</v>
      </c>
      <c r="G251" s="15">
        <f t="shared" si="30"/>
        <v>49.24972333333333</v>
      </c>
      <c r="H251" s="65">
        <f t="shared" si="31"/>
        <v>1.421228816064</v>
      </c>
      <c r="I251" s="12" t="s">
        <v>163</v>
      </c>
      <c r="J251" s="15">
        <v>61.9358</v>
      </c>
      <c r="K251" s="15">
        <v>57.02258</v>
      </c>
      <c r="L251" s="15">
        <v>28.79079</v>
      </c>
      <c r="M251" s="18"/>
      <c r="N251" s="18"/>
    </row>
    <row r="252" spans="1:14" ht="24">
      <c r="A252" s="13"/>
      <c r="B252" s="12">
        <v>10</v>
      </c>
      <c r="C252" s="180">
        <v>40387</v>
      </c>
      <c r="D252" s="15">
        <v>320.72</v>
      </c>
      <c r="E252" s="15">
        <v>2.52</v>
      </c>
      <c r="F252" s="65">
        <f t="shared" si="27"/>
        <v>0.217728</v>
      </c>
      <c r="G252" s="15">
        <f t="shared" si="30"/>
        <v>346.2348133333333</v>
      </c>
      <c r="H252" s="65">
        <f t="shared" si="31"/>
        <v>75.38501343744</v>
      </c>
      <c r="I252" s="12" t="s">
        <v>164</v>
      </c>
      <c r="J252" s="15">
        <v>340.12744</v>
      </c>
      <c r="K252" s="15">
        <v>323.47872</v>
      </c>
      <c r="L252" s="15">
        <v>375.09828</v>
      </c>
      <c r="M252" s="18"/>
      <c r="N252" s="18"/>
    </row>
    <row r="253" spans="1:14" ht="24">
      <c r="A253" s="13"/>
      <c r="B253" s="86">
        <v>11</v>
      </c>
      <c r="C253" s="185">
        <v>40394</v>
      </c>
      <c r="D253" s="15">
        <v>321.68</v>
      </c>
      <c r="E253" s="15">
        <v>14.139</v>
      </c>
      <c r="F253" s="65">
        <f t="shared" si="27"/>
        <v>1.2216096</v>
      </c>
      <c r="G253" s="15">
        <f t="shared" si="30"/>
        <v>275.3844966666667</v>
      </c>
      <c r="H253" s="65">
        <f t="shared" si="31"/>
        <v>336.412344819168</v>
      </c>
      <c r="I253" s="12" t="s">
        <v>165</v>
      </c>
      <c r="J253" s="15">
        <v>358.17606</v>
      </c>
      <c r="K253" s="15">
        <v>224.50967</v>
      </c>
      <c r="L253" s="15">
        <v>243.46776</v>
      </c>
      <c r="M253" s="18"/>
      <c r="N253" s="18"/>
    </row>
    <row r="254" spans="1:14" ht="24">
      <c r="A254" s="13"/>
      <c r="B254" s="12">
        <v>12</v>
      </c>
      <c r="C254" s="180">
        <v>40402</v>
      </c>
      <c r="D254" s="15">
        <v>321.97</v>
      </c>
      <c r="E254" s="15">
        <v>21.432</v>
      </c>
      <c r="F254" s="65">
        <f t="shared" si="27"/>
        <v>1.8517248</v>
      </c>
      <c r="G254" s="15">
        <f t="shared" si="30"/>
        <v>228.35815</v>
      </c>
      <c r="H254" s="65">
        <f t="shared" si="31"/>
        <v>422.85644963711997</v>
      </c>
      <c r="I254" s="12" t="s">
        <v>166</v>
      </c>
      <c r="J254" s="15">
        <v>229.75213</v>
      </c>
      <c r="K254" s="15">
        <v>225.45978</v>
      </c>
      <c r="L254" s="15">
        <v>229.86254</v>
      </c>
      <c r="M254" s="18"/>
      <c r="N254" s="18"/>
    </row>
    <row r="255" spans="1:14" ht="24">
      <c r="A255" s="13"/>
      <c r="B255" s="12">
        <v>13</v>
      </c>
      <c r="C255" s="180">
        <v>40420</v>
      </c>
      <c r="D255" s="15">
        <v>322.195</v>
      </c>
      <c r="E255" s="15">
        <v>26.662</v>
      </c>
      <c r="F255" s="65">
        <f t="shared" si="27"/>
        <v>2.3035968</v>
      </c>
      <c r="G255" s="15">
        <f t="shared" si="30"/>
        <v>256.6487333333333</v>
      </c>
      <c r="H255" s="65">
        <f t="shared" si="31"/>
        <v>591.21520083072</v>
      </c>
      <c r="I255" s="12" t="s">
        <v>167</v>
      </c>
      <c r="J255" s="15">
        <v>229.88506</v>
      </c>
      <c r="K255" s="15">
        <v>291.76832</v>
      </c>
      <c r="L255" s="15">
        <v>248.29282</v>
      </c>
      <c r="M255" s="18"/>
      <c r="N255" s="18"/>
    </row>
    <row r="256" spans="1:14" ht="24">
      <c r="A256" s="13"/>
      <c r="B256" s="12">
        <v>14</v>
      </c>
      <c r="C256" s="180">
        <v>40427</v>
      </c>
      <c r="D256" s="15">
        <v>320.76</v>
      </c>
      <c r="E256" s="15">
        <v>3.437</v>
      </c>
      <c r="F256" s="65">
        <f t="shared" si="27"/>
        <v>0.2969568</v>
      </c>
      <c r="G256" s="15">
        <f t="shared" si="30"/>
        <v>81.19069333333333</v>
      </c>
      <c r="H256" s="65">
        <f t="shared" si="31"/>
        <v>24.110128482048</v>
      </c>
      <c r="I256" s="12" t="s">
        <v>168</v>
      </c>
      <c r="J256" s="15">
        <v>81.43387</v>
      </c>
      <c r="K256" s="15">
        <v>79.29144</v>
      </c>
      <c r="L256" s="15">
        <v>82.84677</v>
      </c>
      <c r="M256" s="18"/>
      <c r="N256" s="18"/>
    </row>
    <row r="257" spans="1:14" ht="24">
      <c r="A257" s="13"/>
      <c r="B257" s="12">
        <v>15</v>
      </c>
      <c r="C257" s="180">
        <v>40436</v>
      </c>
      <c r="D257" s="15">
        <v>321.34</v>
      </c>
      <c r="E257" s="15">
        <v>11.821</v>
      </c>
      <c r="F257" s="65">
        <f t="shared" si="27"/>
        <v>1.0213344</v>
      </c>
      <c r="G257" s="15">
        <f t="shared" si="30"/>
        <v>227.78874</v>
      </c>
      <c r="H257" s="65">
        <f t="shared" si="31"/>
        <v>232.648476094656</v>
      </c>
      <c r="I257" s="12" t="s">
        <v>169</v>
      </c>
      <c r="J257" s="15">
        <v>280.01364</v>
      </c>
      <c r="K257" s="15">
        <v>228.98254</v>
      </c>
      <c r="L257" s="15">
        <v>174.37004</v>
      </c>
      <c r="M257" s="18"/>
      <c r="N257" s="18"/>
    </row>
    <row r="258" spans="1:14" ht="24">
      <c r="A258" s="13"/>
      <c r="B258" s="12">
        <v>16</v>
      </c>
      <c r="C258" s="180">
        <v>40443</v>
      </c>
      <c r="D258" s="15">
        <v>321.2</v>
      </c>
      <c r="E258" s="15">
        <v>10.677</v>
      </c>
      <c r="F258" s="65">
        <f t="shared" si="27"/>
        <v>0.9224928</v>
      </c>
      <c r="G258" s="15">
        <f t="shared" si="30"/>
        <v>206.05416666666665</v>
      </c>
      <c r="H258" s="65">
        <f t="shared" si="31"/>
        <v>190.08348515999998</v>
      </c>
      <c r="I258" s="12" t="s">
        <v>170</v>
      </c>
      <c r="J258" s="15">
        <v>190.7211</v>
      </c>
      <c r="K258" s="15">
        <v>197.79098</v>
      </c>
      <c r="L258" s="15">
        <v>229.65042</v>
      </c>
      <c r="M258" s="18"/>
      <c r="N258" s="18"/>
    </row>
    <row r="259" spans="1:14" ht="24">
      <c r="A259" s="13"/>
      <c r="B259" s="12">
        <v>17</v>
      </c>
      <c r="C259" s="180">
        <v>40461</v>
      </c>
      <c r="D259" s="15">
        <v>320.93</v>
      </c>
      <c r="E259" s="15">
        <v>5.362</v>
      </c>
      <c r="F259" s="65">
        <f t="shared" si="27"/>
        <v>0.46327680000000004</v>
      </c>
      <c r="G259" s="15">
        <f t="shared" si="30"/>
        <v>122.63714666666668</v>
      </c>
      <c r="H259" s="65">
        <f t="shared" si="31"/>
        <v>56.81494486886401</v>
      </c>
      <c r="I259" s="12" t="s">
        <v>92</v>
      </c>
      <c r="J259" s="15">
        <v>126.80938</v>
      </c>
      <c r="K259" s="15">
        <v>116.3864</v>
      </c>
      <c r="L259" s="15">
        <v>124.71566</v>
      </c>
      <c r="M259" s="18"/>
      <c r="N259" s="18"/>
    </row>
    <row r="260" spans="1:14" ht="24">
      <c r="A260" s="13"/>
      <c r="B260" s="12">
        <v>18</v>
      </c>
      <c r="C260" s="180">
        <v>40468</v>
      </c>
      <c r="D260" s="15">
        <v>321.02</v>
      </c>
      <c r="E260" s="15">
        <v>5.562</v>
      </c>
      <c r="F260" s="65">
        <f t="shared" si="27"/>
        <v>0.48055680000000006</v>
      </c>
      <c r="G260" s="15">
        <f t="shared" si="30"/>
        <v>130.09096</v>
      </c>
      <c r="H260" s="65">
        <f t="shared" si="31"/>
        <v>62.516095446528006</v>
      </c>
      <c r="I260" s="12" t="s">
        <v>93</v>
      </c>
      <c r="J260" s="15">
        <v>132.24272</v>
      </c>
      <c r="K260" s="15">
        <v>113.40206</v>
      </c>
      <c r="L260" s="15">
        <v>144.6281</v>
      </c>
      <c r="M260" s="18"/>
      <c r="N260" s="18"/>
    </row>
    <row r="261" spans="1:14" ht="24">
      <c r="A261" s="13"/>
      <c r="B261" s="12">
        <v>19</v>
      </c>
      <c r="C261" s="180">
        <v>40478</v>
      </c>
      <c r="D261" s="15">
        <v>321.11</v>
      </c>
      <c r="E261" s="15">
        <v>6.895</v>
      </c>
      <c r="F261" s="65">
        <f t="shared" si="27"/>
        <v>0.595728</v>
      </c>
      <c r="G261" s="15">
        <f t="shared" si="30"/>
        <v>136.44420333333332</v>
      </c>
      <c r="H261" s="65">
        <f t="shared" si="31"/>
        <v>81.28363236336</v>
      </c>
      <c r="I261" s="12" t="s">
        <v>171</v>
      </c>
      <c r="J261" s="15">
        <v>124.88422</v>
      </c>
      <c r="K261" s="15">
        <v>140.96742</v>
      </c>
      <c r="L261" s="15">
        <v>143.48097</v>
      </c>
      <c r="M261" s="18"/>
      <c r="N261" s="18"/>
    </row>
    <row r="262" spans="1:14" ht="24">
      <c r="A262" s="13"/>
      <c r="B262" s="12">
        <v>20</v>
      </c>
      <c r="C262" s="180">
        <v>40485</v>
      </c>
      <c r="D262" s="15">
        <v>320.88</v>
      </c>
      <c r="E262" s="15">
        <v>3.812</v>
      </c>
      <c r="F262" s="65">
        <f t="shared" si="27"/>
        <v>0.3293568</v>
      </c>
      <c r="G262" s="15">
        <f t="shared" si="30"/>
        <v>64.86698666666666</v>
      </c>
      <c r="H262" s="65">
        <f t="shared" si="31"/>
        <v>21.364383154176</v>
      </c>
      <c r="I262" s="12" t="s">
        <v>114</v>
      </c>
      <c r="J262" s="15">
        <v>58.52252</v>
      </c>
      <c r="K262" s="15">
        <v>68.47183</v>
      </c>
      <c r="L262" s="15">
        <v>67.60661</v>
      </c>
      <c r="M262" s="18"/>
      <c r="N262" s="18"/>
    </row>
    <row r="263" spans="1:14" ht="24">
      <c r="A263" s="13"/>
      <c r="B263" s="12">
        <v>21</v>
      </c>
      <c r="C263" s="180">
        <v>40497</v>
      </c>
      <c r="D263" s="15">
        <v>320.7</v>
      </c>
      <c r="E263" s="15">
        <v>3.33</v>
      </c>
      <c r="F263" s="65">
        <f t="shared" si="27"/>
        <v>0.287712</v>
      </c>
      <c r="G263" s="15">
        <f t="shared" si="30"/>
        <v>77.41573666666666</v>
      </c>
      <c r="H263" s="65">
        <f t="shared" si="31"/>
        <v>22.27343642784</v>
      </c>
      <c r="I263" s="12" t="s">
        <v>115</v>
      </c>
      <c r="J263" s="15">
        <v>89.02506</v>
      </c>
      <c r="K263" s="15">
        <v>62.03993</v>
      </c>
      <c r="L263" s="15">
        <v>81.18222</v>
      </c>
      <c r="M263" s="18"/>
      <c r="N263" s="18"/>
    </row>
    <row r="264" spans="1:14" ht="24">
      <c r="A264" s="13"/>
      <c r="B264" s="12">
        <v>22</v>
      </c>
      <c r="C264" s="180">
        <v>40506</v>
      </c>
      <c r="D264" s="15">
        <v>320.59</v>
      </c>
      <c r="E264" s="15">
        <v>2.531</v>
      </c>
      <c r="F264" s="65">
        <f t="shared" si="27"/>
        <v>0.21867840000000002</v>
      </c>
      <c r="G264" s="15">
        <f t="shared" si="30"/>
        <v>67.30815666666666</v>
      </c>
      <c r="H264" s="65">
        <f t="shared" si="31"/>
        <v>14.718840006816</v>
      </c>
      <c r="I264" s="12" t="s">
        <v>116</v>
      </c>
      <c r="J264" s="15">
        <v>71.83497</v>
      </c>
      <c r="K264" s="15">
        <v>65.9315</v>
      </c>
      <c r="L264" s="15">
        <v>64.158</v>
      </c>
      <c r="M264" s="18"/>
      <c r="N264" s="18"/>
    </row>
    <row r="265" spans="1:14" ht="24">
      <c r="A265" s="13"/>
      <c r="B265" s="12">
        <v>23</v>
      </c>
      <c r="C265" s="180">
        <v>40520</v>
      </c>
      <c r="D265" s="15">
        <v>320.55</v>
      </c>
      <c r="E265" s="15">
        <v>1.845</v>
      </c>
      <c r="F265" s="65">
        <f t="shared" si="27"/>
        <v>0.159408</v>
      </c>
      <c r="G265" s="15">
        <f t="shared" si="30"/>
        <v>28.19123666666667</v>
      </c>
      <c r="H265" s="65">
        <f t="shared" si="31"/>
        <v>4.49390865456</v>
      </c>
      <c r="I265" s="12" t="s">
        <v>117</v>
      </c>
      <c r="J265" s="15">
        <v>18.8575</v>
      </c>
      <c r="K265" s="15">
        <v>36.43892</v>
      </c>
      <c r="L265" s="15">
        <v>29.27729</v>
      </c>
      <c r="M265" s="18"/>
      <c r="N265" s="18"/>
    </row>
    <row r="266" spans="1:14" ht="24">
      <c r="A266" s="13"/>
      <c r="B266" s="12">
        <v>24</v>
      </c>
      <c r="C266" s="180">
        <v>40526</v>
      </c>
      <c r="D266" s="15">
        <v>320.54</v>
      </c>
      <c r="E266" s="15">
        <v>1.788</v>
      </c>
      <c r="F266" s="65">
        <f t="shared" si="27"/>
        <v>0.15448320000000001</v>
      </c>
      <c r="G266" s="15">
        <f t="shared" si="30"/>
        <v>26.24018666666667</v>
      </c>
      <c r="H266" s="65">
        <f t="shared" si="31"/>
        <v>4.053668004864001</v>
      </c>
      <c r="I266" s="12" t="s">
        <v>118</v>
      </c>
      <c r="J266" s="15">
        <v>22.51421</v>
      </c>
      <c r="K266" s="15">
        <v>38.50161</v>
      </c>
      <c r="L266" s="15">
        <v>17.70474</v>
      </c>
      <c r="M266" s="18"/>
      <c r="N266" s="18"/>
    </row>
    <row r="267" spans="1:14" ht="24">
      <c r="A267" s="13"/>
      <c r="B267" s="12">
        <v>25</v>
      </c>
      <c r="C267" s="180">
        <v>40538</v>
      </c>
      <c r="D267" s="15">
        <v>320.43</v>
      </c>
      <c r="E267" s="15">
        <v>1.386</v>
      </c>
      <c r="F267" s="65">
        <f t="shared" si="27"/>
        <v>0.11975039999999999</v>
      </c>
      <c r="G267" s="15">
        <f t="shared" si="30"/>
        <v>26.56669666666667</v>
      </c>
      <c r="H267" s="65">
        <f t="shared" si="31"/>
        <v>3.1813725525120002</v>
      </c>
      <c r="I267" s="12" t="s">
        <v>119</v>
      </c>
      <c r="J267" s="15">
        <v>26.88262</v>
      </c>
      <c r="K267" s="15">
        <v>24.94349</v>
      </c>
      <c r="L267" s="15">
        <v>27.87398</v>
      </c>
      <c r="M267" s="18"/>
      <c r="N267" s="18"/>
    </row>
    <row r="268" spans="1:14" ht="24">
      <c r="A268" s="13"/>
      <c r="B268" s="12">
        <v>26</v>
      </c>
      <c r="C268" s="180">
        <v>40551</v>
      </c>
      <c r="D268" s="15">
        <v>320.43</v>
      </c>
      <c r="E268" s="15">
        <v>1.371</v>
      </c>
      <c r="F268" s="65">
        <f t="shared" si="27"/>
        <v>0.1184544</v>
      </c>
      <c r="G268" s="15">
        <f t="shared" si="30"/>
        <v>6.249973333333333</v>
      </c>
      <c r="H268" s="65">
        <f t="shared" si="31"/>
        <v>0.740336841216</v>
      </c>
      <c r="I268" s="12" t="s">
        <v>120</v>
      </c>
      <c r="J268" s="15">
        <v>4.30491</v>
      </c>
      <c r="K268" s="15">
        <v>5.64631</v>
      </c>
      <c r="L268" s="15">
        <v>8.7987</v>
      </c>
      <c r="M268" s="18"/>
      <c r="N268" s="18"/>
    </row>
    <row r="269" spans="1:14" ht="24">
      <c r="A269" s="13"/>
      <c r="B269" s="12">
        <v>27</v>
      </c>
      <c r="C269" s="180">
        <v>40557</v>
      </c>
      <c r="D269" s="15">
        <v>320.49</v>
      </c>
      <c r="E269" s="15">
        <v>1.644</v>
      </c>
      <c r="F269" s="65">
        <f t="shared" si="27"/>
        <v>0.1420416</v>
      </c>
      <c r="G269" s="15">
        <f t="shared" si="30"/>
        <v>0.9093966666666665</v>
      </c>
      <c r="H269" s="65">
        <f t="shared" si="31"/>
        <v>0.12917215756799996</v>
      </c>
      <c r="I269" s="12" t="s">
        <v>121</v>
      </c>
      <c r="J269" s="15">
        <v>1.08585</v>
      </c>
      <c r="K269" s="15">
        <v>0.58678</v>
      </c>
      <c r="L269" s="15">
        <v>1.05556</v>
      </c>
      <c r="M269" s="18"/>
      <c r="N269" s="18"/>
    </row>
    <row r="270" spans="1:14" ht="24">
      <c r="A270" s="13"/>
      <c r="B270" s="12">
        <v>28</v>
      </c>
      <c r="C270" s="180">
        <v>40570</v>
      </c>
      <c r="D270" s="15">
        <v>320.35</v>
      </c>
      <c r="E270" s="15">
        <v>0.5</v>
      </c>
      <c r="F270" s="65">
        <f t="shared" si="27"/>
        <v>0.0432</v>
      </c>
      <c r="G270" s="15">
        <f t="shared" si="30"/>
        <v>2.02078</v>
      </c>
      <c r="H270" s="65">
        <f t="shared" si="31"/>
        <v>0.087297696</v>
      </c>
      <c r="I270" s="12" t="s">
        <v>172</v>
      </c>
      <c r="J270" s="15">
        <v>2.3139</v>
      </c>
      <c r="K270" s="15">
        <v>1.95465</v>
      </c>
      <c r="L270" s="15">
        <v>1.79379</v>
      </c>
      <c r="M270" s="18"/>
      <c r="N270" s="18"/>
    </row>
    <row r="271" spans="1:14" ht="24">
      <c r="A271" s="13"/>
      <c r="B271" s="12">
        <v>29</v>
      </c>
      <c r="C271" s="180">
        <v>40581</v>
      </c>
      <c r="D271" s="15">
        <v>320.37</v>
      </c>
      <c r="E271" s="15">
        <v>0.634</v>
      </c>
      <c r="F271" s="65">
        <f t="shared" si="27"/>
        <v>0.0547776</v>
      </c>
      <c r="G271" s="15">
        <f t="shared" si="30"/>
        <v>23.343463333333332</v>
      </c>
      <c r="H271" s="65">
        <f t="shared" si="31"/>
        <v>1.278698897088</v>
      </c>
      <c r="I271" s="12" t="s">
        <v>173</v>
      </c>
      <c r="J271" s="15">
        <v>20.1419</v>
      </c>
      <c r="K271" s="15">
        <v>31.87408</v>
      </c>
      <c r="L271" s="15">
        <v>18.01441</v>
      </c>
      <c r="M271" s="18"/>
      <c r="N271" s="18"/>
    </row>
    <row r="272" spans="1:14" ht="24">
      <c r="A272" s="13"/>
      <c r="B272" s="12">
        <v>30</v>
      </c>
      <c r="C272" s="180">
        <v>40588</v>
      </c>
      <c r="D272" s="15">
        <v>320.29</v>
      </c>
      <c r="E272" s="15">
        <v>0.24</v>
      </c>
      <c r="F272" s="65">
        <f t="shared" si="27"/>
        <v>0.020736</v>
      </c>
      <c r="G272" s="15">
        <f t="shared" si="30"/>
        <v>23.388276666666666</v>
      </c>
      <c r="H272" s="65">
        <f t="shared" si="31"/>
        <v>0.48497930496</v>
      </c>
      <c r="I272" s="12" t="s">
        <v>174</v>
      </c>
      <c r="J272" s="15">
        <v>17.92975</v>
      </c>
      <c r="K272" s="15">
        <v>32.68693</v>
      </c>
      <c r="L272" s="15">
        <v>19.54815</v>
      </c>
      <c r="M272" s="18"/>
      <c r="N272" s="18"/>
    </row>
    <row r="273" spans="1:14" ht="24">
      <c r="A273" s="13"/>
      <c r="B273" s="12">
        <v>31</v>
      </c>
      <c r="C273" s="180">
        <v>40597</v>
      </c>
      <c r="D273" s="15">
        <v>320.25</v>
      </c>
      <c r="E273" s="15">
        <v>0.123</v>
      </c>
      <c r="F273" s="65">
        <f t="shared" si="27"/>
        <v>0.0106272</v>
      </c>
      <c r="G273" s="15">
        <f t="shared" si="30"/>
        <v>22.50757</v>
      </c>
      <c r="H273" s="65">
        <f t="shared" si="31"/>
        <v>0.23919244790400002</v>
      </c>
      <c r="I273" s="12" t="s">
        <v>175</v>
      </c>
      <c r="J273" s="15">
        <v>22.26676</v>
      </c>
      <c r="K273" s="15">
        <v>28.08399</v>
      </c>
      <c r="L273" s="15">
        <v>17.17196</v>
      </c>
      <c r="M273" s="18"/>
      <c r="N273" s="18"/>
    </row>
    <row r="274" spans="1:14" ht="24">
      <c r="A274" s="13"/>
      <c r="B274" s="12">
        <v>32</v>
      </c>
      <c r="C274" s="180">
        <v>40606</v>
      </c>
      <c r="D274" s="15">
        <v>320.25</v>
      </c>
      <c r="E274" s="15">
        <v>0.1</v>
      </c>
      <c r="F274" s="65">
        <f t="shared" si="27"/>
        <v>0.00864</v>
      </c>
      <c r="G274" s="15">
        <f t="shared" si="30"/>
        <v>21.797813333333334</v>
      </c>
      <c r="H274" s="65">
        <f t="shared" si="31"/>
        <v>0.18833310720000002</v>
      </c>
      <c r="I274" s="12" t="s">
        <v>176</v>
      </c>
      <c r="J274" s="15">
        <v>17.05741</v>
      </c>
      <c r="K274" s="15">
        <v>19.44821</v>
      </c>
      <c r="L274" s="15">
        <v>28.88782</v>
      </c>
      <c r="M274" s="18"/>
      <c r="N274" s="18"/>
    </row>
    <row r="275" spans="1:14" ht="24">
      <c r="A275" s="13"/>
      <c r="B275" s="12">
        <v>33</v>
      </c>
      <c r="C275" s="180">
        <v>40613</v>
      </c>
      <c r="D275" s="15">
        <v>320.27</v>
      </c>
      <c r="E275" s="15">
        <v>0.113</v>
      </c>
      <c r="F275" s="65">
        <f t="shared" si="27"/>
        <v>0.009763200000000001</v>
      </c>
      <c r="G275" s="15">
        <f t="shared" si="30"/>
        <v>32.44221</v>
      </c>
      <c r="H275" s="65">
        <f t="shared" si="31"/>
        <v>0.3167397846720001</v>
      </c>
      <c r="I275" s="12" t="s">
        <v>177</v>
      </c>
      <c r="J275" s="15">
        <v>38.31564</v>
      </c>
      <c r="K275" s="15">
        <v>33.94343</v>
      </c>
      <c r="L275" s="15">
        <v>25.06756</v>
      </c>
      <c r="M275" s="18"/>
      <c r="N275" s="18"/>
    </row>
    <row r="276" spans="1:14" ht="24.75" thickBot="1">
      <c r="A276" s="79"/>
      <c r="B276" s="76">
        <v>34</v>
      </c>
      <c r="C276" s="183">
        <v>40630</v>
      </c>
      <c r="D276" s="77">
        <v>320.42</v>
      </c>
      <c r="E276" s="77">
        <v>0.465</v>
      </c>
      <c r="F276" s="78">
        <f t="shared" si="27"/>
        <v>0.040176</v>
      </c>
      <c r="G276" s="77">
        <f t="shared" si="30"/>
        <v>22.1319</v>
      </c>
      <c r="H276" s="78">
        <f t="shared" si="31"/>
        <v>0.8891712144000001</v>
      </c>
      <c r="I276" s="76" t="s">
        <v>178</v>
      </c>
      <c r="J276" s="77">
        <v>17.77602</v>
      </c>
      <c r="K276" s="77">
        <v>32.52344</v>
      </c>
      <c r="L276" s="77">
        <v>16.09624</v>
      </c>
      <c r="M276" s="18"/>
      <c r="N276" s="18"/>
    </row>
    <row r="277" spans="1:14" ht="24">
      <c r="A277" s="13"/>
      <c r="B277" s="12">
        <v>1</v>
      </c>
      <c r="C277" s="180">
        <v>40641</v>
      </c>
      <c r="D277" s="15">
        <v>320.44</v>
      </c>
      <c r="E277" s="15">
        <v>0.532</v>
      </c>
      <c r="F277" s="65">
        <f t="shared" si="27"/>
        <v>0.04596480000000001</v>
      </c>
      <c r="G277" s="15">
        <f t="shared" si="30"/>
        <v>5.981940000000001</v>
      </c>
      <c r="H277" s="65">
        <f t="shared" si="31"/>
        <v>0.27495867571200006</v>
      </c>
      <c r="I277" s="12" t="s">
        <v>155</v>
      </c>
      <c r="J277" s="15">
        <v>9.04568</v>
      </c>
      <c r="K277" s="15">
        <v>5.84826</v>
      </c>
      <c r="L277" s="15">
        <v>3.05188</v>
      </c>
      <c r="M277" s="18"/>
      <c r="N277" s="18"/>
    </row>
    <row r="278" spans="1:14" ht="24">
      <c r="A278" s="13"/>
      <c r="B278" s="12">
        <v>2</v>
      </c>
      <c r="C278" s="180">
        <v>40651</v>
      </c>
      <c r="D278" s="15">
        <v>320.4</v>
      </c>
      <c r="E278" s="15">
        <v>0.637</v>
      </c>
      <c r="F278" s="65">
        <f t="shared" si="27"/>
        <v>0.055036800000000004</v>
      </c>
      <c r="G278" s="15">
        <f t="shared" si="30"/>
        <v>10.426186666666666</v>
      </c>
      <c r="H278" s="65">
        <f t="shared" si="31"/>
        <v>0.573823950336</v>
      </c>
      <c r="I278" s="12" t="s">
        <v>156</v>
      </c>
      <c r="J278" s="15">
        <v>5.08282</v>
      </c>
      <c r="K278" s="15">
        <v>6.29831</v>
      </c>
      <c r="L278" s="15">
        <v>19.89743</v>
      </c>
      <c r="M278" s="18"/>
      <c r="N278" s="18"/>
    </row>
    <row r="279" spans="1:14" ht="24">
      <c r="A279" s="13"/>
      <c r="B279" s="12">
        <v>3</v>
      </c>
      <c r="C279" s="180">
        <v>40659</v>
      </c>
      <c r="D279" s="15">
        <v>320.52</v>
      </c>
      <c r="E279" s="15">
        <v>1.343</v>
      </c>
      <c r="F279" s="65">
        <f t="shared" si="27"/>
        <v>0.1160352</v>
      </c>
      <c r="G279" s="15">
        <f t="shared" si="30"/>
        <v>8.61707</v>
      </c>
      <c r="H279" s="65">
        <f t="shared" si="31"/>
        <v>0.999883440864</v>
      </c>
      <c r="I279" s="12" t="s">
        <v>157</v>
      </c>
      <c r="J279" s="15">
        <v>13.05158</v>
      </c>
      <c r="K279" s="15">
        <v>6.29006</v>
      </c>
      <c r="L279" s="15">
        <v>6.50957</v>
      </c>
      <c r="M279" s="18"/>
      <c r="N279" s="18"/>
    </row>
    <row r="280" spans="1:14" ht="24">
      <c r="A280" s="13"/>
      <c r="B280" s="12">
        <v>4</v>
      </c>
      <c r="C280" s="95">
        <v>19853</v>
      </c>
      <c r="D280" s="15">
        <v>320.88</v>
      </c>
      <c r="E280" s="15">
        <v>4.393</v>
      </c>
      <c r="F280" s="65">
        <f t="shared" si="27"/>
        <v>0.3795552</v>
      </c>
      <c r="G280" s="15">
        <f t="shared" si="30"/>
        <v>153.34392333333335</v>
      </c>
      <c r="H280" s="65">
        <f t="shared" si="31"/>
        <v>58.202483489568</v>
      </c>
      <c r="I280" s="12" t="s">
        <v>158</v>
      </c>
      <c r="J280" s="15">
        <v>180.37951</v>
      </c>
      <c r="K280" s="15">
        <v>143.87494</v>
      </c>
      <c r="L280" s="15">
        <v>135.77732</v>
      </c>
      <c r="M280" s="18"/>
      <c r="N280" s="18"/>
    </row>
    <row r="281" spans="1:14" ht="24">
      <c r="A281" s="13"/>
      <c r="B281" s="12">
        <v>5</v>
      </c>
      <c r="C281" s="95">
        <v>19863</v>
      </c>
      <c r="D281" s="15">
        <v>321.59</v>
      </c>
      <c r="E281" s="15">
        <v>17.717</v>
      </c>
      <c r="F281" s="65">
        <f t="shared" si="27"/>
        <v>1.5307488</v>
      </c>
      <c r="G281" s="15">
        <f t="shared" si="30"/>
        <v>121.13074</v>
      </c>
      <c r="H281" s="65">
        <f t="shared" si="31"/>
        <v>185.42073489811202</v>
      </c>
      <c r="I281" s="12" t="s">
        <v>159</v>
      </c>
      <c r="J281" s="15">
        <v>132.70302</v>
      </c>
      <c r="K281" s="15">
        <v>103.47266</v>
      </c>
      <c r="L281" s="15">
        <v>127.21654</v>
      </c>
      <c r="M281" s="18"/>
      <c r="N281" s="18"/>
    </row>
    <row r="282" spans="1:14" ht="24">
      <c r="A282" s="13"/>
      <c r="B282" s="12">
        <v>6</v>
      </c>
      <c r="C282" s="95">
        <v>19871</v>
      </c>
      <c r="D282" s="15">
        <v>320.68</v>
      </c>
      <c r="E282" s="15">
        <v>3.179</v>
      </c>
      <c r="F282" s="65">
        <f t="shared" si="27"/>
        <v>0.2746656</v>
      </c>
      <c r="G282" s="15">
        <f t="shared" si="30"/>
        <v>457.1892866666667</v>
      </c>
      <c r="H282" s="65">
        <f t="shared" si="31"/>
        <v>125.57416973587202</v>
      </c>
      <c r="I282" s="12" t="s">
        <v>160</v>
      </c>
      <c r="J282" s="15">
        <v>509.27012</v>
      </c>
      <c r="K282" s="15">
        <v>470.48874</v>
      </c>
      <c r="L282" s="15">
        <v>391.809</v>
      </c>
      <c r="M282" s="18"/>
      <c r="N282" s="18"/>
    </row>
    <row r="283" spans="1:14" ht="24">
      <c r="A283" s="13"/>
      <c r="B283" s="12">
        <v>7</v>
      </c>
      <c r="C283" s="95">
        <v>19883</v>
      </c>
      <c r="D283" s="15">
        <v>320.88</v>
      </c>
      <c r="E283" s="15">
        <v>4.393</v>
      </c>
      <c r="F283" s="65">
        <f t="shared" si="27"/>
        <v>0.3795552</v>
      </c>
      <c r="G283" s="15">
        <f t="shared" si="30"/>
        <v>69.99607666666667</v>
      </c>
      <c r="H283" s="65">
        <f t="shared" si="31"/>
        <v>26.567374878432</v>
      </c>
      <c r="I283" s="12" t="s">
        <v>179</v>
      </c>
      <c r="J283" s="15">
        <v>54.6136</v>
      </c>
      <c r="K283" s="15">
        <v>96.18404</v>
      </c>
      <c r="L283" s="15">
        <v>59.19059</v>
      </c>
      <c r="M283" s="18"/>
      <c r="N283" s="18"/>
    </row>
    <row r="284" spans="1:14" ht="24">
      <c r="A284" s="13"/>
      <c r="B284" s="12">
        <v>8</v>
      </c>
      <c r="C284" s="95">
        <v>19893</v>
      </c>
      <c r="D284" s="15">
        <v>321.59</v>
      </c>
      <c r="E284" s="15">
        <v>17.717</v>
      </c>
      <c r="F284" s="65">
        <f t="shared" si="27"/>
        <v>1.5307488</v>
      </c>
      <c r="G284" s="15">
        <f t="shared" si="30"/>
        <v>41.63655</v>
      </c>
      <c r="H284" s="65">
        <f t="shared" si="31"/>
        <v>63.73509894864</v>
      </c>
      <c r="I284" s="12" t="s">
        <v>162</v>
      </c>
      <c r="J284" s="15">
        <v>42.28593</v>
      </c>
      <c r="K284" s="15">
        <v>43.19471</v>
      </c>
      <c r="L284" s="15">
        <v>39.42901</v>
      </c>
      <c r="M284" s="18"/>
      <c r="N284" s="18"/>
    </row>
    <row r="285" spans="1:14" ht="24">
      <c r="A285" s="13"/>
      <c r="B285" s="12">
        <v>9</v>
      </c>
      <c r="C285" s="95">
        <v>19902</v>
      </c>
      <c r="D285" s="15">
        <v>320.68</v>
      </c>
      <c r="E285" s="15">
        <v>3.179</v>
      </c>
      <c r="F285" s="65">
        <f t="shared" si="27"/>
        <v>0.2746656</v>
      </c>
      <c r="G285" s="15">
        <f t="shared" si="30"/>
        <v>175.3538166666667</v>
      </c>
      <c r="H285" s="65">
        <f t="shared" si="31"/>
        <v>48.163661267040005</v>
      </c>
      <c r="I285" s="12" t="s">
        <v>163</v>
      </c>
      <c r="J285" s="15">
        <v>171.61794</v>
      </c>
      <c r="K285" s="15">
        <v>190.78182</v>
      </c>
      <c r="L285" s="15">
        <v>163.66169</v>
      </c>
      <c r="M285" s="18"/>
      <c r="N285" s="18"/>
    </row>
    <row r="286" spans="1:14" ht="24">
      <c r="A286" s="13"/>
      <c r="B286" s="12">
        <v>10</v>
      </c>
      <c r="C286" s="95">
        <v>19913</v>
      </c>
      <c r="D286" s="15">
        <v>320.8</v>
      </c>
      <c r="E286" s="15">
        <v>4.355</v>
      </c>
      <c r="F286" s="65">
        <f t="shared" si="27"/>
        <v>0.37627200000000005</v>
      </c>
      <c r="G286" s="15">
        <f t="shared" si="30"/>
        <v>40.49445</v>
      </c>
      <c r="H286" s="65">
        <f t="shared" si="31"/>
        <v>15.236927690400002</v>
      </c>
      <c r="I286" s="12" t="s">
        <v>164</v>
      </c>
      <c r="J286" s="15">
        <v>52.0156</v>
      </c>
      <c r="K286" s="15">
        <v>29.84382</v>
      </c>
      <c r="L286" s="15">
        <v>39.62393</v>
      </c>
      <c r="M286" s="18"/>
      <c r="N286" s="18"/>
    </row>
    <row r="287" spans="1:14" ht="24">
      <c r="A287" s="13"/>
      <c r="B287" s="12">
        <v>11</v>
      </c>
      <c r="C287" s="95">
        <v>19923</v>
      </c>
      <c r="D287" s="15">
        <v>321.18</v>
      </c>
      <c r="E287" s="15">
        <v>7.963</v>
      </c>
      <c r="F287" s="65">
        <f t="shared" si="27"/>
        <v>0.6880032</v>
      </c>
      <c r="G287" s="15">
        <f t="shared" si="30"/>
        <v>161.9413033333333</v>
      </c>
      <c r="H287" s="65">
        <f t="shared" si="31"/>
        <v>111.416134905504</v>
      </c>
      <c r="I287" s="12" t="s">
        <v>165</v>
      </c>
      <c r="J287" s="15">
        <v>134.34148</v>
      </c>
      <c r="K287" s="15">
        <v>189.46451</v>
      </c>
      <c r="L287" s="15">
        <v>162.01792</v>
      </c>
      <c r="M287" s="18"/>
      <c r="N287" s="18"/>
    </row>
    <row r="288" spans="1:14" ht="24">
      <c r="A288" s="13"/>
      <c r="B288" s="12">
        <v>12</v>
      </c>
      <c r="C288" s="95">
        <v>19933</v>
      </c>
      <c r="D288" s="15">
        <v>320.77</v>
      </c>
      <c r="E288" s="15">
        <v>3.377</v>
      </c>
      <c r="F288" s="65">
        <f t="shared" si="27"/>
        <v>0.2917728</v>
      </c>
      <c r="G288" s="15">
        <f t="shared" si="30"/>
        <v>40.48440333333333</v>
      </c>
      <c r="H288" s="65">
        <f t="shared" si="31"/>
        <v>11.812247716896</v>
      </c>
      <c r="I288" s="12" t="s">
        <v>166</v>
      </c>
      <c r="J288" s="15">
        <v>31.49069</v>
      </c>
      <c r="K288" s="15">
        <v>41.76145</v>
      </c>
      <c r="L288" s="15">
        <v>48.20107</v>
      </c>
      <c r="M288" s="18"/>
      <c r="N288" s="18"/>
    </row>
    <row r="289" spans="1:14" ht="24">
      <c r="A289" s="13"/>
      <c r="B289" s="12">
        <v>13</v>
      </c>
      <c r="C289" s="95">
        <v>19938</v>
      </c>
      <c r="D289" s="15">
        <v>323.63</v>
      </c>
      <c r="E289" s="15">
        <v>57.463</v>
      </c>
      <c r="F289" s="65">
        <f t="shared" si="27"/>
        <v>4.9648032</v>
      </c>
      <c r="G289" s="15">
        <f t="shared" si="30"/>
        <v>282.60008</v>
      </c>
      <c r="H289" s="65">
        <f t="shared" si="31"/>
        <v>1403.053781504256</v>
      </c>
      <c r="I289" s="12" t="s">
        <v>167</v>
      </c>
      <c r="J289" s="15">
        <v>312.91161</v>
      </c>
      <c r="K289" s="15">
        <v>261.62261</v>
      </c>
      <c r="L289" s="15">
        <v>273.26602</v>
      </c>
      <c r="M289" s="18"/>
      <c r="N289" s="18"/>
    </row>
    <row r="290" spans="1:14" ht="24">
      <c r="A290" s="13"/>
      <c r="B290" s="12">
        <v>14</v>
      </c>
      <c r="C290" s="95">
        <v>19939</v>
      </c>
      <c r="D290" s="15">
        <v>322.35</v>
      </c>
      <c r="E290" s="15">
        <v>28.666</v>
      </c>
      <c r="F290" s="65">
        <f t="shared" si="27"/>
        <v>2.4767424</v>
      </c>
      <c r="G290" s="15">
        <f t="shared" si="30"/>
        <v>344.46229999999997</v>
      </c>
      <c r="H290" s="65">
        <f t="shared" si="31"/>
        <v>853.14438361152</v>
      </c>
      <c r="I290" s="12" t="s">
        <v>168</v>
      </c>
      <c r="J290" s="15">
        <v>332.00052</v>
      </c>
      <c r="K290" s="15">
        <v>336.28319</v>
      </c>
      <c r="L290" s="15">
        <v>365.10319</v>
      </c>
      <c r="M290" s="18"/>
      <c r="N290" s="18"/>
    </row>
    <row r="291" spans="1:14" ht="24">
      <c r="A291" s="13"/>
      <c r="B291" s="12">
        <v>15</v>
      </c>
      <c r="C291" s="95">
        <v>19964</v>
      </c>
      <c r="D291" s="15">
        <v>323.59</v>
      </c>
      <c r="E291" s="15">
        <v>70.661</v>
      </c>
      <c r="F291" s="65">
        <f t="shared" si="27"/>
        <v>6.1051104</v>
      </c>
      <c r="G291" s="15">
        <f t="shared" si="30"/>
        <v>611.04965</v>
      </c>
      <c r="H291" s="65">
        <f t="shared" si="31"/>
        <v>3730.5255731313605</v>
      </c>
      <c r="I291" s="12" t="s">
        <v>169</v>
      </c>
      <c r="J291" s="15">
        <v>616.34565</v>
      </c>
      <c r="K291" s="15">
        <v>576.21964</v>
      </c>
      <c r="L291" s="15">
        <v>640.58366</v>
      </c>
      <c r="M291" s="18"/>
      <c r="N291" s="18"/>
    </row>
    <row r="292" spans="1:14" ht="24">
      <c r="A292" s="13"/>
      <c r="B292" s="12">
        <v>16</v>
      </c>
      <c r="C292" s="95">
        <v>19973</v>
      </c>
      <c r="D292" s="15">
        <v>323.22</v>
      </c>
      <c r="E292" s="15">
        <v>51.368</v>
      </c>
      <c r="F292" s="65">
        <f t="shared" si="27"/>
        <v>4.4381952</v>
      </c>
      <c r="G292" s="15">
        <f t="shared" si="30"/>
        <v>768.6625366666667</v>
      </c>
      <c r="H292" s="65">
        <f t="shared" si="31"/>
        <v>3411.474380653824</v>
      </c>
      <c r="I292" s="12" t="s">
        <v>170</v>
      </c>
      <c r="J292" s="15">
        <v>824.86662</v>
      </c>
      <c r="K292" s="15">
        <v>709.65365</v>
      </c>
      <c r="L292" s="15">
        <v>771.46734</v>
      </c>
      <c r="M292" s="18"/>
      <c r="N292" s="18"/>
    </row>
    <row r="293" spans="1:14" ht="24">
      <c r="A293" s="13"/>
      <c r="B293" s="12">
        <v>17</v>
      </c>
      <c r="C293" s="95">
        <v>19983</v>
      </c>
      <c r="D293" s="15">
        <v>321.175</v>
      </c>
      <c r="E293" s="15">
        <v>19.292</v>
      </c>
      <c r="F293" s="65">
        <f t="shared" si="27"/>
        <v>1.6668288000000002</v>
      </c>
      <c r="G293" s="15">
        <f t="shared" si="30"/>
        <v>320.4632</v>
      </c>
      <c r="H293" s="65">
        <f t="shared" si="31"/>
        <v>534.15729110016</v>
      </c>
      <c r="I293" s="12" t="s">
        <v>92</v>
      </c>
      <c r="J293" s="15">
        <v>321.71684</v>
      </c>
      <c r="K293" s="15">
        <v>324.98884</v>
      </c>
      <c r="L293" s="15">
        <v>314.68392</v>
      </c>
      <c r="M293" s="18"/>
      <c r="N293" s="18"/>
    </row>
    <row r="294" spans="1:14" ht="24">
      <c r="A294" s="13"/>
      <c r="B294" s="12">
        <v>18</v>
      </c>
      <c r="C294" s="95">
        <v>19996</v>
      </c>
      <c r="D294" s="15">
        <v>323.52</v>
      </c>
      <c r="E294" s="15">
        <v>72.239</v>
      </c>
      <c r="F294" s="65">
        <f t="shared" si="27"/>
        <v>6.241449600000001</v>
      </c>
      <c r="G294" s="15">
        <f t="shared" si="30"/>
        <v>267.5272033333333</v>
      </c>
      <c r="H294" s="65">
        <f t="shared" si="31"/>
        <v>1669.757556233952</v>
      </c>
      <c r="I294" s="12" t="s">
        <v>93</v>
      </c>
      <c r="J294" s="15">
        <v>226.85591</v>
      </c>
      <c r="K294" s="15">
        <v>265.87938</v>
      </c>
      <c r="L294" s="15">
        <v>309.84632</v>
      </c>
      <c r="M294" s="18"/>
      <c r="N294" s="18"/>
    </row>
    <row r="295" spans="1:14" ht="24">
      <c r="A295" s="13"/>
      <c r="B295" s="12">
        <v>19</v>
      </c>
      <c r="C295" s="95">
        <v>20004</v>
      </c>
      <c r="D295" s="15">
        <v>321.39</v>
      </c>
      <c r="E295" s="15">
        <v>15.026</v>
      </c>
      <c r="F295" s="65">
        <f t="shared" si="27"/>
        <v>1.2982464</v>
      </c>
      <c r="G295" s="15">
        <f t="shared" si="30"/>
        <v>177.15578666666667</v>
      </c>
      <c r="H295" s="65">
        <f t="shared" si="31"/>
        <v>229.991862279168</v>
      </c>
      <c r="I295" s="12" t="s">
        <v>171</v>
      </c>
      <c r="J295" s="15">
        <v>184.16206</v>
      </c>
      <c r="K295" s="15">
        <v>183.55914</v>
      </c>
      <c r="L295" s="15">
        <v>163.74616</v>
      </c>
      <c r="M295" s="18"/>
      <c r="N295" s="18"/>
    </row>
    <row r="296" spans="1:14" ht="24">
      <c r="A296" s="13"/>
      <c r="B296" s="12">
        <v>20</v>
      </c>
      <c r="C296" s="95">
        <v>20016</v>
      </c>
      <c r="D296" s="15">
        <v>321.43</v>
      </c>
      <c r="E296" s="15">
        <v>13.932</v>
      </c>
      <c r="F296" s="65">
        <f t="shared" si="27"/>
        <v>1.2037248</v>
      </c>
      <c r="G296" s="15">
        <f t="shared" si="30"/>
        <v>182.24551</v>
      </c>
      <c r="H296" s="65">
        <f t="shared" si="31"/>
        <v>219.373440075648</v>
      </c>
      <c r="I296" s="12" t="s">
        <v>114</v>
      </c>
      <c r="J296" s="15">
        <v>204.25194</v>
      </c>
      <c r="K296" s="15">
        <v>181.56916</v>
      </c>
      <c r="L296" s="15">
        <v>160.91543</v>
      </c>
      <c r="M296" s="18"/>
      <c r="N296" s="18"/>
    </row>
    <row r="297" spans="1:14" ht="24">
      <c r="A297" s="13"/>
      <c r="B297" s="12">
        <v>21</v>
      </c>
      <c r="C297" s="95">
        <v>20024</v>
      </c>
      <c r="D297" s="15">
        <v>321.05</v>
      </c>
      <c r="E297" s="15">
        <v>9.926</v>
      </c>
      <c r="F297" s="65">
        <f t="shared" si="27"/>
        <v>0.8576064000000001</v>
      </c>
      <c r="G297" s="15">
        <f t="shared" si="30"/>
        <v>92.50080000000001</v>
      </c>
      <c r="H297" s="65">
        <f t="shared" si="31"/>
        <v>79.32927808512002</v>
      </c>
      <c r="I297" s="12" t="s">
        <v>115</v>
      </c>
      <c r="J297" s="15">
        <v>85.38321</v>
      </c>
      <c r="K297" s="15">
        <v>100.54912</v>
      </c>
      <c r="L297" s="15">
        <v>91.57007</v>
      </c>
      <c r="M297" s="18"/>
      <c r="N297" s="18"/>
    </row>
    <row r="298" spans="1:14" ht="24">
      <c r="A298" s="13"/>
      <c r="B298" s="12">
        <v>22</v>
      </c>
      <c r="C298" s="95">
        <v>20036</v>
      </c>
      <c r="D298" s="15">
        <v>320.99</v>
      </c>
      <c r="E298" s="15">
        <v>8.817</v>
      </c>
      <c r="F298" s="65">
        <f t="shared" si="27"/>
        <v>0.7617888</v>
      </c>
      <c r="G298" s="15">
        <f t="shared" si="30"/>
        <v>106.16693666666667</v>
      </c>
      <c r="H298" s="65">
        <f t="shared" si="31"/>
        <v>80.876783282976</v>
      </c>
      <c r="I298" s="12" t="s">
        <v>116</v>
      </c>
      <c r="J298" s="15">
        <v>110.72168</v>
      </c>
      <c r="K298" s="15">
        <v>112.72516</v>
      </c>
      <c r="L298" s="15">
        <v>95.05397</v>
      </c>
      <c r="M298" s="18"/>
      <c r="N298" s="18"/>
    </row>
    <row r="299" spans="1:14" ht="24">
      <c r="A299" s="13"/>
      <c r="B299" s="12">
        <v>23</v>
      </c>
      <c r="C299" s="95">
        <v>20043</v>
      </c>
      <c r="D299" s="15">
        <v>320.91</v>
      </c>
      <c r="E299" s="15">
        <v>7.099</v>
      </c>
      <c r="F299" s="65">
        <f t="shared" si="27"/>
        <v>0.6133536</v>
      </c>
      <c r="G299" s="15">
        <f t="shared" si="30"/>
        <v>55.350426666666664</v>
      </c>
      <c r="H299" s="65">
        <f t="shared" si="31"/>
        <v>33.949383457536</v>
      </c>
      <c r="I299" s="12" t="s">
        <v>117</v>
      </c>
      <c r="J299" s="15">
        <v>55.28328</v>
      </c>
      <c r="K299" s="15">
        <v>59.60729</v>
      </c>
      <c r="L299" s="15">
        <v>51.16071</v>
      </c>
      <c r="M299" s="18"/>
      <c r="N299" s="18"/>
    </row>
    <row r="300" spans="1:14" ht="24">
      <c r="A300" s="13"/>
      <c r="B300" s="12">
        <v>24</v>
      </c>
      <c r="C300" s="95">
        <v>20052</v>
      </c>
      <c r="D300" s="15">
        <v>320.85</v>
      </c>
      <c r="E300" s="15">
        <v>5.655</v>
      </c>
      <c r="F300" s="65">
        <f t="shared" si="27"/>
        <v>0.488592</v>
      </c>
      <c r="G300" s="15">
        <f t="shared" si="30"/>
        <v>115.80110666666667</v>
      </c>
      <c r="H300" s="65">
        <f t="shared" si="31"/>
        <v>56.57949430848</v>
      </c>
      <c r="I300" s="12" t="s">
        <v>118</v>
      </c>
      <c r="J300" s="15">
        <v>69.52623</v>
      </c>
      <c r="K300" s="15">
        <v>192.18077</v>
      </c>
      <c r="L300" s="15">
        <v>85.69632</v>
      </c>
      <c r="M300" s="18"/>
      <c r="N300" s="18"/>
    </row>
    <row r="301" spans="1:14" ht="24">
      <c r="A301" s="13"/>
      <c r="B301" s="12">
        <v>25</v>
      </c>
      <c r="C301" s="95">
        <v>20060</v>
      </c>
      <c r="D301" s="15">
        <v>320.8</v>
      </c>
      <c r="E301" s="15">
        <v>4.036</v>
      </c>
      <c r="F301" s="65">
        <f t="shared" si="27"/>
        <v>0.3487104</v>
      </c>
      <c r="G301" s="15">
        <f t="shared" si="30"/>
        <v>53.87948</v>
      </c>
      <c r="H301" s="65">
        <f t="shared" si="31"/>
        <v>18.788335022591998</v>
      </c>
      <c r="I301" s="12" t="s">
        <v>119</v>
      </c>
      <c r="J301" s="15">
        <v>42.8436</v>
      </c>
      <c r="K301" s="15">
        <v>63.99814</v>
      </c>
      <c r="L301" s="15">
        <v>54.7967</v>
      </c>
      <c r="M301" s="18"/>
      <c r="N301" s="18"/>
    </row>
    <row r="302" spans="1:14" ht="24">
      <c r="A302" s="13"/>
      <c r="B302" s="12">
        <v>26</v>
      </c>
      <c r="C302" s="95">
        <v>20072</v>
      </c>
      <c r="D302" s="15">
        <v>320.69</v>
      </c>
      <c r="E302" s="15">
        <v>3.659</v>
      </c>
      <c r="F302" s="65">
        <f t="shared" si="27"/>
        <v>0.3161376</v>
      </c>
      <c r="G302" s="15">
        <f t="shared" si="30"/>
        <v>31.865646666666663</v>
      </c>
      <c r="H302" s="65">
        <f t="shared" si="31"/>
        <v>10.073929059648</v>
      </c>
      <c r="I302" s="12" t="s">
        <v>120</v>
      </c>
      <c r="J302" s="15">
        <v>33.21168</v>
      </c>
      <c r="K302" s="15">
        <v>21.16806</v>
      </c>
      <c r="L302" s="15">
        <v>41.2172</v>
      </c>
      <c r="M302" s="18"/>
      <c r="N302" s="18"/>
    </row>
    <row r="303" spans="1:14" ht="24">
      <c r="A303" s="13"/>
      <c r="B303" s="12">
        <v>27</v>
      </c>
      <c r="C303" s="95">
        <v>20023</v>
      </c>
      <c r="D303" s="15">
        <v>320.88</v>
      </c>
      <c r="E303" s="15">
        <v>4.288</v>
      </c>
      <c r="F303" s="65">
        <f t="shared" si="27"/>
        <v>0.37048320000000007</v>
      </c>
      <c r="G303" s="15">
        <f t="shared" si="30"/>
        <v>8.132416666666668</v>
      </c>
      <c r="H303" s="65">
        <f t="shared" si="31"/>
        <v>3.012923750400001</v>
      </c>
      <c r="I303" s="12" t="s">
        <v>121</v>
      </c>
      <c r="J303" s="15">
        <v>12.01398</v>
      </c>
      <c r="K303" s="15">
        <v>9.22226</v>
      </c>
      <c r="L303" s="15">
        <v>3.16101</v>
      </c>
      <c r="M303" s="18"/>
      <c r="N303" s="18"/>
    </row>
    <row r="304" spans="1:14" ht="24">
      <c r="A304" s="13"/>
      <c r="B304" s="12">
        <v>28</v>
      </c>
      <c r="C304" s="95">
        <v>20093</v>
      </c>
      <c r="D304" s="15">
        <v>320.81</v>
      </c>
      <c r="E304" s="15">
        <v>4.069</v>
      </c>
      <c r="F304" s="65">
        <f t="shared" si="27"/>
        <v>0.35156160000000003</v>
      </c>
      <c r="G304" s="15">
        <f t="shared" si="30"/>
        <v>201.12181</v>
      </c>
      <c r="H304" s="65">
        <f t="shared" si="31"/>
        <v>70.706705318496</v>
      </c>
      <c r="I304" s="12" t="s">
        <v>172</v>
      </c>
      <c r="J304" s="15">
        <v>209.57476</v>
      </c>
      <c r="K304" s="15">
        <v>191.6447</v>
      </c>
      <c r="L304" s="15">
        <v>202.14597</v>
      </c>
      <c r="M304" s="18"/>
      <c r="N304" s="18"/>
    </row>
    <row r="305" spans="1:14" ht="24">
      <c r="A305" s="13"/>
      <c r="B305" s="12">
        <v>29</v>
      </c>
      <c r="C305" s="95">
        <v>20100</v>
      </c>
      <c r="D305" s="15">
        <v>320.72</v>
      </c>
      <c r="E305" s="15">
        <v>3.526</v>
      </c>
      <c r="F305" s="65">
        <f t="shared" si="27"/>
        <v>0.3046464</v>
      </c>
      <c r="G305" s="15">
        <f t="shared" si="30"/>
        <v>115.81063666666667</v>
      </c>
      <c r="H305" s="65">
        <f t="shared" si="31"/>
        <v>35.281293542208</v>
      </c>
      <c r="I305" s="12" t="s">
        <v>173</v>
      </c>
      <c r="J305" s="15">
        <v>110.77324</v>
      </c>
      <c r="K305" s="15">
        <v>121.6427</v>
      </c>
      <c r="L305" s="15">
        <v>115.01597</v>
      </c>
      <c r="M305" s="18"/>
      <c r="N305" s="18"/>
    </row>
    <row r="306" spans="1:14" ht="24">
      <c r="A306" s="13"/>
      <c r="B306" s="12">
        <v>30</v>
      </c>
      <c r="C306" s="95">
        <v>20112</v>
      </c>
      <c r="D306" s="15">
        <v>320.62</v>
      </c>
      <c r="E306" s="15">
        <v>2.712</v>
      </c>
      <c r="F306" s="65">
        <f t="shared" si="27"/>
        <v>0.23431680000000002</v>
      </c>
      <c r="G306" s="15">
        <f t="shared" si="30"/>
        <v>67.17396</v>
      </c>
      <c r="H306" s="65">
        <f t="shared" si="31"/>
        <v>15.739987350528</v>
      </c>
      <c r="I306" s="12" t="s">
        <v>174</v>
      </c>
      <c r="J306" s="15">
        <v>72.7902</v>
      </c>
      <c r="K306" s="15">
        <v>68.97489</v>
      </c>
      <c r="L306" s="15">
        <v>59.75679</v>
      </c>
      <c r="M306" s="18"/>
      <c r="N306" s="18"/>
    </row>
    <row r="307" spans="1:14" ht="24">
      <c r="A307" s="13"/>
      <c r="B307" s="12">
        <v>31</v>
      </c>
      <c r="C307" s="95">
        <v>20126</v>
      </c>
      <c r="D307" s="15">
        <v>320.57</v>
      </c>
      <c r="E307" s="15">
        <v>2.098</v>
      </c>
      <c r="F307" s="65">
        <f t="shared" si="27"/>
        <v>0.1812672</v>
      </c>
      <c r="G307" s="15">
        <f t="shared" si="30"/>
        <v>23.673223333333336</v>
      </c>
      <c r="H307" s="65">
        <f t="shared" si="31"/>
        <v>4.291178908608</v>
      </c>
      <c r="I307" s="12" t="s">
        <v>175</v>
      </c>
      <c r="J307" s="15">
        <v>32.45124</v>
      </c>
      <c r="K307" s="15">
        <v>28.14226</v>
      </c>
      <c r="L307" s="15">
        <v>10.42617</v>
      </c>
      <c r="M307" s="18"/>
      <c r="N307" s="18"/>
    </row>
    <row r="308" spans="1:14" ht="24">
      <c r="A308" s="13"/>
      <c r="B308" s="12">
        <v>32</v>
      </c>
      <c r="C308" s="95">
        <v>20137</v>
      </c>
      <c r="D308" s="15">
        <v>320.53</v>
      </c>
      <c r="E308" s="15">
        <v>1.178</v>
      </c>
      <c r="F308" s="65">
        <f t="shared" si="27"/>
        <v>0.1017792</v>
      </c>
      <c r="G308" s="15">
        <f t="shared" si="30"/>
        <v>16.03365</v>
      </c>
      <c r="H308" s="65">
        <f t="shared" si="31"/>
        <v>1.6318920700800001</v>
      </c>
      <c r="I308" s="12" t="s">
        <v>176</v>
      </c>
      <c r="J308" s="15">
        <v>9.81085</v>
      </c>
      <c r="K308" s="15">
        <v>22.62809</v>
      </c>
      <c r="L308" s="15">
        <v>15.66201</v>
      </c>
      <c r="M308" s="18"/>
      <c r="N308" s="18"/>
    </row>
    <row r="309" spans="1:14" ht="24">
      <c r="A309" s="13"/>
      <c r="B309" s="12">
        <v>33</v>
      </c>
      <c r="C309" s="95">
        <v>20144</v>
      </c>
      <c r="D309" s="15">
        <v>320.5</v>
      </c>
      <c r="E309" s="15">
        <v>0.961</v>
      </c>
      <c r="F309" s="65">
        <f t="shared" si="27"/>
        <v>0.0830304</v>
      </c>
      <c r="G309" s="15">
        <f t="shared" si="30"/>
        <v>97.60284999999999</v>
      </c>
      <c r="H309" s="65">
        <f t="shared" si="31"/>
        <v>8.10400367664</v>
      </c>
      <c r="I309" s="12" t="s">
        <v>177</v>
      </c>
      <c r="J309" s="15">
        <v>113.36093</v>
      </c>
      <c r="K309" s="15">
        <v>90.14682</v>
      </c>
      <c r="L309" s="15">
        <v>89.3008</v>
      </c>
      <c r="M309" s="18"/>
      <c r="N309" s="18"/>
    </row>
    <row r="310" spans="1:14" ht="24">
      <c r="A310" s="13"/>
      <c r="B310" s="12">
        <v>34</v>
      </c>
      <c r="C310" s="95">
        <v>20149</v>
      </c>
      <c r="D310" s="15">
        <v>320.1</v>
      </c>
      <c r="E310" s="15">
        <v>0.656</v>
      </c>
      <c r="F310" s="65">
        <f t="shared" si="27"/>
        <v>0.056678400000000004</v>
      </c>
      <c r="G310" s="15">
        <f t="shared" si="30"/>
        <v>39.88215</v>
      </c>
      <c r="H310" s="65">
        <f t="shared" si="31"/>
        <v>2.2604564505600004</v>
      </c>
      <c r="I310" s="12" t="s">
        <v>178</v>
      </c>
      <c r="J310" s="15">
        <v>32.41541</v>
      </c>
      <c r="K310" s="15">
        <v>59.74535</v>
      </c>
      <c r="L310" s="15">
        <v>27.48569</v>
      </c>
      <c r="M310" s="18"/>
      <c r="N310" s="18"/>
    </row>
    <row r="311" spans="1:14" ht="24">
      <c r="A311" s="13"/>
      <c r="B311" s="12">
        <v>35</v>
      </c>
      <c r="C311" s="95">
        <v>20160</v>
      </c>
      <c r="D311" s="15">
        <v>320.5</v>
      </c>
      <c r="E311" s="15">
        <v>0.565</v>
      </c>
      <c r="F311" s="65">
        <f t="shared" si="27"/>
        <v>0.048816</v>
      </c>
      <c r="G311" s="15">
        <f t="shared" si="30"/>
        <v>11.712686666666665</v>
      </c>
      <c r="H311" s="65">
        <f t="shared" si="31"/>
        <v>0.5717665123199999</v>
      </c>
      <c r="I311" s="12" t="s">
        <v>181</v>
      </c>
      <c r="J311" s="15">
        <v>14.15505</v>
      </c>
      <c r="K311" s="15">
        <v>10.27375</v>
      </c>
      <c r="L311" s="15">
        <v>10.70926</v>
      </c>
      <c r="M311" s="18"/>
      <c r="N311" s="18"/>
    </row>
    <row r="312" spans="1:16" ht="24">
      <c r="A312" s="97"/>
      <c r="B312" s="98">
        <v>36</v>
      </c>
      <c r="C312" s="107">
        <v>20169</v>
      </c>
      <c r="D312" s="99">
        <v>320.45</v>
      </c>
      <c r="E312" s="99">
        <v>0.771</v>
      </c>
      <c r="F312" s="100">
        <f t="shared" si="27"/>
        <v>0.0666144</v>
      </c>
      <c r="G312" s="99">
        <f t="shared" si="30"/>
        <v>17.044</v>
      </c>
      <c r="H312" s="100">
        <f t="shared" si="31"/>
        <v>1.1353758336000002</v>
      </c>
      <c r="I312" s="98" t="s">
        <v>182</v>
      </c>
      <c r="J312" s="99">
        <v>18.85198</v>
      </c>
      <c r="K312" s="99">
        <v>18.82578</v>
      </c>
      <c r="L312" s="99">
        <v>13.45424</v>
      </c>
      <c r="M312" s="101"/>
      <c r="N312" s="101"/>
      <c r="O312" s="97"/>
      <c r="P312" s="97"/>
    </row>
    <row r="313" spans="1:14" ht="24">
      <c r="A313" s="13"/>
      <c r="B313" s="12">
        <v>1</v>
      </c>
      <c r="C313" s="95">
        <v>20184</v>
      </c>
      <c r="D313" s="15">
        <v>320.51</v>
      </c>
      <c r="E313" s="15">
        <v>1.46</v>
      </c>
      <c r="F313" s="65">
        <f t="shared" si="27"/>
        <v>0.126144</v>
      </c>
      <c r="G313" s="15">
        <f t="shared" si="30"/>
        <v>5.158073333333333</v>
      </c>
      <c r="H313" s="65">
        <f t="shared" si="31"/>
        <v>0.65066000256</v>
      </c>
      <c r="I313" s="12" t="s">
        <v>155</v>
      </c>
      <c r="J313" s="15">
        <v>6.83663</v>
      </c>
      <c r="K313" s="15">
        <v>5.18767</v>
      </c>
      <c r="L313" s="15">
        <v>3.44992</v>
      </c>
      <c r="M313" s="18"/>
      <c r="N313" s="18"/>
    </row>
    <row r="314" spans="1:14" ht="24">
      <c r="A314" s="13"/>
      <c r="B314" s="12">
        <v>2</v>
      </c>
      <c r="C314" s="95">
        <v>20198</v>
      </c>
      <c r="D314" s="15">
        <v>320.39</v>
      </c>
      <c r="E314" s="15">
        <v>0.757</v>
      </c>
      <c r="F314" s="65">
        <f t="shared" si="27"/>
        <v>0.0654048</v>
      </c>
      <c r="G314" s="15">
        <f t="shared" si="30"/>
        <v>9.535633333333333</v>
      </c>
      <c r="H314" s="65">
        <f t="shared" si="31"/>
        <v>0.6236761910399999</v>
      </c>
      <c r="I314" s="12" t="s">
        <v>156</v>
      </c>
      <c r="J314" s="15">
        <v>7.25514</v>
      </c>
      <c r="K314" s="15">
        <v>14.29667</v>
      </c>
      <c r="L314" s="15">
        <v>7.05509</v>
      </c>
      <c r="M314" s="18"/>
      <c r="N314" s="18"/>
    </row>
    <row r="315" spans="1:14" ht="24">
      <c r="A315" s="13"/>
      <c r="B315" s="12">
        <v>3</v>
      </c>
      <c r="C315" s="95">
        <v>20203</v>
      </c>
      <c r="D315" s="15">
        <v>320.34</v>
      </c>
      <c r="E315" s="15">
        <v>0.554</v>
      </c>
      <c r="F315" s="65">
        <f t="shared" si="27"/>
        <v>0.04786560000000001</v>
      </c>
      <c r="G315" s="15">
        <f t="shared" si="30"/>
        <v>7.373736666666666</v>
      </c>
      <c r="H315" s="65">
        <f t="shared" si="31"/>
        <v>0.352948329792</v>
      </c>
      <c r="I315" s="12" t="s">
        <v>157</v>
      </c>
      <c r="J315" s="15">
        <v>3.62571</v>
      </c>
      <c r="K315" s="15">
        <v>10.25931</v>
      </c>
      <c r="L315" s="15">
        <v>8.23619</v>
      </c>
      <c r="M315" s="18"/>
      <c r="N315" s="18"/>
    </row>
    <row r="316" spans="1:14" ht="24">
      <c r="A316" s="13"/>
      <c r="B316" s="12">
        <v>4</v>
      </c>
      <c r="C316" s="95">
        <v>20210</v>
      </c>
      <c r="D316" s="15">
        <v>320.36</v>
      </c>
      <c r="E316" s="15">
        <v>0.701</v>
      </c>
      <c r="F316" s="65">
        <f t="shared" si="27"/>
        <v>0.0605664</v>
      </c>
      <c r="G316" s="15">
        <f t="shared" si="30"/>
        <v>111.95814000000001</v>
      </c>
      <c r="H316" s="65">
        <f t="shared" si="31"/>
        <v>6.780901490496001</v>
      </c>
      <c r="I316" s="12" t="s">
        <v>158</v>
      </c>
      <c r="J316" s="15">
        <v>116.08114</v>
      </c>
      <c r="K316" s="15">
        <v>115.89118</v>
      </c>
      <c r="L316" s="15">
        <v>103.9021</v>
      </c>
      <c r="M316" s="18"/>
      <c r="N316" s="18"/>
    </row>
    <row r="317" spans="1:14" ht="24">
      <c r="A317" s="13"/>
      <c r="B317" s="12">
        <v>5</v>
      </c>
      <c r="C317" s="95">
        <v>20223</v>
      </c>
      <c r="D317" s="15">
        <v>320.54</v>
      </c>
      <c r="E317" s="15">
        <v>2.199</v>
      </c>
      <c r="F317" s="65">
        <f t="shared" si="27"/>
        <v>0.18999359999999998</v>
      </c>
      <c r="G317" s="15">
        <f t="shared" si="30"/>
        <v>36.306623333333334</v>
      </c>
      <c r="H317" s="65">
        <f t="shared" si="31"/>
        <v>6.898026070944</v>
      </c>
      <c r="I317" s="12" t="s">
        <v>159</v>
      </c>
      <c r="J317" s="15">
        <v>35.70809</v>
      </c>
      <c r="K317" s="15">
        <v>33.64554</v>
      </c>
      <c r="L317" s="15">
        <v>39.56624</v>
      </c>
      <c r="M317" s="18"/>
      <c r="N317" s="18"/>
    </row>
    <row r="318" spans="1:14" ht="24">
      <c r="A318" s="13"/>
      <c r="B318" s="12">
        <v>6</v>
      </c>
      <c r="C318" s="95">
        <v>20230</v>
      </c>
      <c r="D318" s="15">
        <v>320.54</v>
      </c>
      <c r="E318" s="15">
        <v>1.777</v>
      </c>
      <c r="F318" s="65">
        <f t="shared" si="27"/>
        <v>0.1535328</v>
      </c>
      <c r="G318" s="15">
        <f t="shared" si="30"/>
        <v>32.352740000000004</v>
      </c>
      <c r="H318" s="65">
        <f t="shared" si="31"/>
        <v>4.967206759872001</v>
      </c>
      <c r="I318" s="12" t="s">
        <v>160</v>
      </c>
      <c r="J318" s="15">
        <v>27.96967</v>
      </c>
      <c r="K318" s="15">
        <v>29.6724</v>
      </c>
      <c r="L318" s="15">
        <v>39.41615</v>
      </c>
      <c r="M318" s="18"/>
      <c r="N318" s="18"/>
    </row>
    <row r="319" spans="1:14" ht="24">
      <c r="A319" s="13"/>
      <c r="B319" s="12">
        <v>7</v>
      </c>
      <c r="C319" s="95">
        <v>20247</v>
      </c>
      <c r="D319" s="15">
        <v>320.57</v>
      </c>
      <c r="E319" s="15">
        <v>3.113</v>
      </c>
      <c r="F319" s="65">
        <f t="shared" si="27"/>
        <v>0.2689632</v>
      </c>
      <c r="G319" s="15">
        <f t="shared" si="30"/>
        <v>111.95814000000001</v>
      </c>
      <c r="H319" s="65">
        <f t="shared" si="31"/>
        <v>30.112619600448006</v>
      </c>
      <c r="I319" s="12" t="s">
        <v>179</v>
      </c>
      <c r="J319" s="15">
        <v>116.08114</v>
      </c>
      <c r="K319" s="15">
        <v>115.89118</v>
      </c>
      <c r="L319" s="15">
        <v>103.9021</v>
      </c>
      <c r="M319" s="18"/>
      <c r="N319" s="18"/>
    </row>
    <row r="320" spans="1:14" ht="24">
      <c r="A320" s="13"/>
      <c r="B320" s="12">
        <v>8</v>
      </c>
      <c r="C320" s="95">
        <v>20254</v>
      </c>
      <c r="D320" s="15">
        <v>320.38</v>
      </c>
      <c r="E320" s="15">
        <v>1.753</v>
      </c>
      <c r="F320" s="65">
        <f t="shared" si="27"/>
        <v>0.1514592</v>
      </c>
      <c r="G320" s="15">
        <f t="shared" si="30"/>
        <v>36.306623333333334</v>
      </c>
      <c r="H320" s="65">
        <f t="shared" si="31"/>
        <v>5.498972124768</v>
      </c>
      <c r="I320" s="12" t="s">
        <v>162</v>
      </c>
      <c r="J320" s="15">
        <v>35.70809</v>
      </c>
      <c r="K320" s="15">
        <v>33.64554</v>
      </c>
      <c r="L320" s="15">
        <v>39.56624</v>
      </c>
      <c r="M320" s="18"/>
      <c r="N320" s="18"/>
    </row>
    <row r="321" spans="1:14" ht="24">
      <c r="A321" s="13"/>
      <c r="B321" s="12">
        <v>9</v>
      </c>
      <c r="C321" s="95">
        <v>20261</v>
      </c>
      <c r="D321" s="15">
        <v>320.38</v>
      </c>
      <c r="E321" s="15">
        <v>1.562</v>
      </c>
      <c r="F321" s="65">
        <f t="shared" si="27"/>
        <v>0.13495680000000002</v>
      </c>
      <c r="G321" s="15">
        <f t="shared" si="30"/>
        <v>32.352740000000004</v>
      </c>
      <c r="H321" s="65">
        <f t="shared" si="31"/>
        <v>4.366222261632001</v>
      </c>
      <c r="I321" s="12" t="s">
        <v>163</v>
      </c>
      <c r="J321" s="15">
        <v>27.96967</v>
      </c>
      <c r="K321" s="15">
        <v>29.6724</v>
      </c>
      <c r="L321" s="15">
        <v>39.41615</v>
      </c>
      <c r="M321" s="18"/>
      <c r="N321" s="18"/>
    </row>
    <row r="322" spans="1:14" ht="24">
      <c r="A322" s="13"/>
      <c r="B322" s="12">
        <v>10</v>
      </c>
      <c r="C322" s="95">
        <v>20272</v>
      </c>
      <c r="D322" s="15">
        <v>320.5</v>
      </c>
      <c r="E322" s="15">
        <v>2.611</v>
      </c>
      <c r="F322" s="65">
        <f t="shared" si="27"/>
        <v>0.22559040000000002</v>
      </c>
      <c r="G322" s="15">
        <f t="shared" si="30"/>
        <v>215.962448</v>
      </c>
      <c r="H322" s="65">
        <f t="shared" si="31"/>
        <v>48.719055029299206</v>
      </c>
      <c r="I322" s="12" t="s">
        <v>164</v>
      </c>
      <c r="J322" s="15">
        <v>222.115544</v>
      </c>
      <c r="K322" s="15">
        <v>213.50956</v>
      </c>
      <c r="L322" s="15">
        <v>212.26224</v>
      </c>
      <c r="M322" s="18"/>
      <c r="N322" s="18"/>
    </row>
    <row r="323" spans="1:14" ht="24">
      <c r="A323" s="13"/>
      <c r="B323" s="12">
        <v>11</v>
      </c>
      <c r="C323" s="95">
        <v>20288</v>
      </c>
      <c r="D323" s="15">
        <v>320.58</v>
      </c>
      <c r="E323" s="15">
        <v>2.818</v>
      </c>
      <c r="F323" s="65">
        <f t="shared" si="27"/>
        <v>0.24347520000000003</v>
      </c>
      <c r="G323" s="15">
        <f t="shared" si="30"/>
        <v>134.93970666666664</v>
      </c>
      <c r="H323" s="65">
        <f t="shared" si="31"/>
        <v>32.854472068608</v>
      </c>
      <c r="I323" s="12" t="s">
        <v>165</v>
      </c>
      <c r="J323" s="15">
        <v>133.52334</v>
      </c>
      <c r="K323" s="15">
        <v>131.7523</v>
      </c>
      <c r="L323" s="15">
        <v>139.54348</v>
      </c>
      <c r="M323" s="18"/>
      <c r="N323" s="18"/>
    </row>
    <row r="324" spans="1:14" ht="24">
      <c r="A324" s="13"/>
      <c r="B324" s="12">
        <v>12</v>
      </c>
      <c r="C324" s="95">
        <v>20296</v>
      </c>
      <c r="D324" s="15">
        <v>320.85</v>
      </c>
      <c r="E324" s="15">
        <v>5.662</v>
      </c>
      <c r="F324" s="65">
        <f t="shared" si="27"/>
        <v>0.48919680000000004</v>
      </c>
      <c r="G324" s="15">
        <f t="shared" si="30"/>
        <v>127.70142666666668</v>
      </c>
      <c r="H324" s="65">
        <f t="shared" si="31"/>
        <v>62.47112928076801</v>
      </c>
      <c r="I324" s="12" t="s">
        <v>166</v>
      </c>
      <c r="J324" s="15">
        <v>135.48368</v>
      </c>
      <c r="K324" s="15">
        <v>130.43768</v>
      </c>
      <c r="L324" s="15">
        <v>117.18292</v>
      </c>
      <c r="M324" s="18"/>
      <c r="N324" s="18"/>
    </row>
    <row r="325" spans="1:14" ht="24">
      <c r="A325" s="13"/>
      <c r="B325" s="12">
        <v>13</v>
      </c>
      <c r="C325" s="95">
        <v>20311</v>
      </c>
      <c r="D325" s="15">
        <v>320.62</v>
      </c>
      <c r="E325" s="15">
        <v>3.218</v>
      </c>
      <c r="F325" s="65">
        <f t="shared" si="27"/>
        <v>0.27803520000000004</v>
      </c>
      <c r="G325" s="15">
        <f t="shared" si="30"/>
        <v>64.99997666666667</v>
      </c>
      <c r="H325" s="65">
        <f t="shared" si="31"/>
        <v>18.072281512512003</v>
      </c>
      <c r="I325" s="12" t="s">
        <v>167</v>
      </c>
      <c r="J325" s="15">
        <v>74.86842</v>
      </c>
      <c r="K325" s="15">
        <v>52.75343</v>
      </c>
      <c r="L325" s="15">
        <v>67.37808</v>
      </c>
      <c r="M325" s="18"/>
      <c r="N325" s="18"/>
    </row>
    <row r="326" spans="1:14" ht="24">
      <c r="A326" s="13"/>
      <c r="B326" s="12">
        <v>14</v>
      </c>
      <c r="C326" s="95">
        <v>20319</v>
      </c>
      <c r="D326" s="15">
        <v>320.75</v>
      </c>
      <c r="E326" s="15">
        <v>4.268</v>
      </c>
      <c r="F326" s="65">
        <f t="shared" si="27"/>
        <v>0.3687552</v>
      </c>
      <c r="G326" s="15">
        <f t="shared" si="30"/>
        <v>59.23826666666667</v>
      </c>
      <c r="H326" s="65">
        <f t="shared" si="31"/>
        <v>21.844418872320002</v>
      </c>
      <c r="I326" s="12" t="s">
        <v>168</v>
      </c>
      <c r="J326" s="15">
        <v>58.79917</v>
      </c>
      <c r="K326" s="15">
        <v>58.83552</v>
      </c>
      <c r="L326" s="15">
        <v>60.08011</v>
      </c>
      <c r="M326" s="18"/>
      <c r="N326" s="18"/>
    </row>
    <row r="327" spans="1:14" ht="24">
      <c r="A327" s="13"/>
      <c r="B327" s="12">
        <v>15</v>
      </c>
      <c r="C327" s="95">
        <v>20324</v>
      </c>
      <c r="D327" s="15">
        <v>320.93</v>
      </c>
      <c r="E327" s="15">
        <v>5.434</v>
      </c>
      <c r="F327" s="65">
        <f t="shared" si="27"/>
        <v>0.4694976</v>
      </c>
      <c r="G327" s="15">
        <f t="shared" si="30"/>
        <v>120.98092666666666</v>
      </c>
      <c r="H327" s="65">
        <f t="shared" si="31"/>
        <v>56.800254715776</v>
      </c>
      <c r="I327" s="12" t="s">
        <v>169</v>
      </c>
      <c r="J327" s="15">
        <v>116.60208</v>
      </c>
      <c r="K327" s="15">
        <v>150.69426</v>
      </c>
      <c r="L327" s="15">
        <v>95.64644</v>
      </c>
      <c r="M327" s="18"/>
      <c r="N327" s="18"/>
    </row>
    <row r="328" spans="1:14" ht="24">
      <c r="A328" s="13"/>
      <c r="B328" s="12">
        <v>16</v>
      </c>
      <c r="C328" s="95">
        <v>20335</v>
      </c>
      <c r="D328" s="15">
        <v>321.28</v>
      </c>
      <c r="E328" s="15">
        <v>11.828</v>
      </c>
      <c r="F328" s="65">
        <f t="shared" si="27"/>
        <v>1.0219392</v>
      </c>
      <c r="G328" s="15">
        <f t="shared" si="30"/>
        <v>141.15901333333332</v>
      </c>
      <c r="H328" s="65">
        <f t="shared" si="31"/>
        <v>144.255929158656</v>
      </c>
      <c r="I328" s="12" t="s">
        <v>170</v>
      </c>
      <c r="J328" s="15">
        <v>162.69391</v>
      </c>
      <c r="K328" s="15">
        <v>129.22555</v>
      </c>
      <c r="L328" s="15">
        <v>131.55758</v>
      </c>
      <c r="M328" s="18"/>
      <c r="N328" s="18"/>
    </row>
    <row r="329" spans="1:14" ht="24">
      <c r="A329" s="13"/>
      <c r="B329" s="12">
        <v>17</v>
      </c>
      <c r="C329" s="95">
        <v>20342</v>
      </c>
      <c r="D329" s="15">
        <v>321.74</v>
      </c>
      <c r="E329" s="15">
        <v>19.759</v>
      </c>
      <c r="F329" s="65">
        <f t="shared" si="27"/>
        <v>1.7071776</v>
      </c>
      <c r="G329" s="15">
        <f t="shared" si="30"/>
        <v>224.25150999999997</v>
      </c>
      <c r="H329" s="65">
        <f t="shared" si="31"/>
        <v>382.83715463817595</v>
      </c>
      <c r="I329" s="12" t="s">
        <v>92</v>
      </c>
      <c r="J329" s="15">
        <v>241.87215</v>
      </c>
      <c r="K329" s="15">
        <v>213.13206</v>
      </c>
      <c r="L329" s="15">
        <v>217.75032</v>
      </c>
      <c r="M329" s="18"/>
      <c r="N329" s="18"/>
    </row>
    <row r="330" spans="1:14" ht="24">
      <c r="A330" s="13"/>
      <c r="B330" s="12">
        <v>18</v>
      </c>
      <c r="C330" s="95">
        <v>20350</v>
      </c>
      <c r="D330" s="15">
        <v>321.09</v>
      </c>
      <c r="E330" s="15">
        <v>8.73</v>
      </c>
      <c r="F330" s="65">
        <f t="shared" si="27"/>
        <v>0.754272</v>
      </c>
      <c r="G330" s="15">
        <f t="shared" si="30"/>
        <v>96.53680333333334</v>
      </c>
      <c r="H330" s="65">
        <f t="shared" si="31"/>
        <v>72.81500772384001</v>
      </c>
      <c r="I330" s="12" t="s">
        <v>93</v>
      </c>
      <c r="J330" s="15">
        <v>98.61125</v>
      </c>
      <c r="K330" s="15">
        <v>98.34389</v>
      </c>
      <c r="L330" s="15">
        <v>92.65527</v>
      </c>
      <c r="M330" s="18"/>
      <c r="N330" s="18"/>
    </row>
    <row r="331" spans="1:14" ht="24">
      <c r="A331" s="13"/>
      <c r="B331" s="12">
        <v>19</v>
      </c>
      <c r="C331" s="95">
        <v>20364</v>
      </c>
      <c r="D331" s="15">
        <v>321.13</v>
      </c>
      <c r="E331" s="15">
        <v>8.703</v>
      </c>
      <c r="F331" s="65">
        <f t="shared" si="27"/>
        <v>0.7519392</v>
      </c>
      <c r="G331" s="15">
        <f t="shared" si="30"/>
        <v>142.59261666666666</v>
      </c>
      <c r="H331" s="65">
        <f t="shared" si="31"/>
        <v>107.22097810224</v>
      </c>
      <c r="I331" s="12" t="s">
        <v>171</v>
      </c>
      <c r="J331" s="15">
        <v>132.94694</v>
      </c>
      <c r="K331" s="15">
        <v>137.32334</v>
      </c>
      <c r="L331" s="15">
        <v>157.50757</v>
      </c>
      <c r="M331" s="18"/>
      <c r="N331" s="18"/>
    </row>
    <row r="332" spans="1:14" ht="24">
      <c r="A332" s="13"/>
      <c r="B332" s="12">
        <v>20</v>
      </c>
      <c r="C332" s="95">
        <v>20374</v>
      </c>
      <c r="D332" s="15">
        <v>320.91</v>
      </c>
      <c r="E332" s="15">
        <v>6.07</v>
      </c>
      <c r="F332" s="65">
        <f t="shared" si="27"/>
        <v>0.524448</v>
      </c>
      <c r="G332" s="15">
        <f t="shared" si="30"/>
        <v>46.59658333333334</v>
      </c>
      <c r="H332" s="65">
        <f t="shared" si="31"/>
        <v>24.437484936000004</v>
      </c>
      <c r="I332" s="12" t="s">
        <v>114</v>
      </c>
      <c r="J332" s="15">
        <v>50.06349</v>
      </c>
      <c r="K332" s="15">
        <v>35.50406</v>
      </c>
      <c r="L332" s="15">
        <v>54.2222</v>
      </c>
      <c r="M332" s="18"/>
      <c r="N332" s="18"/>
    </row>
    <row r="333" spans="1:14" ht="24">
      <c r="A333" s="13"/>
      <c r="B333" s="12">
        <v>21</v>
      </c>
      <c r="C333" s="95">
        <v>20387</v>
      </c>
      <c r="D333" s="15">
        <v>320.8</v>
      </c>
      <c r="E333" s="15">
        <v>3.985</v>
      </c>
      <c r="F333" s="65">
        <f t="shared" si="27"/>
        <v>0.344304</v>
      </c>
      <c r="G333" s="15">
        <f t="shared" si="30"/>
        <v>49.03916666666667</v>
      </c>
      <c r="H333" s="65">
        <f t="shared" si="31"/>
        <v>16.88438124</v>
      </c>
      <c r="I333" s="12" t="s">
        <v>115</v>
      </c>
      <c r="J333" s="15">
        <v>43.28165</v>
      </c>
      <c r="K333" s="15">
        <v>55.81833</v>
      </c>
      <c r="L333" s="15">
        <v>48.01752</v>
      </c>
      <c r="M333" s="18"/>
      <c r="N333" s="18"/>
    </row>
    <row r="334" spans="1:14" ht="24">
      <c r="A334" s="13"/>
      <c r="B334" s="12">
        <v>22</v>
      </c>
      <c r="C334" s="95">
        <v>20394</v>
      </c>
      <c r="D334" s="15">
        <v>320.85</v>
      </c>
      <c r="E334" s="15">
        <v>4.687</v>
      </c>
      <c r="F334" s="65">
        <f t="shared" si="27"/>
        <v>0.40495680000000006</v>
      </c>
      <c r="G334" s="15">
        <f t="shared" si="30"/>
        <v>132.63783666666666</v>
      </c>
      <c r="H334" s="65">
        <f t="shared" si="31"/>
        <v>53.712593895456</v>
      </c>
      <c r="I334" s="12" t="s">
        <v>116</v>
      </c>
      <c r="J334" s="15">
        <v>139.58351</v>
      </c>
      <c r="K334" s="15">
        <v>130.02128</v>
      </c>
      <c r="L334" s="15">
        <v>128.30872</v>
      </c>
      <c r="M334" s="18"/>
      <c r="N334" s="18"/>
    </row>
    <row r="335" spans="1:14" ht="24">
      <c r="A335" s="13"/>
      <c r="B335" s="12">
        <v>23</v>
      </c>
      <c r="C335" s="95">
        <v>20407</v>
      </c>
      <c r="D335" s="15">
        <v>321.04</v>
      </c>
      <c r="E335" s="15">
        <v>6.406</v>
      </c>
      <c r="F335" s="65">
        <f aca="true" t="shared" si="32" ref="F335:F406">E335*0.0864</f>
        <v>0.5534784</v>
      </c>
      <c r="G335" s="15">
        <f t="shared" si="30"/>
        <v>447.74207</v>
      </c>
      <c r="H335" s="65">
        <f aca="true" t="shared" si="33" ref="H335:H346">G335*F335</f>
        <v>247.81556451628802</v>
      </c>
      <c r="I335" s="12" t="s">
        <v>117</v>
      </c>
      <c r="J335" s="15">
        <v>391.58487</v>
      </c>
      <c r="K335" s="15">
        <v>501.59318</v>
      </c>
      <c r="L335" s="15">
        <v>450.04816</v>
      </c>
      <c r="M335" s="18"/>
      <c r="N335" s="18"/>
    </row>
    <row r="336" spans="1:14" ht="24">
      <c r="A336" s="13"/>
      <c r="B336" s="12">
        <v>24</v>
      </c>
      <c r="C336" s="95">
        <v>20415</v>
      </c>
      <c r="D336" s="15">
        <v>320.89</v>
      </c>
      <c r="E336" s="15">
        <v>5.621</v>
      </c>
      <c r="F336" s="65">
        <f t="shared" si="32"/>
        <v>0.48565440000000004</v>
      </c>
      <c r="G336" s="15">
        <f t="shared" si="30"/>
        <v>203.18828</v>
      </c>
      <c r="H336" s="65">
        <f t="shared" si="33"/>
        <v>98.679282210432</v>
      </c>
      <c r="I336" s="12" t="s">
        <v>118</v>
      </c>
      <c r="J336" s="15">
        <v>207.47765</v>
      </c>
      <c r="K336" s="15">
        <v>205.20258</v>
      </c>
      <c r="L336" s="15">
        <v>196.88461</v>
      </c>
      <c r="M336" s="18"/>
      <c r="N336" s="18"/>
    </row>
    <row r="337" spans="1:14" ht="24">
      <c r="A337" s="13"/>
      <c r="B337" s="12">
        <v>25</v>
      </c>
      <c r="C337" s="95">
        <v>20426</v>
      </c>
      <c r="D337" s="15">
        <v>321.2</v>
      </c>
      <c r="E337" s="15">
        <v>8.806</v>
      </c>
      <c r="F337" s="65">
        <f t="shared" si="32"/>
        <v>0.7608383999999999</v>
      </c>
      <c r="G337" s="15">
        <f t="shared" si="30"/>
        <v>442.65056</v>
      </c>
      <c r="H337" s="65">
        <f t="shared" si="33"/>
        <v>336.7855438295039</v>
      </c>
      <c r="I337" s="12" t="s">
        <v>119</v>
      </c>
      <c r="J337" s="15">
        <v>488.02737</v>
      </c>
      <c r="K337" s="15">
        <v>423.99354</v>
      </c>
      <c r="L337" s="15">
        <v>415.93077</v>
      </c>
      <c r="M337" s="18"/>
      <c r="N337" s="18"/>
    </row>
    <row r="338" spans="1:14" ht="24">
      <c r="A338" s="13"/>
      <c r="B338" s="12">
        <v>26</v>
      </c>
      <c r="C338" s="95">
        <v>20434</v>
      </c>
      <c r="D338" s="15">
        <v>320.55</v>
      </c>
      <c r="E338" s="15">
        <v>1.811</v>
      </c>
      <c r="F338" s="65">
        <f t="shared" si="32"/>
        <v>0.1564704</v>
      </c>
      <c r="G338" s="15">
        <f t="shared" si="30"/>
        <v>40.033633333333334</v>
      </c>
      <c r="H338" s="65">
        <f t="shared" si="33"/>
        <v>6.26407862112</v>
      </c>
      <c r="I338" s="12" t="s">
        <v>120</v>
      </c>
      <c r="J338" s="15">
        <v>48.0993</v>
      </c>
      <c r="K338" s="15">
        <v>27.4597</v>
      </c>
      <c r="L338" s="15">
        <v>44.5419</v>
      </c>
      <c r="M338" s="18"/>
      <c r="N338" s="18"/>
    </row>
    <row r="339" spans="1:14" ht="24">
      <c r="A339" s="13"/>
      <c r="B339" s="12">
        <v>27</v>
      </c>
      <c r="C339" s="95">
        <v>20448</v>
      </c>
      <c r="D339" s="15">
        <v>320.37</v>
      </c>
      <c r="E339" s="15">
        <v>0.739</v>
      </c>
      <c r="F339" s="65">
        <f t="shared" si="32"/>
        <v>0.0638496</v>
      </c>
      <c r="G339" s="15">
        <f t="shared" si="30"/>
        <v>52.024926666666666</v>
      </c>
      <c r="H339" s="65">
        <f t="shared" si="33"/>
        <v>3.321770757696</v>
      </c>
      <c r="I339" s="12" t="s">
        <v>121</v>
      </c>
      <c r="J339" s="15">
        <v>57.41395</v>
      </c>
      <c r="K339" s="15">
        <v>46.04052</v>
      </c>
      <c r="L339" s="15">
        <v>52.62031</v>
      </c>
      <c r="M339" s="18"/>
      <c r="N339" s="18"/>
    </row>
    <row r="340" spans="1:14" ht="24">
      <c r="A340" s="13"/>
      <c r="B340" s="12">
        <v>28</v>
      </c>
      <c r="C340" s="95">
        <v>20457</v>
      </c>
      <c r="D340" s="15">
        <v>320.39</v>
      </c>
      <c r="E340" s="15">
        <v>1.086</v>
      </c>
      <c r="F340" s="65">
        <f t="shared" si="32"/>
        <v>0.09383040000000001</v>
      </c>
      <c r="G340" s="15">
        <f t="shared" si="30"/>
        <v>85.23990666666667</v>
      </c>
      <c r="H340" s="65">
        <f t="shared" si="33"/>
        <v>7.998094538496001</v>
      </c>
      <c r="I340" s="12" t="s">
        <v>172</v>
      </c>
      <c r="J340" s="15">
        <v>93.42348</v>
      </c>
      <c r="K340" s="15">
        <v>84.29029</v>
      </c>
      <c r="L340" s="15">
        <v>78.00595</v>
      </c>
      <c r="M340" s="18"/>
      <c r="N340" s="18"/>
    </row>
    <row r="341" spans="1:14" ht="24">
      <c r="A341" s="13"/>
      <c r="B341" s="12">
        <v>29</v>
      </c>
      <c r="C341" s="95">
        <v>20468</v>
      </c>
      <c r="D341" s="15">
        <v>320.4</v>
      </c>
      <c r="E341" s="15">
        <v>0.847</v>
      </c>
      <c r="F341" s="65">
        <f t="shared" si="32"/>
        <v>0.0731808</v>
      </c>
      <c r="G341" s="15">
        <f t="shared" si="30"/>
        <v>83.49807333333335</v>
      </c>
      <c r="H341" s="65">
        <f t="shared" si="33"/>
        <v>6.110455804992002</v>
      </c>
      <c r="I341" s="12" t="s">
        <v>173</v>
      </c>
      <c r="J341" s="15">
        <v>94.38984</v>
      </c>
      <c r="K341" s="15">
        <v>75.77975</v>
      </c>
      <c r="L341" s="15">
        <v>80.32463</v>
      </c>
      <c r="M341" s="18"/>
      <c r="N341" s="18"/>
    </row>
    <row r="342" spans="1:14" ht="24">
      <c r="A342" s="13"/>
      <c r="B342" s="12">
        <v>30</v>
      </c>
      <c r="C342" s="95">
        <v>20476</v>
      </c>
      <c r="D342" s="15">
        <v>320.388</v>
      </c>
      <c r="E342" s="15">
        <v>0.915</v>
      </c>
      <c r="F342" s="65">
        <f t="shared" si="32"/>
        <v>0.079056</v>
      </c>
      <c r="G342" s="15">
        <f t="shared" si="30"/>
        <v>64.48887</v>
      </c>
      <c r="H342" s="65">
        <f t="shared" si="33"/>
        <v>5.09823210672</v>
      </c>
      <c r="I342" s="12" t="s">
        <v>174</v>
      </c>
      <c r="J342" s="15">
        <v>67.64413</v>
      </c>
      <c r="K342" s="15">
        <v>66.23671</v>
      </c>
      <c r="L342" s="15">
        <v>59.58577</v>
      </c>
      <c r="M342" s="18"/>
      <c r="N342" s="18"/>
    </row>
    <row r="343" spans="1:14" ht="24">
      <c r="A343" s="13"/>
      <c r="B343" s="12">
        <v>31</v>
      </c>
      <c r="C343" s="95">
        <v>20486</v>
      </c>
      <c r="D343" s="15">
        <v>320.46</v>
      </c>
      <c r="E343" s="15">
        <v>1.255</v>
      </c>
      <c r="F343" s="65">
        <f t="shared" si="32"/>
        <v>0.108432</v>
      </c>
      <c r="G343" s="15">
        <f t="shared" si="30"/>
        <v>16.336546666666667</v>
      </c>
      <c r="H343" s="65">
        <f t="shared" si="33"/>
        <v>1.77140442816</v>
      </c>
      <c r="I343" s="12" t="s">
        <v>175</v>
      </c>
      <c r="J343" s="15">
        <v>27.3359</v>
      </c>
      <c r="K343" s="15">
        <v>11.14206</v>
      </c>
      <c r="L343" s="15">
        <v>10.53168</v>
      </c>
      <c r="M343" s="18"/>
      <c r="N343" s="18"/>
    </row>
    <row r="344" spans="1:14" ht="24">
      <c r="A344" s="13"/>
      <c r="B344" s="12">
        <v>32</v>
      </c>
      <c r="C344" s="95">
        <v>20496</v>
      </c>
      <c r="D344" s="15">
        <v>320.33</v>
      </c>
      <c r="E344" s="15">
        <v>0.331</v>
      </c>
      <c r="F344" s="65">
        <f t="shared" si="32"/>
        <v>0.028598400000000003</v>
      </c>
      <c r="G344" s="15">
        <f t="shared" si="30"/>
        <v>11.732579999999999</v>
      </c>
      <c r="H344" s="65">
        <f t="shared" si="33"/>
        <v>0.335533015872</v>
      </c>
      <c r="I344" s="12" t="s">
        <v>176</v>
      </c>
      <c r="J344" s="15">
        <v>13.96449</v>
      </c>
      <c r="K344" s="15">
        <v>6.26115</v>
      </c>
      <c r="L344" s="15">
        <v>14.9721</v>
      </c>
      <c r="M344" s="18"/>
      <c r="N344" s="18"/>
    </row>
    <row r="345" spans="1:14" ht="24">
      <c r="A345" s="13"/>
      <c r="B345" s="12">
        <v>33</v>
      </c>
      <c r="C345" s="95">
        <v>20512</v>
      </c>
      <c r="D345" s="15">
        <v>320.3</v>
      </c>
      <c r="E345" s="15">
        <v>0.425</v>
      </c>
      <c r="F345" s="65">
        <f t="shared" si="32"/>
        <v>0.03672</v>
      </c>
      <c r="G345" s="15">
        <f t="shared" si="30"/>
        <v>7.69068</v>
      </c>
      <c r="H345" s="65">
        <f t="shared" si="33"/>
        <v>0.2824017696</v>
      </c>
      <c r="I345" s="12" t="s">
        <v>177</v>
      </c>
      <c r="J345" s="15">
        <v>1.45937</v>
      </c>
      <c r="K345" s="15">
        <v>12.13633</v>
      </c>
      <c r="L345" s="15">
        <v>9.47634</v>
      </c>
      <c r="M345" s="18"/>
      <c r="N345" s="18"/>
    </row>
    <row r="346" spans="1:14" ht="24">
      <c r="A346" s="13"/>
      <c r="B346" s="12">
        <v>34</v>
      </c>
      <c r="C346" s="95">
        <v>20518</v>
      </c>
      <c r="D346" s="15">
        <v>320.31</v>
      </c>
      <c r="E346" s="15">
        <v>0.435</v>
      </c>
      <c r="F346" s="65">
        <f t="shared" si="32"/>
        <v>0.037584</v>
      </c>
      <c r="G346" s="15">
        <f t="shared" si="30"/>
        <v>3.415926666666666</v>
      </c>
      <c r="H346" s="65">
        <f t="shared" si="33"/>
        <v>0.12838418783999997</v>
      </c>
      <c r="I346" s="12" t="s">
        <v>178</v>
      </c>
      <c r="J346" s="15">
        <v>4.73026</v>
      </c>
      <c r="K346" s="15">
        <v>2.84515</v>
      </c>
      <c r="L346" s="15">
        <v>2.67237</v>
      </c>
      <c r="M346" s="18"/>
      <c r="N346" s="18"/>
    </row>
    <row r="347" spans="1:14" ht="24">
      <c r="A347" s="13"/>
      <c r="B347" s="12">
        <v>35</v>
      </c>
      <c r="C347" s="95">
        <v>20525</v>
      </c>
      <c r="D347" s="15">
        <v>320.33</v>
      </c>
      <c r="E347" s="15">
        <v>0.613</v>
      </c>
      <c r="F347" s="65">
        <f t="shared" si="32"/>
        <v>0.0529632</v>
      </c>
      <c r="G347" s="15">
        <f aca="true" t="shared" si="34" ref="G347:G396">+AVERAGE(J347:L347)</f>
        <v>10.867636666666668</v>
      </c>
      <c r="H347" s="65">
        <f aca="true" t="shared" si="35" ref="H347:H396">G347*F347</f>
        <v>0.5755848143040001</v>
      </c>
      <c r="I347" s="12" t="s">
        <v>181</v>
      </c>
      <c r="J347" s="15">
        <v>10.78749</v>
      </c>
      <c r="K347" s="15">
        <v>13.23887</v>
      </c>
      <c r="L347" s="15">
        <v>8.57655</v>
      </c>
      <c r="M347" s="18"/>
      <c r="N347" s="18"/>
    </row>
    <row r="348" spans="1:16" ht="24">
      <c r="A348" s="97"/>
      <c r="B348" s="98">
        <v>36</v>
      </c>
      <c r="C348" s="107">
        <v>20541</v>
      </c>
      <c r="D348" s="99">
        <v>320.23</v>
      </c>
      <c r="E348" s="99">
        <v>0.246</v>
      </c>
      <c r="F348" s="100">
        <f t="shared" si="32"/>
        <v>0.0212544</v>
      </c>
      <c r="G348" s="99">
        <f t="shared" si="34"/>
        <v>11.172963333333334</v>
      </c>
      <c r="H348" s="100">
        <f t="shared" si="35"/>
        <v>0.237474631872</v>
      </c>
      <c r="I348" s="98" t="s">
        <v>182</v>
      </c>
      <c r="J348" s="99">
        <v>2.30391</v>
      </c>
      <c r="K348" s="99">
        <v>14.59607</v>
      </c>
      <c r="L348" s="99">
        <v>16.61891</v>
      </c>
      <c r="M348" s="101"/>
      <c r="N348" s="101"/>
      <c r="O348" s="97"/>
      <c r="P348" s="97"/>
    </row>
    <row r="349" spans="1:15" ht="24">
      <c r="A349" s="13"/>
      <c r="B349" s="12">
        <v>1</v>
      </c>
      <c r="C349" s="95">
        <v>20546</v>
      </c>
      <c r="D349" s="15">
        <v>320.17</v>
      </c>
      <c r="E349" s="15">
        <v>0.107</v>
      </c>
      <c r="F349" s="65">
        <f t="shared" si="32"/>
        <v>0.009244800000000001</v>
      </c>
      <c r="I349" s="12" t="s">
        <v>155</v>
      </c>
      <c r="J349" s="15">
        <v>0</v>
      </c>
      <c r="K349" s="15">
        <v>0</v>
      </c>
      <c r="L349" s="15">
        <v>0</v>
      </c>
      <c r="M349" s="18"/>
      <c r="N349" s="15">
        <f>+AVERAGE(J349:L349)</f>
        <v>0</v>
      </c>
      <c r="O349" s="65">
        <f>N349*F349</f>
        <v>0</v>
      </c>
    </row>
    <row r="350" spans="1:15" ht="24">
      <c r="A350" s="13"/>
      <c r="B350" s="12">
        <v>2</v>
      </c>
      <c r="C350" s="95">
        <v>20568</v>
      </c>
      <c r="D350" s="15">
        <v>320.09</v>
      </c>
      <c r="E350" s="15">
        <v>0.004</v>
      </c>
      <c r="F350" s="65">
        <f t="shared" si="32"/>
        <v>0.00034560000000000005</v>
      </c>
      <c r="I350" s="12" t="s">
        <v>156</v>
      </c>
      <c r="J350" s="15">
        <v>0</v>
      </c>
      <c r="K350" s="15">
        <v>0</v>
      </c>
      <c r="L350" s="15">
        <v>0</v>
      </c>
      <c r="M350" s="18"/>
      <c r="N350" s="15">
        <f>+AVERAGE(J350:L350)</f>
        <v>0</v>
      </c>
      <c r="O350" s="65">
        <f>N350*F350</f>
        <v>0</v>
      </c>
    </row>
    <row r="351" spans="1:14" ht="24">
      <c r="A351" s="13"/>
      <c r="B351" s="12">
        <v>3</v>
      </c>
      <c r="C351" s="95">
        <v>20582</v>
      </c>
      <c r="D351" s="15">
        <v>320.37</v>
      </c>
      <c r="E351" s="15">
        <v>0.646</v>
      </c>
      <c r="F351" s="65">
        <f t="shared" si="32"/>
        <v>0.05581440000000001</v>
      </c>
      <c r="G351" s="15">
        <f t="shared" si="34"/>
        <v>34.13167000000001</v>
      </c>
      <c r="H351" s="65">
        <f t="shared" si="35"/>
        <v>1.9050386820480005</v>
      </c>
      <c r="I351" s="12" t="s">
        <v>157</v>
      </c>
      <c r="J351" s="15">
        <v>26.38434</v>
      </c>
      <c r="K351" s="15">
        <v>33.12102</v>
      </c>
      <c r="L351" s="15">
        <v>42.88965</v>
      </c>
      <c r="M351" s="18"/>
      <c r="N351" s="18"/>
    </row>
    <row r="352" spans="1:15" ht="24">
      <c r="A352" s="13"/>
      <c r="B352" s="12">
        <v>4</v>
      </c>
      <c r="C352" s="95">
        <v>20589</v>
      </c>
      <c r="D352" s="15">
        <v>320.27</v>
      </c>
      <c r="E352" s="15">
        <v>0.28</v>
      </c>
      <c r="F352" s="65">
        <f t="shared" si="32"/>
        <v>0.024192000000000005</v>
      </c>
      <c r="I352" s="12" t="s">
        <v>158</v>
      </c>
      <c r="J352" s="15">
        <v>0</v>
      </c>
      <c r="K352" s="15">
        <v>0</v>
      </c>
      <c r="L352" s="15">
        <v>0</v>
      </c>
      <c r="M352" s="18"/>
      <c r="N352" s="15">
        <f>+AVERAGE(J352:L352)</f>
        <v>0</v>
      </c>
      <c r="O352" s="65">
        <f>N352*F352</f>
        <v>0</v>
      </c>
    </row>
    <row r="353" spans="1:14" ht="24">
      <c r="A353" s="13"/>
      <c r="B353" s="12">
        <v>5</v>
      </c>
      <c r="C353" s="95">
        <v>20597</v>
      </c>
      <c r="D353" s="15">
        <v>320.55</v>
      </c>
      <c r="E353" s="15">
        <v>1.41</v>
      </c>
      <c r="F353" s="65">
        <f t="shared" si="32"/>
        <v>0.121824</v>
      </c>
      <c r="G353" s="15">
        <f t="shared" si="34"/>
        <v>40.76496666666666</v>
      </c>
      <c r="H353" s="65">
        <f t="shared" si="35"/>
        <v>4.966151299199999</v>
      </c>
      <c r="I353" s="12" t="s">
        <v>159</v>
      </c>
      <c r="J353" s="15">
        <v>45.30744</v>
      </c>
      <c r="K353" s="15">
        <v>36.66056</v>
      </c>
      <c r="L353" s="15">
        <v>40.3269</v>
      </c>
      <c r="M353" s="18"/>
      <c r="N353" s="18"/>
    </row>
    <row r="354" spans="1:14" ht="24">
      <c r="A354" s="13"/>
      <c r="B354" s="12">
        <v>6</v>
      </c>
      <c r="C354" s="95">
        <v>20608</v>
      </c>
      <c r="D354" s="15">
        <v>320.36</v>
      </c>
      <c r="E354" s="15">
        <v>0.906</v>
      </c>
      <c r="F354" s="65">
        <f t="shared" si="32"/>
        <v>0.07827840000000001</v>
      </c>
      <c r="G354" s="15">
        <f t="shared" si="34"/>
        <v>27.292726666666667</v>
      </c>
      <c r="H354" s="65">
        <f t="shared" si="35"/>
        <v>2.1364309751040005</v>
      </c>
      <c r="I354" s="12" t="s">
        <v>160</v>
      </c>
      <c r="J354" s="15">
        <v>28.72565</v>
      </c>
      <c r="K354" s="15">
        <v>30.98196</v>
      </c>
      <c r="L354" s="15">
        <v>22.17057</v>
      </c>
      <c r="M354" s="18"/>
      <c r="N354" s="18"/>
    </row>
    <row r="355" spans="1:14" ht="24">
      <c r="A355" s="13"/>
      <c r="B355" s="12">
        <v>7</v>
      </c>
      <c r="C355" s="95">
        <v>20625</v>
      </c>
      <c r="D355" s="15">
        <v>320.18</v>
      </c>
      <c r="E355" s="15">
        <v>0.287</v>
      </c>
      <c r="F355" s="65">
        <f t="shared" si="32"/>
        <v>0.0247968</v>
      </c>
      <c r="G355" s="15">
        <f t="shared" si="34"/>
        <v>7.295050000000001</v>
      </c>
      <c r="H355" s="65">
        <f t="shared" si="35"/>
        <v>0.18089389584</v>
      </c>
      <c r="I355" s="12" t="s">
        <v>179</v>
      </c>
      <c r="J355" s="15">
        <v>6.49726</v>
      </c>
      <c r="K355" s="15">
        <v>4.55198</v>
      </c>
      <c r="L355" s="15">
        <v>10.83591</v>
      </c>
      <c r="M355" s="18"/>
      <c r="N355" s="18"/>
    </row>
    <row r="356" spans="1:14" ht="24">
      <c r="A356" s="13"/>
      <c r="B356" s="12">
        <v>8</v>
      </c>
      <c r="C356" s="95">
        <v>20632</v>
      </c>
      <c r="D356" s="15">
        <v>320.3</v>
      </c>
      <c r="E356" s="15">
        <v>0.56</v>
      </c>
      <c r="F356" s="65">
        <f t="shared" si="32"/>
        <v>0.04838400000000001</v>
      </c>
      <c r="G356" s="15">
        <f t="shared" si="34"/>
        <v>15.832566666666665</v>
      </c>
      <c r="H356" s="65">
        <f t="shared" si="35"/>
        <v>0.7660429056000001</v>
      </c>
      <c r="I356" s="12" t="s">
        <v>162</v>
      </c>
      <c r="J356" s="15">
        <v>4.81232</v>
      </c>
      <c r="K356" s="15">
        <v>22.88459</v>
      </c>
      <c r="L356" s="15">
        <v>19.80079</v>
      </c>
      <c r="M356" s="18"/>
      <c r="N356" s="18"/>
    </row>
    <row r="357" spans="1:14" ht="24">
      <c r="A357" s="13"/>
      <c r="B357" s="12">
        <v>9</v>
      </c>
      <c r="C357" s="95">
        <v>20646</v>
      </c>
      <c r="D357" s="15">
        <v>320.42</v>
      </c>
      <c r="E357" s="15">
        <v>1.238</v>
      </c>
      <c r="F357" s="65">
        <f t="shared" si="32"/>
        <v>0.10696320000000001</v>
      </c>
      <c r="G357" s="15">
        <f t="shared" si="34"/>
        <v>55.91349666666667</v>
      </c>
      <c r="H357" s="65">
        <f t="shared" si="35"/>
        <v>5.980686526656</v>
      </c>
      <c r="I357" s="12" t="s">
        <v>163</v>
      </c>
      <c r="J357" s="15">
        <v>57.1505</v>
      </c>
      <c r="K357" s="15">
        <v>59.92481</v>
      </c>
      <c r="L357" s="15">
        <v>50.66518</v>
      </c>
      <c r="M357" s="18"/>
      <c r="N357" s="18"/>
    </row>
    <row r="358" spans="1:14" ht="24">
      <c r="A358" s="13"/>
      <c r="B358" s="12">
        <v>10</v>
      </c>
      <c r="C358" s="95">
        <v>20653</v>
      </c>
      <c r="D358" s="15">
        <v>320.83</v>
      </c>
      <c r="E358" s="15">
        <v>5.259</v>
      </c>
      <c r="F358" s="65">
        <f t="shared" si="32"/>
        <v>0.45437760000000005</v>
      </c>
      <c r="G358" s="15">
        <f t="shared" si="34"/>
        <v>174.88439000000002</v>
      </c>
      <c r="H358" s="65">
        <f t="shared" si="35"/>
        <v>79.46354940566403</v>
      </c>
      <c r="I358" s="12" t="s">
        <v>164</v>
      </c>
      <c r="J358" s="15">
        <v>173.79102</v>
      </c>
      <c r="K358" s="15">
        <v>181.53142</v>
      </c>
      <c r="L358" s="15">
        <v>169.33073</v>
      </c>
      <c r="M358" s="18"/>
      <c r="N358" s="18"/>
    </row>
    <row r="359" spans="1:14" ht="24">
      <c r="A359" s="13"/>
      <c r="B359" s="12">
        <v>11</v>
      </c>
      <c r="C359" s="95">
        <v>20661</v>
      </c>
      <c r="D359" s="15">
        <v>321.02</v>
      </c>
      <c r="E359" s="15">
        <v>6.716</v>
      </c>
      <c r="F359" s="65">
        <f t="shared" si="32"/>
        <v>0.5802624000000001</v>
      </c>
      <c r="G359" s="15">
        <f t="shared" si="34"/>
        <v>153.77561</v>
      </c>
      <c r="H359" s="65">
        <f t="shared" si="35"/>
        <v>89.230204520064</v>
      </c>
      <c r="I359" s="12" t="s">
        <v>165</v>
      </c>
      <c r="J359" s="15">
        <v>161.72433</v>
      </c>
      <c r="K359" s="15">
        <v>153.10424</v>
      </c>
      <c r="L359" s="15">
        <v>146.49826</v>
      </c>
      <c r="M359" s="18"/>
      <c r="N359" s="18"/>
    </row>
    <row r="360" spans="1:14" ht="24">
      <c r="A360" s="13"/>
      <c r="B360" s="12">
        <v>12</v>
      </c>
      <c r="C360" s="95">
        <v>20668</v>
      </c>
      <c r="D360" s="15">
        <v>320.71</v>
      </c>
      <c r="E360" s="15">
        <v>3.56</v>
      </c>
      <c r="F360" s="65">
        <f t="shared" si="32"/>
        <v>0.307584</v>
      </c>
      <c r="G360" s="15">
        <f t="shared" si="34"/>
        <v>41.613863333333335</v>
      </c>
      <c r="H360" s="65">
        <f t="shared" si="35"/>
        <v>12.79975853952</v>
      </c>
      <c r="I360" s="12" t="s">
        <v>166</v>
      </c>
      <c r="J360" s="15">
        <v>43.35217</v>
      </c>
      <c r="K360" s="15">
        <v>37.85116</v>
      </c>
      <c r="L360" s="15">
        <v>43.63826</v>
      </c>
      <c r="M360" s="18"/>
      <c r="N360" s="18"/>
    </row>
    <row r="361" spans="1:14" ht="24">
      <c r="A361" s="13"/>
      <c r="B361" s="12">
        <v>13</v>
      </c>
      <c r="C361" s="95">
        <v>20679</v>
      </c>
      <c r="D361" s="15">
        <v>322.97</v>
      </c>
      <c r="E361" s="15">
        <v>47.54</v>
      </c>
      <c r="F361" s="65">
        <f t="shared" si="32"/>
        <v>4.107456</v>
      </c>
      <c r="G361" s="15">
        <f t="shared" si="34"/>
        <v>344.24842000000007</v>
      </c>
      <c r="H361" s="65">
        <f t="shared" si="35"/>
        <v>1413.9852382195202</v>
      </c>
      <c r="I361" s="12" t="s">
        <v>167</v>
      </c>
      <c r="J361" s="15">
        <v>328.1457</v>
      </c>
      <c r="K361" s="15">
        <v>343.88112</v>
      </c>
      <c r="L361" s="15">
        <v>360.71844</v>
      </c>
      <c r="M361" s="18"/>
      <c r="N361" s="18"/>
    </row>
    <row r="362" spans="1:14" ht="24">
      <c r="A362" s="13"/>
      <c r="B362" s="12">
        <v>14</v>
      </c>
      <c r="C362" s="95">
        <v>20682</v>
      </c>
      <c r="D362" s="15">
        <v>321.43</v>
      </c>
      <c r="E362" s="15">
        <v>12.705</v>
      </c>
      <c r="F362" s="65">
        <f t="shared" si="32"/>
        <v>1.097712</v>
      </c>
      <c r="G362" s="15">
        <f t="shared" si="34"/>
        <v>166.61605</v>
      </c>
      <c r="H362" s="65">
        <f t="shared" si="35"/>
        <v>182.89643747760002</v>
      </c>
      <c r="I362" s="12" t="s">
        <v>168</v>
      </c>
      <c r="J362" s="15">
        <v>178.99589</v>
      </c>
      <c r="K362" s="15">
        <v>180.50674</v>
      </c>
      <c r="L362" s="15">
        <v>140.34552</v>
      </c>
      <c r="M362" s="18"/>
      <c r="N362" s="18"/>
    </row>
    <row r="363" spans="1:14" ht="24">
      <c r="A363" s="13"/>
      <c r="B363" s="12">
        <v>15</v>
      </c>
      <c r="C363" s="95">
        <v>20689</v>
      </c>
      <c r="D363" s="15">
        <v>321.55</v>
      </c>
      <c r="E363" s="15">
        <v>14.7</v>
      </c>
      <c r="F363" s="65">
        <f t="shared" si="32"/>
        <v>1.27008</v>
      </c>
      <c r="G363" s="15">
        <f t="shared" si="34"/>
        <v>136.00463333333332</v>
      </c>
      <c r="H363" s="65">
        <f t="shared" si="35"/>
        <v>172.736764704</v>
      </c>
      <c r="I363" s="12" t="s">
        <v>169</v>
      </c>
      <c r="J363" s="15">
        <v>139.34183</v>
      </c>
      <c r="K363" s="15">
        <v>144.98433</v>
      </c>
      <c r="L363" s="15">
        <v>123.68774</v>
      </c>
      <c r="M363" s="18"/>
      <c r="N363" s="18"/>
    </row>
    <row r="364" spans="1:14" ht="24">
      <c r="A364" s="13"/>
      <c r="B364" s="12">
        <v>16</v>
      </c>
      <c r="C364" s="95">
        <v>20707</v>
      </c>
      <c r="D364" s="15">
        <v>321.6</v>
      </c>
      <c r="E364" s="15">
        <v>15.054</v>
      </c>
      <c r="F364" s="65">
        <f t="shared" si="32"/>
        <v>1.3006656</v>
      </c>
      <c r="G364" s="15">
        <f t="shared" si="34"/>
        <v>190.87437333333335</v>
      </c>
      <c r="H364" s="65">
        <f t="shared" si="35"/>
        <v>248.26373131622404</v>
      </c>
      <c r="I364" s="12" t="s">
        <v>170</v>
      </c>
      <c r="J364" s="15">
        <v>177.34889</v>
      </c>
      <c r="K364" s="15">
        <v>183.34359</v>
      </c>
      <c r="L364" s="15">
        <v>211.93064</v>
      </c>
      <c r="M364" s="18"/>
      <c r="N364" s="18"/>
    </row>
    <row r="365" spans="1:14" ht="24">
      <c r="A365" s="13"/>
      <c r="B365" s="12">
        <v>17</v>
      </c>
      <c r="C365" s="95">
        <v>20715</v>
      </c>
      <c r="D365" s="15">
        <v>321.45</v>
      </c>
      <c r="E365" s="15">
        <v>13.061</v>
      </c>
      <c r="F365" s="65">
        <f t="shared" si="32"/>
        <v>1.1284704</v>
      </c>
      <c r="G365" s="15">
        <f t="shared" si="34"/>
        <v>117.42459000000001</v>
      </c>
      <c r="H365" s="65">
        <f t="shared" si="35"/>
        <v>132.51017404713602</v>
      </c>
      <c r="I365" s="12" t="s">
        <v>92</v>
      </c>
      <c r="J365" s="15">
        <v>134.14529</v>
      </c>
      <c r="K365" s="15">
        <v>107.03324</v>
      </c>
      <c r="L365" s="15">
        <v>111.09524</v>
      </c>
      <c r="M365" s="18"/>
      <c r="N365" s="18"/>
    </row>
    <row r="366" spans="1:14" ht="24">
      <c r="A366" s="13"/>
      <c r="B366" s="12">
        <v>18</v>
      </c>
      <c r="C366" s="95">
        <v>20721</v>
      </c>
      <c r="D366" s="15">
        <v>320.59</v>
      </c>
      <c r="E366" s="15">
        <v>2.887</v>
      </c>
      <c r="F366" s="65">
        <f t="shared" si="32"/>
        <v>0.24943680000000001</v>
      </c>
      <c r="G366" s="15">
        <f t="shared" si="34"/>
        <v>1448.1582466666666</v>
      </c>
      <c r="H366" s="65">
        <f t="shared" si="35"/>
        <v>361.223958942144</v>
      </c>
      <c r="I366" s="12" t="s">
        <v>93</v>
      </c>
      <c r="J366" s="15">
        <v>1030.64492</v>
      </c>
      <c r="K366" s="15">
        <v>1306.95482</v>
      </c>
      <c r="L366" s="15">
        <v>2006.875</v>
      </c>
      <c r="M366" s="18"/>
      <c r="N366" s="18"/>
    </row>
    <row r="367" spans="1:14" ht="24">
      <c r="A367" s="13"/>
      <c r="B367" s="12">
        <v>19</v>
      </c>
      <c r="C367" s="95">
        <v>20729</v>
      </c>
      <c r="D367" s="15">
        <v>320.075</v>
      </c>
      <c r="E367" s="15">
        <v>3.72</v>
      </c>
      <c r="F367" s="65">
        <f t="shared" si="32"/>
        <v>0.321408</v>
      </c>
      <c r="G367" s="15">
        <f t="shared" si="34"/>
        <v>24.762580000000003</v>
      </c>
      <c r="H367" s="65">
        <f t="shared" si="35"/>
        <v>7.958891312640001</v>
      </c>
      <c r="I367" s="12" t="s">
        <v>171</v>
      </c>
      <c r="J367" s="15">
        <v>26.34699</v>
      </c>
      <c r="K367" s="15">
        <v>23.11708</v>
      </c>
      <c r="L367" s="15">
        <v>24.82367</v>
      </c>
      <c r="M367" s="18"/>
      <c r="N367" s="18"/>
    </row>
    <row r="368" spans="1:14" ht="24">
      <c r="A368" s="13"/>
      <c r="B368" s="12">
        <v>20</v>
      </c>
      <c r="C368" s="95">
        <v>20747</v>
      </c>
      <c r="D368" s="15">
        <v>322.87</v>
      </c>
      <c r="E368" s="15">
        <v>49.905</v>
      </c>
      <c r="F368" s="65">
        <f t="shared" si="32"/>
        <v>4.3117920000000005</v>
      </c>
      <c r="G368" s="15">
        <f t="shared" si="34"/>
        <v>725.3880366666666</v>
      </c>
      <c r="H368" s="65">
        <f t="shared" si="35"/>
        <v>3127.72233339504</v>
      </c>
      <c r="I368" s="12" t="s">
        <v>114</v>
      </c>
      <c r="J368" s="15">
        <v>730.85253</v>
      </c>
      <c r="K368" s="15">
        <v>612.41351</v>
      </c>
      <c r="L368" s="15">
        <v>832.89807</v>
      </c>
      <c r="M368" s="18"/>
      <c r="N368" s="18"/>
    </row>
    <row r="369" spans="1:14" ht="24">
      <c r="A369" s="13"/>
      <c r="B369" s="12">
        <v>21</v>
      </c>
      <c r="C369" s="95">
        <v>20752</v>
      </c>
      <c r="D369" s="15">
        <v>321.18</v>
      </c>
      <c r="E369" s="15">
        <v>9.877</v>
      </c>
      <c r="F369" s="65">
        <f t="shared" si="32"/>
        <v>0.8533728000000002</v>
      </c>
      <c r="G369" s="15">
        <f t="shared" si="34"/>
        <v>93.49288000000001</v>
      </c>
      <c r="H369" s="65">
        <f t="shared" si="35"/>
        <v>79.78428078566402</v>
      </c>
      <c r="I369" s="12" t="s">
        <v>115</v>
      </c>
      <c r="J369" s="15">
        <v>100.36462</v>
      </c>
      <c r="K369" s="15">
        <v>101.44092</v>
      </c>
      <c r="L369" s="15">
        <v>78.6731</v>
      </c>
      <c r="M369" s="18"/>
      <c r="N369" s="18"/>
    </row>
    <row r="370" spans="1:14" ht="24">
      <c r="A370" s="13"/>
      <c r="B370" s="12">
        <v>22</v>
      </c>
      <c r="C370" s="95">
        <v>20764</v>
      </c>
      <c r="D370" s="15">
        <v>320.75</v>
      </c>
      <c r="E370" s="15">
        <v>5.336</v>
      </c>
      <c r="F370" s="65">
        <f t="shared" si="32"/>
        <v>0.46103040000000006</v>
      </c>
      <c r="G370" s="15">
        <f t="shared" si="34"/>
        <v>35.46357</v>
      </c>
      <c r="H370" s="65">
        <f t="shared" si="35"/>
        <v>16.349783862528</v>
      </c>
      <c r="I370" s="12" t="s">
        <v>116</v>
      </c>
      <c r="J370" s="15">
        <v>31.7238</v>
      </c>
      <c r="K370" s="15">
        <v>32.75538</v>
      </c>
      <c r="L370" s="15">
        <v>41.91153</v>
      </c>
      <c r="M370" s="18"/>
      <c r="N370" s="18"/>
    </row>
    <row r="371" spans="1:14" ht="24">
      <c r="A371" s="13"/>
      <c r="B371" s="12">
        <v>23</v>
      </c>
      <c r="C371" s="95">
        <v>20772</v>
      </c>
      <c r="D371" s="15">
        <v>320.66</v>
      </c>
      <c r="E371" s="15">
        <v>3.096</v>
      </c>
      <c r="F371" s="65">
        <f t="shared" si="32"/>
        <v>0.2674944</v>
      </c>
      <c r="G371" s="15">
        <f t="shared" si="34"/>
        <v>16.279846666666668</v>
      </c>
      <c r="H371" s="65">
        <f t="shared" si="35"/>
        <v>4.354767816192001</v>
      </c>
      <c r="I371" s="12" t="s">
        <v>117</v>
      </c>
      <c r="J371" s="15">
        <v>10.53934</v>
      </c>
      <c r="K371" s="15">
        <v>17.8239</v>
      </c>
      <c r="L371" s="15">
        <v>20.4763</v>
      </c>
      <c r="M371" s="18"/>
      <c r="N371" s="18"/>
    </row>
    <row r="372" spans="1:14" ht="24">
      <c r="A372" s="13"/>
      <c r="B372" s="12">
        <v>24</v>
      </c>
      <c r="C372" s="95">
        <v>20780</v>
      </c>
      <c r="D372" s="15">
        <v>321.08</v>
      </c>
      <c r="E372" s="15">
        <v>8.56</v>
      </c>
      <c r="F372" s="65">
        <f t="shared" si="32"/>
        <v>0.7395840000000001</v>
      </c>
      <c r="G372" s="15">
        <f t="shared" si="34"/>
        <v>101.84873999999998</v>
      </c>
      <c r="H372" s="65">
        <f t="shared" si="35"/>
        <v>75.32569852416</v>
      </c>
      <c r="I372" s="12" t="s">
        <v>118</v>
      </c>
      <c r="J372" s="15">
        <v>93.05001</v>
      </c>
      <c r="K372" s="15">
        <v>103.87158</v>
      </c>
      <c r="L372" s="15">
        <v>108.62463</v>
      </c>
      <c r="M372" s="18"/>
      <c r="N372" s="18"/>
    </row>
    <row r="373" spans="1:14" ht="24">
      <c r="A373" s="13"/>
      <c r="B373" s="12">
        <v>25</v>
      </c>
      <c r="C373" s="95">
        <v>20793</v>
      </c>
      <c r="D373" s="15">
        <v>320.59</v>
      </c>
      <c r="E373" s="15">
        <v>2.173</v>
      </c>
      <c r="F373" s="65">
        <f t="shared" si="32"/>
        <v>0.1877472</v>
      </c>
      <c r="G373" s="15">
        <f t="shared" si="34"/>
        <v>22.02267333333333</v>
      </c>
      <c r="H373" s="65">
        <f t="shared" si="35"/>
        <v>4.134695254847999</v>
      </c>
      <c r="I373" s="12" t="s">
        <v>119</v>
      </c>
      <c r="J373" s="15">
        <v>23.11396</v>
      </c>
      <c r="K373" s="15">
        <v>19.38263</v>
      </c>
      <c r="L373" s="15">
        <v>23.57143</v>
      </c>
      <c r="M373" s="18"/>
      <c r="N373" s="18"/>
    </row>
    <row r="374" spans="1:14" ht="24">
      <c r="A374" s="13"/>
      <c r="B374" s="12">
        <v>26</v>
      </c>
      <c r="C374" s="95">
        <v>20808</v>
      </c>
      <c r="D374" s="15">
        <v>320.58</v>
      </c>
      <c r="E374" s="15">
        <v>3.226</v>
      </c>
      <c r="F374" s="65">
        <f t="shared" si="32"/>
        <v>0.2787264</v>
      </c>
      <c r="G374" s="15">
        <f t="shared" si="34"/>
        <v>66.51190000000001</v>
      </c>
      <c r="H374" s="65">
        <f t="shared" si="35"/>
        <v>18.53862244416</v>
      </c>
      <c r="I374" s="12" t="s">
        <v>120</v>
      </c>
      <c r="J374" s="15">
        <v>41.77815</v>
      </c>
      <c r="K374" s="15">
        <v>57.37265</v>
      </c>
      <c r="L374" s="15">
        <v>100.3849</v>
      </c>
      <c r="M374" s="18"/>
      <c r="N374" s="18"/>
    </row>
    <row r="375" spans="1:14" ht="24">
      <c r="A375" s="13"/>
      <c r="B375" s="12">
        <v>27</v>
      </c>
      <c r="C375" s="95">
        <v>20814</v>
      </c>
      <c r="D375" s="15">
        <v>320.6</v>
      </c>
      <c r="E375" s="15">
        <v>3.291</v>
      </c>
      <c r="F375" s="65">
        <f t="shared" si="32"/>
        <v>0.2843424</v>
      </c>
      <c r="G375" s="15">
        <f t="shared" si="34"/>
        <v>48.668553333333335</v>
      </c>
      <c r="H375" s="65">
        <f t="shared" si="35"/>
        <v>13.838533259328</v>
      </c>
      <c r="I375" s="12" t="s">
        <v>121</v>
      </c>
      <c r="J375" s="15">
        <v>50.17379</v>
      </c>
      <c r="K375" s="15">
        <v>47.36936</v>
      </c>
      <c r="L375" s="15">
        <v>48.46251</v>
      </c>
      <c r="M375" s="18"/>
      <c r="N375" s="18"/>
    </row>
    <row r="376" spans="1:14" ht="24">
      <c r="A376" s="13"/>
      <c r="B376" s="12">
        <v>28</v>
      </c>
      <c r="C376" s="95">
        <v>20826</v>
      </c>
      <c r="D376" s="15">
        <v>320.53</v>
      </c>
      <c r="E376" s="15">
        <v>2.097</v>
      </c>
      <c r="F376" s="65">
        <f t="shared" si="32"/>
        <v>0.1811808</v>
      </c>
      <c r="G376" s="15">
        <f t="shared" si="34"/>
        <v>55.31827666666667</v>
      </c>
      <c r="H376" s="65">
        <f t="shared" si="35"/>
        <v>10.022609621088</v>
      </c>
      <c r="I376" s="12" t="s">
        <v>172</v>
      </c>
      <c r="J376" s="15">
        <v>51.69709</v>
      </c>
      <c r="K376" s="15">
        <v>49.1943</v>
      </c>
      <c r="L376" s="15">
        <v>65.06344</v>
      </c>
      <c r="M376" s="18"/>
      <c r="N376" s="18"/>
    </row>
    <row r="377" spans="1:14" ht="24">
      <c r="A377" s="13"/>
      <c r="B377" s="12">
        <v>29</v>
      </c>
      <c r="C377" s="95">
        <v>20833</v>
      </c>
      <c r="D377" s="15">
        <v>320.45</v>
      </c>
      <c r="E377" s="15">
        <v>1.603</v>
      </c>
      <c r="F377" s="65">
        <f t="shared" si="32"/>
        <v>0.13849920000000002</v>
      </c>
      <c r="G377" s="15">
        <f t="shared" si="34"/>
        <v>53.48600666666666</v>
      </c>
      <c r="H377" s="65">
        <f t="shared" si="35"/>
        <v>7.407769134528</v>
      </c>
      <c r="I377" s="12" t="s">
        <v>173</v>
      </c>
      <c r="J377" s="15">
        <v>72.64634</v>
      </c>
      <c r="K377" s="15">
        <v>46.02769</v>
      </c>
      <c r="L377" s="15">
        <v>41.78399</v>
      </c>
      <c r="M377" s="18"/>
      <c r="N377" s="18"/>
    </row>
    <row r="378" spans="1:14" ht="24">
      <c r="A378" s="13"/>
      <c r="B378" s="12">
        <v>30</v>
      </c>
      <c r="C378" s="95">
        <v>20841</v>
      </c>
      <c r="D378" s="15">
        <v>320.35</v>
      </c>
      <c r="E378" s="15">
        <v>0.966</v>
      </c>
      <c r="F378" s="65">
        <f t="shared" si="32"/>
        <v>0.0834624</v>
      </c>
      <c r="G378" s="15">
        <f t="shared" si="34"/>
        <v>42.67385999999999</v>
      </c>
      <c r="H378" s="65">
        <f t="shared" si="35"/>
        <v>3.5616627728639996</v>
      </c>
      <c r="I378" s="12" t="s">
        <v>174</v>
      </c>
      <c r="J378" s="15">
        <v>41.07404</v>
      </c>
      <c r="K378" s="15">
        <v>41.1333</v>
      </c>
      <c r="L378" s="15">
        <v>45.81424</v>
      </c>
      <c r="M378" s="18"/>
      <c r="N378" s="18"/>
    </row>
    <row r="379" spans="1:14" ht="24">
      <c r="A379" s="13"/>
      <c r="B379" s="12">
        <v>31</v>
      </c>
      <c r="C379" s="95">
        <v>20854</v>
      </c>
      <c r="D379" s="15">
        <v>320.27</v>
      </c>
      <c r="E379" s="15">
        <v>0.477</v>
      </c>
      <c r="F379" s="65">
        <f t="shared" si="32"/>
        <v>0.0412128</v>
      </c>
      <c r="G379" s="15">
        <f t="shared" si="34"/>
        <v>34.53399</v>
      </c>
      <c r="H379" s="65">
        <f t="shared" si="35"/>
        <v>1.4232424230720002</v>
      </c>
      <c r="I379" s="12" t="s">
        <v>175</v>
      </c>
      <c r="J379" s="15">
        <v>47.90073</v>
      </c>
      <c r="K379" s="15">
        <v>23.37482</v>
      </c>
      <c r="L379" s="15">
        <v>32.32642</v>
      </c>
      <c r="M379" s="18"/>
      <c r="N379" s="18"/>
    </row>
    <row r="380" spans="1:14" ht="24">
      <c r="A380" s="13"/>
      <c r="B380" s="12">
        <v>32</v>
      </c>
      <c r="C380" s="95">
        <v>20862</v>
      </c>
      <c r="D380" s="15">
        <v>320.3</v>
      </c>
      <c r="E380" s="15">
        <v>0.391</v>
      </c>
      <c r="F380" s="65">
        <f t="shared" si="32"/>
        <v>0.033782400000000004</v>
      </c>
      <c r="G380" s="15">
        <f t="shared" si="34"/>
        <v>43.46489666666667</v>
      </c>
      <c r="H380" s="65">
        <f t="shared" si="35"/>
        <v>1.4683485251520003</v>
      </c>
      <c r="I380" s="12" t="s">
        <v>176</v>
      </c>
      <c r="J380" s="15">
        <v>38.06983</v>
      </c>
      <c r="K380" s="15">
        <v>45.61077</v>
      </c>
      <c r="L380" s="15">
        <v>46.71409</v>
      </c>
      <c r="M380" s="18"/>
      <c r="N380" s="18"/>
    </row>
    <row r="381" spans="1:14" ht="24">
      <c r="A381" s="13"/>
      <c r="B381" s="12">
        <v>33</v>
      </c>
      <c r="C381" s="95">
        <v>20875</v>
      </c>
      <c r="D381" s="15">
        <v>320.31</v>
      </c>
      <c r="E381" s="15">
        <v>0.382</v>
      </c>
      <c r="F381" s="65">
        <f t="shared" si="32"/>
        <v>0.0330048</v>
      </c>
      <c r="G381" s="15">
        <f t="shared" si="34"/>
        <v>25.057723333333332</v>
      </c>
      <c r="H381" s="65">
        <f t="shared" si="35"/>
        <v>0.8270251470719999</v>
      </c>
      <c r="I381" s="12" t="s">
        <v>177</v>
      </c>
      <c r="J381" s="15">
        <v>23.09711</v>
      </c>
      <c r="K381" s="15">
        <v>28.90833</v>
      </c>
      <c r="L381" s="15">
        <v>23.16773</v>
      </c>
      <c r="M381" s="18"/>
      <c r="N381" s="18"/>
    </row>
    <row r="382" spans="1:14" ht="24">
      <c r="A382" s="13"/>
      <c r="B382" s="12">
        <v>34</v>
      </c>
      <c r="C382" s="95">
        <v>20883</v>
      </c>
      <c r="D382" s="15">
        <v>320.22</v>
      </c>
      <c r="E382" s="15">
        <v>0.236</v>
      </c>
      <c r="F382" s="65">
        <f t="shared" si="32"/>
        <v>0.0203904</v>
      </c>
      <c r="G382" s="15">
        <f t="shared" si="34"/>
        <v>5.901046666666667</v>
      </c>
      <c r="H382" s="65">
        <f t="shared" si="35"/>
        <v>0.120324701952</v>
      </c>
      <c r="I382" s="12" t="s">
        <v>178</v>
      </c>
      <c r="J382" s="15">
        <v>3.01148</v>
      </c>
      <c r="K382" s="15">
        <v>9.88734</v>
      </c>
      <c r="L382" s="15">
        <v>4.80432</v>
      </c>
      <c r="M382" s="18"/>
      <c r="N382" s="18"/>
    </row>
    <row r="383" spans="1:15" ht="24">
      <c r="A383" s="97"/>
      <c r="B383" s="98">
        <v>35</v>
      </c>
      <c r="C383" s="107">
        <v>20903</v>
      </c>
      <c r="D383" s="99">
        <v>320.15</v>
      </c>
      <c r="E383" s="99">
        <v>0.114</v>
      </c>
      <c r="F383" s="100">
        <f t="shared" si="32"/>
        <v>0.0098496</v>
      </c>
      <c r="G383" s="99">
        <f t="shared" si="34"/>
        <v>16.04473</v>
      </c>
      <c r="H383" s="100">
        <f t="shared" si="35"/>
        <v>0.158034172608</v>
      </c>
      <c r="I383" s="98" t="s">
        <v>181</v>
      </c>
      <c r="J383" s="99">
        <v>28.29121</v>
      </c>
      <c r="K383" s="99">
        <v>0.93664</v>
      </c>
      <c r="L383" s="99">
        <v>18.90634</v>
      </c>
      <c r="M383" s="101"/>
      <c r="N383" s="101"/>
      <c r="O383" s="97"/>
    </row>
    <row r="384" spans="1:14" ht="24">
      <c r="A384" s="13"/>
      <c r="B384" s="12">
        <v>1</v>
      </c>
      <c r="C384" s="95">
        <v>20913</v>
      </c>
      <c r="D384" s="15">
        <v>320.14</v>
      </c>
      <c r="E384" s="15">
        <v>0.071</v>
      </c>
      <c r="F384" s="65">
        <f t="shared" si="32"/>
        <v>0.0061344</v>
      </c>
      <c r="G384" s="15">
        <f t="shared" si="34"/>
        <v>35.17236077867958</v>
      </c>
      <c r="H384" s="65">
        <f t="shared" si="35"/>
        <v>0.21576132996073202</v>
      </c>
      <c r="I384" s="12" t="s">
        <v>155</v>
      </c>
      <c r="J384" s="15">
        <f>การคำนวณตะกอน!F6</f>
        <v>29.01793518159394</v>
      </c>
      <c r="K384" s="15">
        <f>การคำนวณตะกอน!F7</f>
        <v>31.135012737056314</v>
      </c>
      <c r="L384" s="15">
        <f>การคำนวณตะกอน!F8</f>
        <v>45.36413441738849</v>
      </c>
      <c r="M384" s="18"/>
      <c r="N384" s="18"/>
    </row>
    <row r="385" spans="1:14" ht="24">
      <c r="A385" s="13"/>
      <c r="B385" s="12">
        <v>2</v>
      </c>
      <c r="C385" s="95">
        <v>20931</v>
      </c>
      <c r="D385" s="15">
        <v>320.42</v>
      </c>
      <c r="E385" s="15">
        <v>0.601</v>
      </c>
      <c r="F385" s="65">
        <f t="shared" si="32"/>
        <v>0.0519264</v>
      </c>
      <c r="G385" s="15">
        <f t="shared" si="34"/>
        <v>106.57411827258602</v>
      </c>
      <c r="H385" s="65">
        <f t="shared" si="35"/>
        <v>5.534010295069611</v>
      </c>
      <c r="I385" s="12" t="s">
        <v>156</v>
      </c>
      <c r="J385" s="15">
        <f>การคำนวณตะกอน!F9</f>
        <v>96.94619486185532</v>
      </c>
      <c r="K385" s="15">
        <f>การคำนวณตะกอน!F10</f>
        <v>112.15830099367224</v>
      </c>
      <c r="L385" s="15">
        <f>การคำนวณตะกอน!F11</f>
        <v>110.61785896223054</v>
      </c>
      <c r="M385" s="18"/>
      <c r="N385" s="18"/>
    </row>
    <row r="386" spans="1:14" ht="24">
      <c r="A386" s="13"/>
      <c r="B386" s="12">
        <v>3</v>
      </c>
      <c r="C386" s="95">
        <v>20941</v>
      </c>
      <c r="D386" s="15">
        <v>320.54</v>
      </c>
      <c r="E386" s="15">
        <v>1.579</v>
      </c>
      <c r="F386" s="65">
        <f t="shared" si="32"/>
        <v>0.1364256</v>
      </c>
      <c r="G386" s="15">
        <f t="shared" si="34"/>
        <v>382.4121623125296</v>
      </c>
      <c r="H386" s="65">
        <f t="shared" si="35"/>
        <v>52.170808690784234</v>
      </c>
      <c r="I386" s="12" t="s">
        <v>157</v>
      </c>
      <c r="J386" s="15">
        <f>การคำนวณตะกอน!F12</f>
        <v>402.92049756626307</v>
      </c>
      <c r="K386" s="15">
        <f>การคำนวณตะกอน!F13</f>
        <v>344.30363377730805</v>
      </c>
      <c r="L386" s="15">
        <f>การคำนวณตะกอน!F14</f>
        <v>400.01235559401766</v>
      </c>
      <c r="M386" s="18"/>
      <c r="N386" s="18"/>
    </row>
    <row r="387" spans="1:14" ht="24">
      <c r="A387" s="13"/>
      <c r="B387" s="12">
        <v>4</v>
      </c>
      <c r="C387" s="95">
        <v>20954</v>
      </c>
      <c r="D387" s="15">
        <v>320.39</v>
      </c>
      <c r="E387" s="15">
        <v>0.684</v>
      </c>
      <c r="F387" s="65">
        <f t="shared" si="32"/>
        <v>0.05909760000000001</v>
      </c>
      <c r="G387" s="15">
        <f t="shared" si="34"/>
        <v>15.514518055533017</v>
      </c>
      <c r="H387" s="65">
        <f t="shared" si="35"/>
        <v>0.9168707822386681</v>
      </c>
      <c r="I387" s="12" t="s">
        <v>158</v>
      </c>
      <c r="J387" s="15">
        <f>การคำนวณตะกอน!F15</f>
        <v>11.993056651406814</v>
      </c>
      <c r="K387" s="15">
        <f>การคำนวณตะกอน!F16</f>
        <v>13.449296153480573</v>
      </c>
      <c r="L387" s="15">
        <f>การคำนวณตะกอน!F17</f>
        <v>21.10120136171167</v>
      </c>
      <c r="M387" s="18"/>
      <c r="N387" s="18"/>
    </row>
    <row r="388" spans="1:14" ht="24">
      <c r="A388" s="13"/>
      <c r="B388" s="12">
        <v>5</v>
      </c>
      <c r="C388" s="95">
        <v>20975</v>
      </c>
      <c r="D388" s="15">
        <v>320.55</v>
      </c>
      <c r="E388" s="15">
        <v>1.832</v>
      </c>
      <c r="F388" s="65">
        <f t="shared" si="32"/>
        <v>0.1582848</v>
      </c>
      <c r="G388" s="15">
        <f t="shared" si="34"/>
        <v>65.57428949890709</v>
      </c>
      <c r="H388" s="65">
        <f t="shared" si="35"/>
        <v>10.37941329847661</v>
      </c>
      <c r="I388" s="12" t="s">
        <v>159</v>
      </c>
      <c r="J388" s="15">
        <f>การคำนวณตะกอน!F18</f>
        <v>55.991855730074285</v>
      </c>
      <c r="K388" s="15">
        <f>การคำนวณตะกอน!F19</f>
        <v>63.63733867222572</v>
      </c>
      <c r="L388" s="15">
        <f>การคำนวณตะกอน!F20</f>
        <v>77.09367409442127</v>
      </c>
      <c r="M388" s="18"/>
      <c r="N388" s="18"/>
    </row>
    <row r="389" spans="1:14" ht="24">
      <c r="A389" s="13"/>
      <c r="B389" s="12">
        <v>6</v>
      </c>
      <c r="C389" s="95">
        <v>20983</v>
      </c>
      <c r="D389" s="15">
        <v>320.48</v>
      </c>
      <c r="E389" s="15">
        <v>1.422</v>
      </c>
      <c r="F389" s="65">
        <f t="shared" si="32"/>
        <v>0.1228608</v>
      </c>
      <c r="G389" s="15">
        <f t="shared" si="34"/>
        <v>127.28687303308449</v>
      </c>
      <c r="H389" s="65">
        <f t="shared" si="35"/>
        <v>15.638567050343188</v>
      </c>
      <c r="I389" s="12" t="s">
        <v>160</v>
      </c>
      <c r="J389" s="15">
        <f>การคำนวณตะกอน!F21</f>
        <v>130.11576716122198</v>
      </c>
      <c r="K389" s="15">
        <f>การคำนวณตะกอน!F22</f>
        <v>130.9704750509609</v>
      </c>
      <c r="L389" s="15">
        <f>การคำนวณตะกอน!F23</f>
        <v>120.77437688707055</v>
      </c>
      <c r="M389" s="18"/>
      <c r="N389" s="18"/>
    </row>
    <row r="390" spans="1:14" ht="24">
      <c r="A390" s="13"/>
      <c r="B390" s="12">
        <v>7</v>
      </c>
      <c r="C390" s="95">
        <v>20996</v>
      </c>
      <c r="D390" s="15">
        <v>320.33</v>
      </c>
      <c r="E390" s="15">
        <v>0.652</v>
      </c>
      <c r="F390" s="65">
        <f t="shared" si="32"/>
        <v>0.0563328</v>
      </c>
      <c r="G390" s="15">
        <f t="shared" si="34"/>
        <v>53.8798709361128</v>
      </c>
      <c r="H390" s="65">
        <f t="shared" si="35"/>
        <v>3.0352039934698554</v>
      </c>
      <c r="I390" s="12" t="s">
        <v>179</v>
      </c>
      <c r="J390" s="15">
        <f>การคำนวณตะกอน!F24</f>
        <v>46.79102118240256</v>
      </c>
      <c r="K390" s="15">
        <f>การคำนวณตะกอน!F25</f>
        <v>61.4409520114004</v>
      </c>
      <c r="L390" s="15">
        <f>การคำนวณตะกอน!F26</f>
        <v>53.40763961453544</v>
      </c>
      <c r="M390" s="18"/>
      <c r="N390" s="18"/>
    </row>
    <row r="391" spans="1:14" ht="24">
      <c r="A391" s="13"/>
      <c r="B391" s="12">
        <v>8</v>
      </c>
      <c r="C391" s="95">
        <v>21004</v>
      </c>
      <c r="D391" s="15">
        <v>320.27</v>
      </c>
      <c r="E391" s="15">
        <v>0.48</v>
      </c>
      <c r="F391" s="65">
        <f t="shared" si="32"/>
        <v>0.041472</v>
      </c>
      <c r="G391" s="15">
        <f t="shared" si="34"/>
        <v>17.79340663637626</v>
      </c>
      <c r="H391" s="65">
        <f t="shared" si="35"/>
        <v>0.7379281600237964</v>
      </c>
      <c r="I391" s="12" t="s">
        <v>162</v>
      </c>
      <c r="J391" s="15">
        <f>การคำนวณตะกอน!F27</f>
        <v>23.763552651108174</v>
      </c>
      <c r="K391" s="15">
        <f>การคำนวณตะกอน!F28</f>
        <v>13.623978201614934</v>
      </c>
      <c r="L391" s="15">
        <f>การคำนวณตะกอน!F29</f>
        <v>15.992689056405672</v>
      </c>
      <c r="M391" s="18"/>
      <c r="N391" s="18"/>
    </row>
    <row r="392" spans="1:14" ht="24">
      <c r="A392" s="13"/>
      <c r="B392" s="12">
        <v>9</v>
      </c>
      <c r="C392" s="95">
        <v>21016</v>
      </c>
      <c r="D392" s="15">
        <v>321</v>
      </c>
      <c r="E392" s="15">
        <v>4.687</v>
      </c>
      <c r="F392" s="65">
        <f t="shared" si="32"/>
        <v>0.40495680000000006</v>
      </c>
      <c r="G392" s="15">
        <f t="shared" si="34"/>
        <v>91.94729664692426</v>
      </c>
      <c r="H392" s="65">
        <f t="shared" si="35"/>
        <v>37.234683018789184</v>
      </c>
      <c r="I392" s="12" t="s">
        <v>163</v>
      </c>
      <c r="J392" s="15">
        <f>การคำนวณตะกอน!F30</f>
        <v>105.93921737401998</v>
      </c>
      <c r="K392" s="15">
        <f>การคำนวณตะกอน!F31</f>
        <v>57.17348579598123</v>
      </c>
      <c r="L392" s="15">
        <f>การคำนวณตะกอน!F32</f>
        <v>112.72918677077159</v>
      </c>
      <c r="M392" s="18"/>
      <c r="N392" s="18"/>
    </row>
    <row r="393" spans="1:14" ht="24">
      <c r="A393" s="13"/>
      <c r="B393" s="12">
        <v>10</v>
      </c>
      <c r="C393" s="95">
        <v>21025</v>
      </c>
      <c r="D393" s="15">
        <v>320.96</v>
      </c>
      <c r="E393" s="15">
        <v>5.425</v>
      </c>
      <c r="F393" s="65">
        <f t="shared" si="32"/>
        <v>0.46872</v>
      </c>
      <c r="G393" s="15">
        <f t="shared" si="34"/>
        <v>83.97194284743746</v>
      </c>
      <c r="H393" s="65">
        <f t="shared" si="35"/>
        <v>39.35932905145089</v>
      </c>
      <c r="I393" s="12" t="s">
        <v>164</v>
      </c>
      <c r="J393" s="15">
        <f>การคำนวณตะกอน!F33</f>
        <v>74.76579389863788</v>
      </c>
      <c r="K393" s="15">
        <f>การคำนวณตะกอน!F34</f>
        <v>102.01880104789757</v>
      </c>
      <c r="L393" s="15">
        <f>การคำนวณตะกอน!F35</f>
        <v>75.13123359577695</v>
      </c>
      <c r="M393" s="18"/>
      <c r="N393" s="18"/>
    </row>
    <row r="394" spans="1:14" ht="24">
      <c r="A394" s="13"/>
      <c r="B394" s="12">
        <v>11</v>
      </c>
      <c r="C394" s="95">
        <v>21038</v>
      </c>
      <c r="D394" s="15">
        <v>321.11</v>
      </c>
      <c r="E394" s="15">
        <v>6.071</v>
      </c>
      <c r="F394" s="65">
        <f t="shared" si="32"/>
        <v>0.5245344</v>
      </c>
      <c r="G394" s="15">
        <f t="shared" si="34"/>
        <v>137.54200230345324</v>
      </c>
      <c r="H394" s="65">
        <f t="shared" si="35"/>
        <v>72.14551165304046</v>
      </c>
      <c r="I394" s="12" t="s">
        <v>165</v>
      </c>
      <c r="J394" s="15">
        <f>การคำนวณตะกอน!F36</f>
        <v>124.8373597777507</v>
      </c>
      <c r="K394" s="15">
        <f>การคำนวณตะกอน!F37</f>
        <v>154.46459658785162</v>
      </c>
      <c r="L394" s="15">
        <f>การคำนวณตะกอน!F38</f>
        <v>133.32405054475737</v>
      </c>
      <c r="M394" s="18"/>
      <c r="N394" s="18"/>
    </row>
    <row r="395" spans="1:14" ht="24">
      <c r="A395" s="13"/>
      <c r="B395" s="12">
        <v>12</v>
      </c>
      <c r="C395" s="95">
        <v>21046</v>
      </c>
      <c r="D395" s="15">
        <v>321.02</v>
      </c>
      <c r="E395" s="15">
        <v>5.26</v>
      </c>
      <c r="F395" s="65">
        <f t="shared" si="32"/>
        <v>0.454464</v>
      </c>
      <c r="G395" s="15">
        <f t="shared" si="34"/>
        <v>131.37889989753177</v>
      </c>
      <c r="H395" s="65">
        <f t="shared" si="35"/>
        <v>59.706980363031875</v>
      </c>
      <c r="I395" s="12" t="s">
        <v>166</v>
      </c>
      <c r="J395" s="15">
        <f>การคำนวณตะกอน!F39</f>
        <v>147.72246509659522</v>
      </c>
      <c r="K395" s="15">
        <f>การคำนวณตะกอน!F40</f>
        <v>122.01745175421291</v>
      </c>
      <c r="L395" s="15">
        <f>การคำนวณตะกอน!F41</f>
        <v>124.39678284178716</v>
      </c>
      <c r="M395" s="18"/>
      <c r="N395" s="18"/>
    </row>
    <row r="396" spans="1:14" ht="24">
      <c r="A396" s="13"/>
      <c r="B396" s="12">
        <v>13</v>
      </c>
      <c r="C396" s="95">
        <v>21060</v>
      </c>
      <c r="D396" s="15">
        <v>321.65</v>
      </c>
      <c r="E396" s="15">
        <v>11.921</v>
      </c>
      <c r="F396" s="65">
        <f t="shared" si="32"/>
        <v>1.0299744</v>
      </c>
      <c r="G396" s="15">
        <f t="shared" si="34"/>
        <v>256.1325257716783</v>
      </c>
      <c r="H396" s="65">
        <f t="shared" si="35"/>
        <v>263.8099445521689</v>
      </c>
      <c r="I396" s="12" t="s">
        <v>167</v>
      </c>
      <c r="J396" s="15">
        <f>การคำนวณตะกอน!F42</f>
        <v>228.3996033396149</v>
      </c>
      <c r="K396" s="15">
        <f>การคำนวณตะกอน!F43</f>
        <v>264.4375933636495</v>
      </c>
      <c r="L396" s="15">
        <f>การคำนวณตะกอน!F44</f>
        <v>275.5603806117704</v>
      </c>
      <c r="M396" s="18"/>
      <c r="N396" s="18"/>
    </row>
    <row r="397" spans="1:14" ht="24">
      <c r="A397" s="13"/>
      <c r="B397" s="12">
        <v>14</v>
      </c>
      <c r="C397" s="95">
        <v>21064</v>
      </c>
      <c r="D397" s="15">
        <v>321.77</v>
      </c>
      <c r="E397" s="15">
        <v>15.397</v>
      </c>
      <c r="F397" s="65">
        <f t="shared" si="32"/>
        <v>1.3303008</v>
      </c>
      <c r="G397" s="15">
        <f aca="true" t="shared" si="36" ref="G397:G404">+AVERAGE(J397:L397)</f>
        <v>202.96223164208973</v>
      </c>
      <c r="H397" s="65">
        <f aca="true" t="shared" si="37" ref="H397:H404">G397*F397</f>
        <v>270.0008191232573</v>
      </c>
      <c r="I397" s="12" t="s">
        <v>168</v>
      </c>
      <c r="J397" s="15">
        <f>การคำนวณตะกอน!F45</f>
        <v>193.58557092484153</v>
      </c>
      <c r="K397" s="15">
        <f>การคำนวณตะกอน!F46</f>
        <v>241.46032893548036</v>
      </c>
      <c r="L397" s="15">
        <f>การคำนวณตะกอน!F47</f>
        <v>173.84079506594733</v>
      </c>
      <c r="M397" s="18"/>
      <c r="N397" s="18"/>
    </row>
    <row r="398" spans="1:14" ht="24">
      <c r="A398" s="13"/>
      <c r="B398" s="12">
        <v>15</v>
      </c>
      <c r="C398" s="95">
        <v>21066</v>
      </c>
      <c r="D398" s="15">
        <v>322.2</v>
      </c>
      <c r="E398" s="15">
        <v>28.494</v>
      </c>
      <c r="F398" s="65">
        <f t="shared" si="32"/>
        <v>2.4618816</v>
      </c>
      <c r="G398" s="15">
        <f t="shared" si="36"/>
        <v>170.4904458670327</v>
      </c>
      <c r="H398" s="65">
        <f t="shared" si="37"/>
        <v>419.7272916558438</v>
      </c>
      <c r="I398" s="12" t="s">
        <v>169</v>
      </c>
      <c r="J398" s="15">
        <f>การคำนวณตะกอน!F48</f>
        <v>154.70008952551044</v>
      </c>
      <c r="K398" s="15">
        <f>การคำนวณตะกอน!F49</f>
        <v>134.9206349206024</v>
      </c>
      <c r="L398" s="15">
        <f>การคำนวณตะกอน!F50</f>
        <v>221.8506131549852</v>
      </c>
      <c r="M398" s="18"/>
      <c r="N398" s="18"/>
    </row>
    <row r="399" spans="1:14" ht="24">
      <c r="A399" s="13"/>
      <c r="B399" s="12">
        <v>16</v>
      </c>
      <c r="C399" s="95">
        <v>21093</v>
      </c>
      <c r="D399" s="15">
        <v>321.5</v>
      </c>
      <c r="E399" s="15">
        <v>13.904</v>
      </c>
      <c r="F399" s="65">
        <f t="shared" si="32"/>
        <v>1.2013056</v>
      </c>
      <c r="G399" s="15">
        <f t="shared" si="36"/>
        <v>494.58162649689734</v>
      </c>
      <c r="H399" s="65">
        <f t="shared" si="37"/>
        <v>594.1436775678311</v>
      </c>
      <c r="I399" s="12" t="s">
        <v>170</v>
      </c>
      <c r="J399" s="15">
        <f>การคำนวณตะกอน!F51</f>
        <v>577.8876722006444</v>
      </c>
      <c r="K399" s="15">
        <f>การคำนวณตะกอน!F52</f>
        <v>428.1591349139548</v>
      </c>
      <c r="L399" s="15">
        <f>การคำนวณตะกอน!F53</f>
        <v>477.6980723760928</v>
      </c>
      <c r="M399" s="18"/>
      <c r="N399" s="18"/>
    </row>
    <row r="400" spans="1:14" ht="24">
      <c r="A400" s="13"/>
      <c r="B400" s="12">
        <v>17</v>
      </c>
      <c r="C400" s="95">
        <v>21099</v>
      </c>
      <c r="D400" s="15">
        <v>320.81</v>
      </c>
      <c r="E400" s="15">
        <v>5.327</v>
      </c>
      <c r="F400" s="65">
        <f t="shared" si="32"/>
        <v>0.4602528</v>
      </c>
      <c r="G400" s="15">
        <f t="shared" si="36"/>
        <v>91.84079165511764</v>
      </c>
      <c r="H400" s="65">
        <f t="shared" si="37"/>
        <v>42.26998151348453</v>
      </c>
      <c r="I400" s="12" t="s">
        <v>92</v>
      </c>
      <c r="J400" s="15">
        <f>การคำนวณตะกอน!F54</f>
        <v>107.10382513664716</v>
      </c>
      <c r="K400" s="15">
        <f>การคำนวณตะกอน!F55</f>
        <v>80.77716888477826</v>
      </c>
      <c r="L400" s="15">
        <f>การคำนวณตะกอน!F56</f>
        <v>87.64138094392749</v>
      </c>
      <c r="M400" s="18"/>
      <c r="N400" s="18"/>
    </row>
    <row r="401" spans="1:14" ht="24">
      <c r="A401" s="13"/>
      <c r="B401" s="12">
        <v>18</v>
      </c>
      <c r="C401" s="95">
        <v>21107</v>
      </c>
      <c r="D401" s="15">
        <v>320.72</v>
      </c>
      <c r="E401" s="15">
        <v>5.154</v>
      </c>
      <c r="F401" s="65">
        <f t="shared" si="32"/>
        <v>0.4453056</v>
      </c>
      <c r="G401" s="15">
        <f t="shared" si="36"/>
        <v>78.93378860337802</v>
      </c>
      <c r="H401" s="65">
        <f t="shared" si="37"/>
        <v>35.14965809430041</v>
      </c>
      <c r="I401" s="12" t="s">
        <v>93</v>
      </c>
      <c r="J401" s="15">
        <f>การคำนวณตะกอน!F57</f>
        <v>87.88098216046036</v>
      </c>
      <c r="K401" s="15">
        <f>การคำนวณตะกอน!F58</f>
        <v>77.1610425630111</v>
      </c>
      <c r="L401" s="15">
        <f>การคำนวณตะกอน!F59</f>
        <v>71.7593410866626</v>
      </c>
      <c r="M401" s="18"/>
      <c r="N401" s="18"/>
    </row>
    <row r="402" spans="1:14" ht="24">
      <c r="A402" s="13"/>
      <c r="B402" s="12">
        <v>19</v>
      </c>
      <c r="C402" s="95">
        <v>21115</v>
      </c>
      <c r="D402" s="15">
        <v>320.56</v>
      </c>
      <c r="E402" s="15">
        <v>3.133</v>
      </c>
      <c r="F402" s="65">
        <f t="shared" si="32"/>
        <v>0.2706912</v>
      </c>
      <c r="G402" s="15">
        <f t="shared" si="36"/>
        <v>13.776592910997339</v>
      </c>
      <c r="H402" s="65">
        <f t="shared" si="37"/>
        <v>3.729202466989363</v>
      </c>
      <c r="I402" s="12" t="s">
        <v>171</v>
      </c>
      <c r="J402" s="15">
        <f>การคำนวณตะกอน!F60</f>
        <v>11.822219382078604</v>
      </c>
      <c r="K402" s="15">
        <f>การคำนวณตะกอน!F61</f>
        <v>13.826477704772476</v>
      </c>
      <c r="L402" s="15">
        <f>การคำนวณตะกอน!F62</f>
        <v>15.681081646140937</v>
      </c>
      <c r="M402" s="18"/>
      <c r="N402" s="18"/>
    </row>
    <row r="403" spans="1:14" ht="24">
      <c r="A403" s="13"/>
      <c r="B403" s="12">
        <v>20</v>
      </c>
      <c r="C403" s="95">
        <v>21129</v>
      </c>
      <c r="D403" s="15">
        <v>320.96</v>
      </c>
      <c r="E403" s="15">
        <v>7.154</v>
      </c>
      <c r="F403" s="65">
        <f t="shared" si="32"/>
        <v>0.6181056</v>
      </c>
      <c r="G403" s="15">
        <f t="shared" si="36"/>
        <v>211.0651964635508</v>
      </c>
      <c r="H403" s="65">
        <f t="shared" si="37"/>
        <v>130.46057989922096</v>
      </c>
      <c r="I403" s="12" t="s">
        <v>114</v>
      </c>
      <c r="J403" s="15">
        <f>การคำนวณตะกอน!F63</f>
        <v>227.04022704021372</v>
      </c>
      <c r="K403" s="15">
        <f>การคำนวณตะกอน!F64</f>
        <v>200.86174122418407</v>
      </c>
      <c r="L403" s="15">
        <f>การคำนวณตะกอน!F65</f>
        <v>205.29362112625458</v>
      </c>
      <c r="M403" s="18"/>
      <c r="N403" s="18"/>
    </row>
    <row r="404" spans="1:14" ht="24">
      <c r="A404" s="13"/>
      <c r="B404" s="12">
        <v>21</v>
      </c>
      <c r="C404" s="95">
        <v>21137</v>
      </c>
      <c r="D404" s="15">
        <v>320.57</v>
      </c>
      <c r="E404" s="15">
        <v>2.927</v>
      </c>
      <c r="F404" s="65">
        <f t="shared" si="32"/>
        <v>0.25289280000000003</v>
      </c>
      <c r="G404" s="15">
        <f t="shared" si="36"/>
        <v>1.8783401629927219</v>
      </c>
      <c r="H404" s="65">
        <f t="shared" si="37"/>
        <v>0.4750187031716859</v>
      </c>
      <c r="I404" s="12" t="s">
        <v>115</v>
      </c>
      <c r="J404" s="15">
        <f>การคำนวณตะกอน!F66</f>
        <v>1.7798661540231262</v>
      </c>
      <c r="K404" s="15">
        <f>การคำนวณตะกอน!F67</f>
        <v>1.29086391071507</v>
      </c>
      <c r="L404" s="15">
        <f>การคำนวณตะกอน!F68</f>
        <v>2.5642904242399696</v>
      </c>
      <c r="M404" s="18"/>
      <c r="N404" s="18"/>
    </row>
    <row r="405" spans="1:14" ht="24">
      <c r="A405" s="13"/>
      <c r="B405" s="12">
        <v>22</v>
      </c>
      <c r="C405" s="95">
        <v>21148</v>
      </c>
      <c r="D405" s="15">
        <v>320.46</v>
      </c>
      <c r="E405" s="15">
        <v>2.087</v>
      </c>
      <c r="F405" s="65">
        <f t="shared" si="32"/>
        <v>0.18031680000000003</v>
      </c>
      <c r="G405" s="15">
        <f>+AVERAGE(J405:L405)</f>
        <v>0.9393912165511936</v>
      </c>
      <c r="H405" s="65">
        <f>G405*F405</f>
        <v>0.1693880181166183</v>
      </c>
      <c r="I405" s="12" t="s">
        <v>116</v>
      </c>
      <c r="J405" s="15">
        <f>การคำนวณตะกอน!F69</f>
        <v>0.7039526944023067</v>
      </c>
      <c r="K405" s="15">
        <f>การคำนวณตะกอน!F70</f>
        <v>0.989445910276214</v>
      </c>
      <c r="L405" s="15">
        <f>การคำนวณตะกอน!F71</f>
        <v>1.1247750449750602</v>
      </c>
      <c r="M405" s="18"/>
      <c r="N405" s="18"/>
    </row>
    <row r="406" spans="1:14" ht="24">
      <c r="A406" s="13"/>
      <c r="B406" s="12">
        <v>23</v>
      </c>
      <c r="C406" s="95">
        <v>21157</v>
      </c>
      <c r="D406" s="15">
        <v>320.35</v>
      </c>
      <c r="E406" s="15">
        <v>1.602</v>
      </c>
      <c r="F406" s="65">
        <f t="shared" si="32"/>
        <v>0.1384128</v>
      </c>
      <c r="G406" s="15">
        <f aca="true" t="shared" si="38" ref="G406:G477">+AVERAGE(J406:L406)</f>
        <v>35.11425780353792</v>
      </c>
      <c r="H406" s="65">
        <f aca="true" t="shared" si="39" ref="H406:H477">G406*F406</f>
        <v>4.8602627425095335</v>
      </c>
      <c r="I406" s="12" t="s">
        <v>117</v>
      </c>
      <c r="J406" s="15">
        <f>การคำนวณตะกอน!F72</f>
        <v>30.78354869886271</v>
      </c>
      <c r="K406" s="15">
        <f>การคำนวณตะกอน!F73</f>
        <v>35.079603716084385</v>
      </c>
      <c r="L406" s="15">
        <f>การคำนวณตะกอน!F74</f>
        <v>39.47962099566665</v>
      </c>
      <c r="M406" s="18"/>
      <c r="N406" s="18"/>
    </row>
    <row r="407" spans="1:14" ht="24">
      <c r="A407" s="13"/>
      <c r="B407" s="12">
        <v>24</v>
      </c>
      <c r="C407" s="95">
        <v>21169</v>
      </c>
      <c r="D407" s="15">
        <v>320.3</v>
      </c>
      <c r="E407" s="15">
        <v>1.405</v>
      </c>
      <c r="F407" s="65">
        <f aca="true" t="shared" si="40" ref="F407:F420">E407*0.0864</f>
        <v>0.12139200000000001</v>
      </c>
      <c r="G407" s="15">
        <f t="shared" si="38"/>
        <v>80.53459898191505</v>
      </c>
      <c r="H407" s="65">
        <f t="shared" si="39"/>
        <v>9.776256039612633</v>
      </c>
      <c r="I407" s="12" t="s">
        <v>118</v>
      </c>
      <c r="J407" s="15">
        <f>การคำนวณตะกอน!F75</f>
        <v>87.14175058092077</v>
      </c>
      <c r="K407" s="15">
        <f>การคำนวณตะกอน!F76</f>
        <v>89.41247545688589</v>
      </c>
      <c r="L407" s="15">
        <f>การคำนวณตะกอน!F77</f>
        <v>65.04957090793853</v>
      </c>
      <c r="M407" s="18"/>
      <c r="N407" s="18"/>
    </row>
    <row r="408" spans="1:14" ht="24">
      <c r="A408" s="13"/>
      <c r="B408" s="12">
        <v>25</v>
      </c>
      <c r="C408" s="95">
        <v>21176</v>
      </c>
      <c r="D408" s="15">
        <v>320.3</v>
      </c>
      <c r="E408" s="15">
        <v>0.426</v>
      </c>
      <c r="F408" s="65">
        <f t="shared" si="40"/>
        <v>0.0368064</v>
      </c>
      <c r="G408" s="15">
        <f t="shared" si="38"/>
        <v>52.71284145666493</v>
      </c>
      <c r="H408" s="65">
        <f t="shared" si="39"/>
        <v>1.9401699277905924</v>
      </c>
      <c r="I408" s="12" t="s">
        <v>119</v>
      </c>
      <c r="J408" s="15">
        <f>การคำนวณตะกอน!F78</f>
        <v>43.895567857975884</v>
      </c>
      <c r="K408" s="15">
        <f>การคำนวณตะกอน!F79</f>
        <v>59.11583276218028</v>
      </c>
      <c r="L408" s="15">
        <f>การคำนวณตะกอน!F80</f>
        <v>55.127123749838624</v>
      </c>
      <c r="M408" s="18"/>
      <c r="N408" s="18"/>
    </row>
    <row r="409" spans="1:14" ht="24">
      <c r="A409" s="13"/>
      <c r="B409" s="12">
        <v>26</v>
      </c>
      <c r="C409" s="95">
        <v>21191</v>
      </c>
      <c r="D409" s="15">
        <v>320.26</v>
      </c>
      <c r="E409" s="15">
        <v>0.396</v>
      </c>
      <c r="F409" s="65">
        <f t="shared" si="40"/>
        <v>0.034214400000000006</v>
      </c>
      <c r="G409" s="15">
        <f t="shared" si="38"/>
        <v>51.774570000000004</v>
      </c>
      <c r="H409" s="65">
        <f t="shared" si="39"/>
        <v>1.7714358478080003</v>
      </c>
      <c r="I409" s="12" t="s">
        <v>120</v>
      </c>
      <c r="J409" s="15">
        <v>57.39087</v>
      </c>
      <c r="K409" s="15">
        <v>49.57734</v>
      </c>
      <c r="L409" s="15">
        <v>48.3555</v>
      </c>
      <c r="M409" s="18"/>
      <c r="N409" s="18"/>
    </row>
    <row r="410" spans="1:14" ht="24">
      <c r="A410" s="13"/>
      <c r="B410" s="12">
        <v>27</v>
      </c>
      <c r="C410" s="95">
        <v>21199</v>
      </c>
      <c r="D410" s="15">
        <v>320.36</v>
      </c>
      <c r="E410" s="15">
        <v>0.968</v>
      </c>
      <c r="F410" s="65">
        <f t="shared" si="40"/>
        <v>0.0836352</v>
      </c>
      <c r="G410" s="15">
        <f t="shared" si="38"/>
        <v>35.87258333333333</v>
      </c>
      <c r="H410" s="65">
        <f t="shared" si="39"/>
        <v>3.0002106816</v>
      </c>
      <c r="I410" s="12" t="s">
        <v>121</v>
      </c>
      <c r="J410" s="15">
        <v>39.8366</v>
      </c>
      <c r="K410" s="15">
        <v>31.49964</v>
      </c>
      <c r="L410" s="15">
        <v>36.28151</v>
      </c>
      <c r="M410" s="18"/>
      <c r="N410" s="18"/>
    </row>
    <row r="411" spans="1:14" ht="24">
      <c r="A411" s="13"/>
      <c r="B411" s="12">
        <v>28</v>
      </c>
      <c r="C411" s="95">
        <v>21207</v>
      </c>
      <c r="D411" s="15">
        <v>320.2</v>
      </c>
      <c r="E411" s="15">
        <v>0.304</v>
      </c>
      <c r="F411" s="65">
        <f t="shared" si="40"/>
        <v>0.0262656</v>
      </c>
      <c r="G411" s="15">
        <f t="shared" si="38"/>
        <v>57.34312333333333</v>
      </c>
      <c r="H411" s="65">
        <f t="shared" si="39"/>
        <v>1.506151540224</v>
      </c>
      <c r="I411" s="12" t="s">
        <v>172</v>
      </c>
      <c r="J411" s="15">
        <v>43.5929</v>
      </c>
      <c r="K411" s="15">
        <v>49.66887</v>
      </c>
      <c r="L411" s="15">
        <v>78.7676</v>
      </c>
      <c r="M411" s="18"/>
      <c r="N411" s="18"/>
    </row>
    <row r="412" spans="1:14" ht="24">
      <c r="A412" s="13"/>
      <c r="B412" s="12">
        <v>29</v>
      </c>
      <c r="C412" s="95">
        <v>21219</v>
      </c>
      <c r="D412" s="15">
        <v>320.21</v>
      </c>
      <c r="E412" s="15">
        <v>0.324</v>
      </c>
      <c r="F412" s="65">
        <f t="shared" si="40"/>
        <v>0.027993600000000004</v>
      </c>
      <c r="G412" s="15">
        <f t="shared" si="38"/>
        <v>56.131843333333336</v>
      </c>
      <c r="H412" s="65">
        <f t="shared" si="39"/>
        <v>1.5713323695360002</v>
      </c>
      <c r="I412" s="12" t="s">
        <v>173</v>
      </c>
      <c r="J412" s="15">
        <v>56.75526</v>
      </c>
      <c r="K412" s="15">
        <v>67.07182</v>
      </c>
      <c r="L412" s="15">
        <v>44.56845</v>
      </c>
      <c r="M412" s="18"/>
      <c r="N412" s="18"/>
    </row>
    <row r="413" spans="1:14" ht="24">
      <c r="A413" s="13"/>
      <c r="B413" s="12">
        <v>30</v>
      </c>
      <c r="C413" s="95">
        <v>21228</v>
      </c>
      <c r="D413" s="15">
        <v>320.16</v>
      </c>
      <c r="E413" s="15">
        <v>0.259</v>
      </c>
      <c r="F413" s="65">
        <f t="shared" si="40"/>
        <v>0.0223776</v>
      </c>
      <c r="G413" s="15">
        <f t="shared" si="38"/>
        <v>50.56637</v>
      </c>
      <c r="H413" s="65">
        <f t="shared" si="39"/>
        <v>1.131554001312</v>
      </c>
      <c r="I413" s="12" t="s">
        <v>174</v>
      </c>
      <c r="J413" s="15">
        <v>49.50208</v>
      </c>
      <c r="K413" s="15">
        <v>47.72145</v>
      </c>
      <c r="L413" s="15">
        <v>54.47558</v>
      </c>
      <c r="M413" s="18"/>
      <c r="N413" s="18"/>
    </row>
    <row r="414" spans="1:14" ht="24">
      <c r="A414" s="13"/>
      <c r="B414" s="12">
        <v>31</v>
      </c>
      <c r="C414" s="95">
        <v>21254</v>
      </c>
      <c r="D414" s="15">
        <v>320.01</v>
      </c>
      <c r="E414" s="15">
        <v>0.063</v>
      </c>
      <c r="F414" s="65">
        <f t="shared" si="40"/>
        <v>0.0054432000000000005</v>
      </c>
      <c r="G414" s="15">
        <f t="shared" si="38"/>
        <v>30.70617333333333</v>
      </c>
      <c r="H414" s="65">
        <f t="shared" si="39"/>
        <v>0.167139842688</v>
      </c>
      <c r="I414" s="12" t="s">
        <v>175</v>
      </c>
      <c r="J414" s="15">
        <v>30.53733</v>
      </c>
      <c r="K414" s="15">
        <v>7.44075</v>
      </c>
      <c r="L414" s="15">
        <v>54.14044</v>
      </c>
      <c r="M414" s="18"/>
      <c r="N414" s="18"/>
    </row>
    <row r="415" spans="1:14" ht="24">
      <c r="A415" s="13"/>
      <c r="B415" s="12">
        <v>32</v>
      </c>
      <c r="C415" s="95">
        <v>21269</v>
      </c>
      <c r="D415" s="15">
        <v>320.08</v>
      </c>
      <c r="E415" s="15">
        <v>0.103</v>
      </c>
      <c r="F415" s="65">
        <f t="shared" si="40"/>
        <v>0.0088992</v>
      </c>
      <c r="G415" s="15">
        <f t="shared" si="38"/>
        <v>28.308766666666667</v>
      </c>
      <c r="H415" s="65">
        <f t="shared" si="39"/>
        <v>0.25192537632</v>
      </c>
      <c r="I415" s="12" t="s">
        <v>176</v>
      </c>
      <c r="J415" s="15">
        <v>20.87618</v>
      </c>
      <c r="K415" s="15">
        <v>20.41132</v>
      </c>
      <c r="L415" s="15">
        <v>43.6388</v>
      </c>
      <c r="M415" s="18"/>
      <c r="N415" s="18"/>
    </row>
    <row r="416" spans="1:14" ht="24">
      <c r="A416" s="161"/>
      <c r="B416" s="162">
        <v>1</v>
      </c>
      <c r="C416" s="163">
        <v>21276</v>
      </c>
      <c r="D416" s="164">
        <v>320.11</v>
      </c>
      <c r="E416" s="164">
        <v>0.124</v>
      </c>
      <c r="F416" s="165">
        <f t="shared" si="40"/>
        <v>0.0107136</v>
      </c>
      <c r="G416" s="164">
        <f t="shared" si="38"/>
        <v>41.3517</v>
      </c>
      <c r="H416" s="165">
        <f t="shared" si="39"/>
        <v>0.44302557312</v>
      </c>
      <c r="I416" s="171" t="s">
        <v>122</v>
      </c>
      <c r="J416" s="164">
        <v>37.72902</v>
      </c>
      <c r="K416" s="164">
        <v>37.53979</v>
      </c>
      <c r="L416" s="164">
        <v>48.78629</v>
      </c>
      <c r="M416" s="166"/>
      <c r="N416" s="18"/>
    </row>
    <row r="417" spans="1:14" ht="24">
      <c r="A417" s="13"/>
      <c r="B417" s="12">
        <v>2</v>
      </c>
      <c r="C417" s="95">
        <v>21296</v>
      </c>
      <c r="D417" s="15">
        <v>320.08</v>
      </c>
      <c r="E417" s="15">
        <v>0.101</v>
      </c>
      <c r="F417" s="65">
        <f t="shared" si="40"/>
        <v>0.0087264</v>
      </c>
      <c r="G417" s="15">
        <f t="shared" si="38"/>
        <v>24.055036666666666</v>
      </c>
      <c r="H417" s="65">
        <f t="shared" si="39"/>
        <v>0.20991387196800002</v>
      </c>
      <c r="I417" s="86" t="s">
        <v>123</v>
      </c>
      <c r="J417" s="15">
        <v>16.76063</v>
      </c>
      <c r="K417" s="15">
        <v>29.83067</v>
      </c>
      <c r="L417" s="15">
        <v>25.57381</v>
      </c>
      <c r="M417" s="18"/>
      <c r="N417" s="18"/>
    </row>
    <row r="418" spans="1:14" ht="24">
      <c r="A418" s="13"/>
      <c r="B418" s="12">
        <v>3</v>
      </c>
      <c r="C418" s="95">
        <v>21312</v>
      </c>
      <c r="D418" s="15">
        <v>320.15</v>
      </c>
      <c r="E418" s="15">
        <v>0.177</v>
      </c>
      <c r="F418" s="65">
        <f t="shared" si="40"/>
        <v>0.0152928</v>
      </c>
      <c r="G418" s="15">
        <f t="shared" si="38"/>
        <v>19.574036666666668</v>
      </c>
      <c r="H418" s="65">
        <f t="shared" si="39"/>
        <v>0.299341827936</v>
      </c>
      <c r="I418" s="86" t="s">
        <v>124</v>
      </c>
      <c r="J418" s="15">
        <v>12.0648</v>
      </c>
      <c r="K418" s="15">
        <v>13.37792</v>
      </c>
      <c r="L418" s="15">
        <v>33.27939</v>
      </c>
      <c r="M418" s="18"/>
      <c r="N418" s="18"/>
    </row>
    <row r="419" spans="1:14" ht="24">
      <c r="A419" s="13"/>
      <c r="B419" s="12">
        <v>4</v>
      </c>
      <c r="C419" s="95">
        <v>21319</v>
      </c>
      <c r="D419" s="15">
        <v>320.11</v>
      </c>
      <c r="E419" s="15">
        <v>0.125</v>
      </c>
      <c r="F419" s="65">
        <f t="shared" si="40"/>
        <v>0.0108</v>
      </c>
      <c r="G419" s="15">
        <f t="shared" si="38"/>
        <v>31.083923333333335</v>
      </c>
      <c r="H419" s="65">
        <f t="shared" si="39"/>
        <v>0.33570637200000003</v>
      </c>
      <c r="I419" s="86" t="s">
        <v>125</v>
      </c>
      <c r="J419" s="15">
        <v>42.39898</v>
      </c>
      <c r="K419" s="15">
        <v>25.91864</v>
      </c>
      <c r="L419" s="15">
        <v>24.93415</v>
      </c>
      <c r="M419" s="18"/>
      <c r="N419" s="18"/>
    </row>
    <row r="420" spans="1:14" ht="24">
      <c r="A420" s="13"/>
      <c r="B420" s="12">
        <v>5</v>
      </c>
      <c r="C420" s="95">
        <v>21330</v>
      </c>
      <c r="D420" s="15">
        <v>320.45</v>
      </c>
      <c r="E420" s="172">
        <v>1.262</v>
      </c>
      <c r="F420" s="65">
        <f t="shared" si="40"/>
        <v>0.1090368</v>
      </c>
      <c r="G420" s="15">
        <f t="shared" si="38"/>
        <v>23.399403333333336</v>
      </c>
      <c r="H420" s="65">
        <f t="shared" si="39"/>
        <v>2.5513960613760003</v>
      </c>
      <c r="I420" s="86" t="s">
        <v>96</v>
      </c>
      <c r="J420" s="15">
        <v>16.39398</v>
      </c>
      <c r="K420" s="15">
        <v>25.43853</v>
      </c>
      <c r="L420" s="15">
        <v>28.3657</v>
      </c>
      <c r="M420" s="18"/>
      <c r="N420" s="18"/>
    </row>
    <row r="421" spans="1:14" ht="24">
      <c r="A421" s="13"/>
      <c r="B421" s="12">
        <v>6</v>
      </c>
      <c r="C421" s="95">
        <v>21340</v>
      </c>
      <c r="D421" s="15">
        <v>320.22</v>
      </c>
      <c r="E421" s="15">
        <v>0.234</v>
      </c>
      <c r="F421" s="65">
        <f aca="true" t="shared" si="41" ref="F421:F477">E421*0.0864</f>
        <v>0.020217600000000002</v>
      </c>
      <c r="G421" s="15">
        <f t="shared" si="38"/>
        <v>99.61120999999999</v>
      </c>
      <c r="H421" s="65">
        <f t="shared" si="39"/>
        <v>2.013899599296</v>
      </c>
      <c r="I421" s="86" t="s">
        <v>97</v>
      </c>
      <c r="J421" s="15">
        <v>105.18186</v>
      </c>
      <c r="K421" s="15">
        <v>109.70334</v>
      </c>
      <c r="L421" s="15">
        <v>83.94843</v>
      </c>
      <c r="M421" s="18"/>
      <c r="N421" s="18"/>
    </row>
    <row r="422" spans="1:14" ht="24">
      <c r="A422" s="13"/>
      <c r="B422" s="12">
        <v>7</v>
      </c>
      <c r="C422" s="95">
        <v>21354</v>
      </c>
      <c r="D422" s="15">
        <v>320.11</v>
      </c>
      <c r="E422" s="15">
        <v>0.129</v>
      </c>
      <c r="F422" s="65">
        <f t="shared" si="41"/>
        <v>0.0111456</v>
      </c>
      <c r="G422" s="15">
        <f t="shared" si="38"/>
        <v>5.163056666666667</v>
      </c>
      <c r="H422" s="65">
        <f t="shared" si="39"/>
        <v>0.05754536438400001</v>
      </c>
      <c r="I422" s="86" t="s">
        <v>179</v>
      </c>
      <c r="J422" s="15">
        <v>4.41487</v>
      </c>
      <c r="K422" s="15">
        <v>6.56082</v>
      </c>
      <c r="L422" s="15">
        <v>4.51348</v>
      </c>
      <c r="M422" s="18"/>
      <c r="N422" s="18"/>
    </row>
    <row r="423" spans="1:14" ht="24">
      <c r="A423" s="13"/>
      <c r="B423" s="12">
        <v>8</v>
      </c>
      <c r="C423" s="95">
        <v>21361</v>
      </c>
      <c r="D423" s="15">
        <v>320.05</v>
      </c>
      <c r="E423" s="15">
        <v>0.098</v>
      </c>
      <c r="F423" s="65">
        <f t="shared" si="41"/>
        <v>0.008467200000000001</v>
      </c>
      <c r="G423" s="15">
        <f t="shared" si="38"/>
        <v>21.095076666666667</v>
      </c>
      <c r="H423" s="65">
        <f t="shared" si="39"/>
        <v>0.17861623315200004</v>
      </c>
      <c r="I423" s="86" t="s">
        <v>162</v>
      </c>
      <c r="J423" s="15">
        <v>22.22689</v>
      </c>
      <c r="K423" s="15">
        <v>25.83553</v>
      </c>
      <c r="L423" s="15">
        <v>15.22281</v>
      </c>
      <c r="M423" s="18"/>
      <c r="N423" s="18"/>
    </row>
    <row r="424" spans="1:14" ht="24">
      <c r="A424" s="13"/>
      <c r="B424" s="12">
        <v>9</v>
      </c>
      <c r="C424" s="95">
        <v>21374</v>
      </c>
      <c r="D424" s="15">
        <v>320.06</v>
      </c>
      <c r="E424" s="15">
        <v>0.101</v>
      </c>
      <c r="F424" s="65">
        <f t="shared" si="41"/>
        <v>0.0087264</v>
      </c>
      <c r="G424" s="15">
        <f t="shared" si="38"/>
        <v>74.92498666666667</v>
      </c>
      <c r="H424" s="65">
        <f t="shared" si="39"/>
        <v>0.653825403648</v>
      </c>
      <c r="I424" s="86" t="s">
        <v>163</v>
      </c>
      <c r="J424" s="15">
        <v>74.66908</v>
      </c>
      <c r="K424" s="15">
        <v>70.26776</v>
      </c>
      <c r="L424" s="15">
        <v>79.83812</v>
      </c>
      <c r="M424" s="18"/>
      <c r="N424" s="18"/>
    </row>
    <row r="425" spans="1:14" ht="24">
      <c r="A425" s="13"/>
      <c r="B425" s="12">
        <v>10</v>
      </c>
      <c r="C425" s="95">
        <v>21381</v>
      </c>
      <c r="D425" s="15">
        <v>320.26</v>
      </c>
      <c r="E425" s="15">
        <v>0.306</v>
      </c>
      <c r="F425" s="65">
        <f t="shared" si="41"/>
        <v>0.0264384</v>
      </c>
      <c r="G425" s="15">
        <f t="shared" si="38"/>
        <v>229.19352</v>
      </c>
      <c r="H425" s="65">
        <f t="shared" si="39"/>
        <v>6.059509959168</v>
      </c>
      <c r="I425" s="86" t="s">
        <v>164</v>
      </c>
      <c r="J425" s="15">
        <v>216.48393</v>
      </c>
      <c r="K425" s="15">
        <v>282.533</v>
      </c>
      <c r="L425" s="15">
        <v>188.56363</v>
      </c>
      <c r="M425" s="18"/>
      <c r="N425" s="18"/>
    </row>
    <row r="426" spans="1:14" ht="24">
      <c r="A426" s="13"/>
      <c r="B426" s="12">
        <v>11</v>
      </c>
      <c r="C426" s="95">
        <v>21388</v>
      </c>
      <c r="D426" s="15">
        <v>320.56</v>
      </c>
      <c r="E426" s="15">
        <v>1.019</v>
      </c>
      <c r="F426" s="65">
        <f t="shared" si="41"/>
        <v>0.0880416</v>
      </c>
      <c r="G426" s="15">
        <f t="shared" si="38"/>
        <v>179.43327</v>
      </c>
      <c r="H426" s="65">
        <f t="shared" si="39"/>
        <v>15.797592184031998</v>
      </c>
      <c r="I426" s="86" t="s">
        <v>165</v>
      </c>
      <c r="J426" s="15">
        <v>167.70777</v>
      </c>
      <c r="K426" s="15">
        <v>173.30145</v>
      </c>
      <c r="L426" s="15">
        <v>197.29059</v>
      </c>
      <c r="M426" s="18"/>
      <c r="N426" s="18"/>
    </row>
    <row r="427" spans="1:14" ht="24">
      <c r="A427" s="13"/>
      <c r="B427" s="12">
        <v>12</v>
      </c>
      <c r="C427" s="95">
        <v>21402</v>
      </c>
      <c r="D427" s="15">
        <v>320.66</v>
      </c>
      <c r="E427" s="15">
        <v>2.377</v>
      </c>
      <c r="F427" s="65">
        <f t="shared" si="41"/>
        <v>0.2053728</v>
      </c>
      <c r="G427" s="15">
        <f t="shared" si="38"/>
        <v>57.687443333333334</v>
      </c>
      <c r="H427" s="65">
        <f t="shared" si="39"/>
        <v>11.847431762208</v>
      </c>
      <c r="I427" s="86" t="s">
        <v>166</v>
      </c>
      <c r="J427" s="15">
        <v>63.50441</v>
      </c>
      <c r="K427" s="15">
        <v>49.12702</v>
      </c>
      <c r="L427" s="15">
        <v>60.4309</v>
      </c>
      <c r="M427" s="18"/>
      <c r="N427" s="18"/>
    </row>
    <row r="428" spans="1:14" ht="24">
      <c r="A428" s="13"/>
      <c r="B428" s="12">
        <v>13</v>
      </c>
      <c r="C428" s="95">
        <v>21410</v>
      </c>
      <c r="D428" s="15">
        <v>322.21</v>
      </c>
      <c r="E428" s="15">
        <v>23.411</v>
      </c>
      <c r="F428" s="65">
        <f t="shared" si="41"/>
        <v>2.0227104000000002</v>
      </c>
      <c r="G428" s="15">
        <f t="shared" si="38"/>
        <v>333.91817</v>
      </c>
      <c r="H428" s="65">
        <f t="shared" si="39"/>
        <v>675.419755207968</v>
      </c>
      <c r="I428" s="86" t="s">
        <v>167</v>
      </c>
      <c r="J428" s="15">
        <v>368.78866</v>
      </c>
      <c r="K428" s="15">
        <v>344.29676</v>
      </c>
      <c r="L428" s="15">
        <v>288.66909</v>
      </c>
      <c r="M428" s="18"/>
      <c r="N428" s="18"/>
    </row>
    <row r="429" spans="1:14" ht="24">
      <c r="A429" s="13"/>
      <c r="B429" s="12">
        <v>14</v>
      </c>
      <c r="C429" s="95">
        <v>21411</v>
      </c>
      <c r="D429" s="15">
        <v>321.57</v>
      </c>
      <c r="E429" s="15">
        <v>12.667</v>
      </c>
      <c r="F429" s="65">
        <f t="shared" si="41"/>
        <v>1.0944288</v>
      </c>
      <c r="G429" s="15">
        <f t="shared" si="38"/>
        <v>146.68955</v>
      </c>
      <c r="H429" s="65">
        <f t="shared" si="39"/>
        <v>160.54126817904</v>
      </c>
      <c r="I429" s="86" t="s">
        <v>168</v>
      </c>
      <c r="J429" s="15">
        <v>153.75106</v>
      </c>
      <c r="K429" s="15">
        <v>116.62156</v>
      </c>
      <c r="L429" s="15">
        <v>169.69603</v>
      </c>
      <c r="M429" s="18"/>
      <c r="N429" s="18"/>
    </row>
    <row r="430" spans="1:14" ht="24">
      <c r="A430" s="13"/>
      <c r="B430" s="12">
        <v>15</v>
      </c>
      <c r="C430" s="95">
        <v>21431</v>
      </c>
      <c r="D430" s="15">
        <v>320.35</v>
      </c>
      <c r="E430" s="15">
        <v>0.979</v>
      </c>
      <c r="F430" s="65">
        <f t="shared" si="41"/>
        <v>0.0845856</v>
      </c>
      <c r="G430" s="15">
        <f t="shared" si="38"/>
        <v>25.28737</v>
      </c>
      <c r="H430" s="65">
        <f t="shared" si="39"/>
        <v>2.138947363872</v>
      </c>
      <c r="I430" s="86" t="s">
        <v>169</v>
      </c>
      <c r="J430" s="15">
        <v>32.18884</v>
      </c>
      <c r="K430" s="15">
        <v>31.86946</v>
      </c>
      <c r="L430" s="15">
        <v>11.80381</v>
      </c>
      <c r="M430" s="18"/>
      <c r="N430" s="18"/>
    </row>
    <row r="431" spans="1:14" ht="24">
      <c r="A431" s="13"/>
      <c r="B431" s="12">
        <v>16</v>
      </c>
      <c r="C431" s="95">
        <v>21444</v>
      </c>
      <c r="D431" s="15">
        <v>320.57</v>
      </c>
      <c r="E431" s="15">
        <v>2.97</v>
      </c>
      <c r="F431" s="65">
        <f t="shared" si="41"/>
        <v>0.256608</v>
      </c>
      <c r="G431" s="15">
        <f t="shared" si="38"/>
        <v>27.53849333333333</v>
      </c>
      <c r="H431" s="65">
        <f t="shared" si="39"/>
        <v>7.06659769728</v>
      </c>
      <c r="I431" s="86" t="s">
        <v>170</v>
      </c>
      <c r="J431" s="15">
        <v>20.88524</v>
      </c>
      <c r="K431" s="15">
        <v>24.76741</v>
      </c>
      <c r="L431" s="15">
        <v>36.96283</v>
      </c>
      <c r="M431" s="18"/>
      <c r="N431" s="18"/>
    </row>
    <row r="432" spans="1:14" ht="24">
      <c r="A432" s="13"/>
      <c r="B432" s="12">
        <v>17</v>
      </c>
      <c r="C432" s="95">
        <v>21452</v>
      </c>
      <c r="D432" s="15">
        <v>320.48</v>
      </c>
      <c r="E432" s="15">
        <v>2.412</v>
      </c>
      <c r="F432" s="65">
        <f t="shared" si="41"/>
        <v>0.2083968</v>
      </c>
      <c r="G432" s="15">
        <f t="shared" si="38"/>
        <v>45.754173333333334</v>
      </c>
      <c r="H432" s="65">
        <f t="shared" si="39"/>
        <v>9.535023309312</v>
      </c>
      <c r="I432" s="86" t="s">
        <v>92</v>
      </c>
      <c r="J432" s="15">
        <v>49.59985</v>
      </c>
      <c r="K432" s="15">
        <v>52.32054</v>
      </c>
      <c r="L432" s="15">
        <v>35.34213</v>
      </c>
      <c r="M432" s="18"/>
      <c r="N432" s="18"/>
    </row>
    <row r="433" spans="1:14" ht="24">
      <c r="A433" s="13"/>
      <c r="B433" s="12">
        <v>18</v>
      </c>
      <c r="C433" s="95">
        <v>21464</v>
      </c>
      <c r="D433" s="15">
        <v>320.55</v>
      </c>
      <c r="E433" s="15">
        <v>2.901</v>
      </c>
      <c r="F433" s="65">
        <f t="shared" si="41"/>
        <v>0.2506464</v>
      </c>
      <c r="G433" s="15">
        <f t="shared" si="38"/>
        <v>53.49221666666667</v>
      </c>
      <c r="H433" s="65">
        <f t="shared" si="39"/>
        <v>13.40763153552</v>
      </c>
      <c r="I433" s="86" t="s">
        <v>93</v>
      </c>
      <c r="J433" s="15">
        <v>64.36152</v>
      </c>
      <c r="K433" s="15">
        <v>50.16988</v>
      </c>
      <c r="L433" s="15">
        <v>45.94525</v>
      </c>
      <c r="M433" s="18"/>
      <c r="N433" s="18"/>
    </row>
    <row r="434" spans="1:14" ht="24">
      <c r="A434" s="13"/>
      <c r="B434" s="12">
        <v>19</v>
      </c>
      <c r="C434" s="95">
        <v>21486</v>
      </c>
      <c r="D434" s="15">
        <v>320.35</v>
      </c>
      <c r="E434" s="15">
        <v>0.791</v>
      </c>
      <c r="F434" s="65">
        <f t="shared" si="41"/>
        <v>0.06834240000000001</v>
      </c>
      <c r="G434" s="15">
        <f t="shared" si="38"/>
        <v>10.366976666666666</v>
      </c>
      <c r="H434" s="65">
        <f t="shared" si="39"/>
        <v>0.7085040661440001</v>
      </c>
      <c r="I434" s="86" t="s">
        <v>171</v>
      </c>
      <c r="J434" s="15">
        <v>8.15029</v>
      </c>
      <c r="K434" s="15">
        <v>14.15059</v>
      </c>
      <c r="L434" s="15">
        <v>8.80005</v>
      </c>
      <c r="M434" s="18"/>
      <c r="N434" s="18"/>
    </row>
    <row r="435" spans="1:14" ht="24">
      <c r="A435" s="13"/>
      <c r="B435" s="12">
        <v>20</v>
      </c>
      <c r="C435" s="95">
        <v>21493</v>
      </c>
      <c r="D435" s="15">
        <v>320.6</v>
      </c>
      <c r="E435" s="15">
        <v>2.634</v>
      </c>
      <c r="F435" s="65">
        <f t="shared" si="41"/>
        <v>0.2275776</v>
      </c>
      <c r="G435" s="15">
        <f t="shared" si="38"/>
        <v>98.91223000000001</v>
      </c>
      <c r="H435" s="65">
        <f t="shared" si="39"/>
        <v>22.510207914048</v>
      </c>
      <c r="I435" s="86" t="s">
        <v>114</v>
      </c>
      <c r="J435" s="15">
        <v>85.46748</v>
      </c>
      <c r="K435" s="15">
        <v>110.2904</v>
      </c>
      <c r="L435" s="15">
        <v>100.97881</v>
      </c>
      <c r="M435" s="18"/>
      <c r="N435" s="18"/>
    </row>
    <row r="436" spans="1:14" ht="24">
      <c r="A436" s="13"/>
      <c r="B436" s="12">
        <v>21</v>
      </c>
      <c r="C436" s="95">
        <v>21513</v>
      </c>
      <c r="D436" s="15">
        <v>320.41</v>
      </c>
      <c r="E436" s="15">
        <v>0.906</v>
      </c>
      <c r="F436" s="65">
        <f t="shared" si="41"/>
        <v>0.07827840000000001</v>
      </c>
      <c r="G436" s="15">
        <f t="shared" si="38"/>
        <v>114.47134333333334</v>
      </c>
      <c r="H436" s="65">
        <f t="shared" si="39"/>
        <v>8.960633601984002</v>
      </c>
      <c r="I436" s="86" t="s">
        <v>207</v>
      </c>
      <c r="J436" s="15">
        <v>117.62088</v>
      </c>
      <c r="K436" s="15">
        <v>104.66827</v>
      </c>
      <c r="L436" s="15">
        <v>121.12488</v>
      </c>
      <c r="M436" s="18"/>
      <c r="N436" s="18"/>
    </row>
    <row r="437" spans="1:14" ht="24">
      <c r="A437" s="13"/>
      <c r="B437" s="12">
        <v>22</v>
      </c>
      <c r="C437" s="95">
        <v>21527</v>
      </c>
      <c r="D437" s="15">
        <v>320.33</v>
      </c>
      <c r="E437" s="15">
        <v>0.762</v>
      </c>
      <c r="F437" s="65">
        <f t="shared" si="41"/>
        <v>0.0658368</v>
      </c>
      <c r="G437" s="15">
        <f t="shared" si="38"/>
        <v>113.45260666666667</v>
      </c>
      <c r="H437" s="65">
        <f t="shared" si="39"/>
        <v>7.469356574592</v>
      </c>
      <c r="I437" s="86" t="s">
        <v>116</v>
      </c>
      <c r="J437" s="15">
        <v>107.43208</v>
      </c>
      <c r="K437" s="15">
        <v>115.12214</v>
      </c>
      <c r="L437" s="15">
        <v>117.8036</v>
      </c>
      <c r="M437" s="18"/>
      <c r="N437" s="18"/>
    </row>
    <row r="438" spans="1:14" ht="24">
      <c r="A438" s="13"/>
      <c r="B438" s="12">
        <v>23</v>
      </c>
      <c r="C438" s="95">
        <v>21541</v>
      </c>
      <c r="D438" s="15">
        <v>320.25</v>
      </c>
      <c r="E438" s="15">
        <v>0.34</v>
      </c>
      <c r="F438" s="65">
        <f t="shared" si="41"/>
        <v>0.029376000000000003</v>
      </c>
      <c r="G438" s="15">
        <f t="shared" si="38"/>
        <v>186.33581333333333</v>
      </c>
      <c r="H438" s="65">
        <f t="shared" si="39"/>
        <v>5.47380085248</v>
      </c>
      <c r="I438" s="86" t="s">
        <v>117</v>
      </c>
      <c r="J438" s="15">
        <v>201.14419</v>
      </c>
      <c r="K438" s="15">
        <v>196.7573</v>
      </c>
      <c r="L438" s="15">
        <v>161.10595</v>
      </c>
      <c r="M438" s="18"/>
      <c r="N438" s="18"/>
    </row>
    <row r="439" spans="1:14" ht="24">
      <c r="A439" s="13"/>
      <c r="B439" s="12">
        <v>24</v>
      </c>
      <c r="C439" s="95">
        <v>21555</v>
      </c>
      <c r="D439" s="15">
        <v>320.1</v>
      </c>
      <c r="E439" s="15">
        <v>0.076</v>
      </c>
      <c r="F439" s="65">
        <f t="shared" si="41"/>
        <v>0.0065664</v>
      </c>
      <c r="G439" s="15">
        <f t="shared" si="38"/>
        <v>49.87504333333334</v>
      </c>
      <c r="H439" s="65">
        <f t="shared" si="39"/>
        <v>0.327499484544</v>
      </c>
      <c r="I439" s="86" t="s">
        <v>118</v>
      </c>
      <c r="J439" s="15">
        <v>52.41605</v>
      </c>
      <c r="K439" s="15">
        <v>42.36447</v>
      </c>
      <c r="L439" s="15">
        <v>54.84461</v>
      </c>
      <c r="M439" s="18"/>
      <c r="N439" s="18"/>
    </row>
    <row r="440" spans="2:14" ht="24">
      <c r="B440" s="2">
        <v>25</v>
      </c>
      <c r="C440" s="114">
        <v>21578</v>
      </c>
      <c r="D440" s="109">
        <v>320.39</v>
      </c>
      <c r="E440" s="1">
        <v>1.148</v>
      </c>
      <c r="F440" s="109">
        <f t="shared" si="41"/>
        <v>0.0991872</v>
      </c>
      <c r="G440" s="15">
        <f t="shared" si="38"/>
        <v>40.02424666666667</v>
      </c>
      <c r="H440" s="109">
        <f t="shared" si="39"/>
        <v>3.9698929589760006</v>
      </c>
      <c r="I440" s="86" t="s">
        <v>119</v>
      </c>
      <c r="J440" s="15">
        <v>34.39788</v>
      </c>
      <c r="K440" s="15">
        <v>43.57298</v>
      </c>
      <c r="L440" s="15">
        <v>42.10188</v>
      </c>
      <c r="M440" s="11"/>
      <c r="N440" s="11"/>
    </row>
    <row r="441" spans="2:14" ht="24">
      <c r="B441" s="2">
        <v>26</v>
      </c>
      <c r="C441" s="114">
        <v>21591</v>
      </c>
      <c r="D441" s="109">
        <v>320.13</v>
      </c>
      <c r="E441" s="1">
        <v>0.089</v>
      </c>
      <c r="F441" s="109">
        <f t="shared" si="41"/>
        <v>0.0076896</v>
      </c>
      <c r="G441" s="15">
        <f t="shared" si="38"/>
        <v>50.87181999999999</v>
      </c>
      <c r="H441" s="109">
        <f t="shared" si="39"/>
        <v>0.39118394707199994</v>
      </c>
      <c r="I441" s="86" t="s">
        <v>120</v>
      </c>
      <c r="J441" s="15">
        <v>47.77766</v>
      </c>
      <c r="K441" s="15">
        <v>53.3525</v>
      </c>
      <c r="L441" s="15">
        <v>51.4853</v>
      </c>
      <c r="M441" s="11"/>
      <c r="N441" s="11"/>
    </row>
    <row r="442" spans="2:14" ht="24">
      <c r="B442" s="2">
        <v>27</v>
      </c>
      <c r="C442" s="114">
        <v>21605</v>
      </c>
      <c r="D442" s="109">
        <v>320.07</v>
      </c>
      <c r="E442" s="1">
        <v>0.052</v>
      </c>
      <c r="F442" s="109">
        <f t="shared" si="41"/>
        <v>0.0044928</v>
      </c>
      <c r="G442" s="15">
        <f t="shared" si="38"/>
        <v>25.74319</v>
      </c>
      <c r="H442" s="109">
        <f t="shared" si="39"/>
        <v>0.115659004032</v>
      </c>
      <c r="I442" s="86" t="s">
        <v>121</v>
      </c>
      <c r="J442" s="15">
        <v>28.1019</v>
      </c>
      <c r="K442" s="15">
        <v>27.41141</v>
      </c>
      <c r="L442" s="15">
        <v>21.71626</v>
      </c>
      <c r="M442" s="11"/>
      <c r="N442" s="11"/>
    </row>
    <row r="443" spans="2:14" ht="24">
      <c r="B443" s="2">
        <v>28</v>
      </c>
      <c r="C443" s="114">
        <v>21612</v>
      </c>
      <c r="D443" s="1">
        <v>320.03</v>
      </c>
      <c r="E443" s="1">
        <v>0.042</v>
      </c>
      <c r="F443" s="109">
        <f t="shared" si="41"/>
        <v>0.0036288000000000006</v>
      </c>
      <c r="G443" s="15">
        <f t="shared" si="38"/>
        <v>34.318086666666666</v>
      </c>
      <c r="H443" s="109">
        <f t="shared" si="39"/>
        <v>0.12453347289600002</v>
      </c>
      <c r="I443" s="86" t="s">
        <v>172</v>
      </c>
      <c r="J443" s="15">
        <v>29.90963</v>
      </c>
      <c r="K443" s="15">
        <v>21.58436</v>
      </c>
      <c r="L443" s="15">
        <v>51.46027</v>
      </c>
      <c r="M443" s="11"/>
      <c r="N443" s="11"/>
    </row>
    <row r="444" spans="2:14" s="173" customFormat="1" ht="24.75" thickBot="1">
      <c r="B444" s="174">
        <v>29</v>
      </c>
      <c r="C444" s="175">
        <v>21632</v>
      </c>
      <c r="D444" s="173">
        <v>320.05</v>
      </c>
      <c r="E444" s="173">
        <v>0.049</v>
      </c>
      <c r="F444" s="176">
        <f t="shared" si="41"/>
        <v>0.0042336000000000006</v>
      </c>
      <c r="G444" s="176">
        <f t="shared" si="38"/>
        <v>13.84574</v>
      </c>
      <c r="H444" s="176">
        <f t="shared" si="39"/>
        <v>0.058617324864</v>
      </c>
      <c r="I444" s="177" t="s">
        <v>173</v>
      </c>
      <c r="J444" s="176">
        <v>20.65994</v>
      </c>
      <c r="K444" s="176">
        <v>5.90402</v>
      </c>
      <c r="L444" s="176">
        <v>14.97326</v>
      </c>
      <c r="M444" s="178"/>
      <c r="N444" s="178"/>
    </row>
    <row r="445" spans="2:14" ht="24">
      <c r="B445" s="2">
        <v>1</v>
      </c>
      <c r="C445" s="114">
        <v>21645</v>
      </c>
      <c r="D445" s="1">
        <v>320.08</v>
      </c>
      <c r="E445" s="1">
        <v>0.055</v>
      </c>
      <c r="F445" s="109">
        <f t="shared" si="41"/>
        <v>0.004752</v>
      </c>
      <c r="G445" s="15">
        <f t="shared" si="38"/>
        <v>62.235366666666664</v>
      </c>
      <c r="H445" s="15">
        <f t="shared" si="39"/>
        <v>0.2957424624</v>
      </c>
      <c r="I445" s="86" t="s">
        <v>122</v>
      </c>
      <c r="J445" s="109">
        <v>60.16996</v>
      </c>
      <c r="K445" s="109">
        <v>56.67994</v>
      </c>
      <c r="L445" s="109">
        <v>69.8562</v>
      </c>
      <c r="M445" s="11"/>
      <c r="N445" s="11"/>
    </row>
    <row r="446" spans="2:14" ht="24">
      <c r="B446" s="2">
        <v>2</v>
      </c>
      <c r="C446" s="114">
        <v>21667</v>
      </c>
      <c r="D446" s="1">
        <v>320.08</v>
      </c>
      <c r="E446" s="1">
        <v>0.05</v>
      </c>
      <c r="F446" s="109">
        <f t="shared" si="41"/>
        <v>0.00432</v>
      </c>
      <c r="G446" s="15">
        <f t="shared" si="38"/>
        <v>61.00082</v>
      </c>
      <c r="H446" s="15">
        <f t="shared" si="39"/>
        <v>0.2635235424</v>
      </c>
      <c r="I446" s="86" t="s">
        <v>123</v>
      </c>
      <c r="J446" s="109">
        <v>74.53642</v>
      </c>
      <c r="K446" s="109">
        <v>58.39991</v>
      </c>
      <c r="L446" s="109">
        <v>50.06613</v>
      </c>
      <c r="M446" s="11"/>
      <c r="N446" s="11"/>
    </row>
    <row r="447" spans="2:14" ht="24">
      <c r="B447" s="2">
        <v>3</v>
      </c>
      <c r="C447" s="114">
        <v>21674</v>
      </c>
      <c r="D447" s="1">
        <v>320.1</v>
      </c>
      <c r="E447" s="1">
        <v>0.061</v>
      </c>
      <c r="F447" s="109">
        <f t="shared" si="41"/>
        <v>0.0052704</v>
      </c>
      <c r="G447" s="15">
        <f t="shared" si="38"/>
        <v>63.94142666666667</v>
      </c>
      <c r="H447" s="15">
        <f t="shared" si="39"/>
        <v>0.336996895104</v>
      </c>
      <c r="I447" s="86" t="s">
        <v>124</v>
      </c>
      <c r="J447" s="109">
        <v>80.64516</v>
      </c>
      <c r="K447" s="109">
        <v>56.64401</v>
      </c>
      <c r="L447" s="109">
        <v>54.53511</v>
      </c>
      <c r="M447" s="11"/>
      <c r="N447" s="11"/>
    </row>
    <row r="448" spans="2:14" ht="24">
      <c r="B448" s="2">
        <v>4</v>
      </c>
      <c r="C448" s="114">
        <v>21693</v>
      </c>
      <c r="D448" s="1">
        <v>320.74</v>
      </c>
      <c r="E448" s="1">
        <v>1.061</v>
      </c>
      <c r="F448" s="109">
        <f t="shared" si="41"/>
        <v>0.0916704</v>
      </c>
      <c r="G448" s="15">
        <f t="shared" si="38"/>
        <v>622.6578666666668</v>
      </c>
      <c r="H448" s="15">
        <f t="shared" si="39"/>
        <v>57.07929570048001</v>
      </c>
      <c r="I448" s="86" t="s">
        <v>125</v>
      </c>
      <c r="J448" s="109">
        <v>510.61388</v>
      </c>
      <c r="K448" s="109">
        <v>707.92282</v>
      </c>
      <c r="L448" s="109">
        <v>649.4369</v>
      </c>
      <c r="M448" s="11"/>
      <c r="N448" s="11"/>
    </row>
    <row r="449" spans="2:14" ht="24">
      <c r="B449" s="2">
        <v>5</v>
      </c>
      <c r="C449" s="114">
        <v>21703</v>
      </c>
      <c r="D449" s="1">
        <v>320.66</v>
      </c>
      <c r="E449" s="1">
        <v>2.061</v>
      </c>
      <c r="F449" s="109">
        <f t="shared" si="41"/>
        <v>0.17807040000000002</v>
      </c>
      <c r="G449" s="15">
        <f t="shared" si="38"/>
        <v>461.93805</v>
      </c>
      <c r="H449" s="15">
        <f t="shared" si="39"/>
        <v>82.25749333872001</v>
      </c>
      <c r="I449" s="86" t="s">
        <v>96</v>
      </c>
      <c r="J449" s="109">
        <v>470.92562</v>
      </c>
      <c r="K449" s="109">
        <v>505.7509</v>
      </c>
      <c r="L449" s="109">
        <v>409.13763</v>
      </c>
      <c r="M449" s="11"/>
      <c r="N449" s="11"/>
    </row>
    <row r="450" spans="2:14" ht="24">
      <c r="B450" s="2">
        <v>6</v>
      </c>
      <c r="C450" s="114">
        <v>21716</v>
      </c>
      <c r="D450" s="1">
        <v>320.34</v>
      </c>
      <c r="E450" s="1">
        <v>3.061</v>
      </c>
      <c r="F450" s="109">
        <f t="shared" si="41"/>
        <v>0.2644704</v>
      </c>
      <c r="G450" s="15">
        <f t="shared" si="38"/>
        <v>42.283809999999995</v>
      </c>
      <c r="H450" s="15">
        <f t="shared" si="39"/>
        <v>11.182816144223999</v>
      </c>
      <c r="I450" s="86" t="s">
        <v>97</v>
      </c>
      <c r="J450" s="109">
        <v>34.5034</v>
      </c>
      <c r="K450" s="109">
        <v>46.98052</v>
      </c>
      <c r="L450" s="109">
        <v>45.36751</v>
      </c>
      <c r="M450" s="11"/>
      <c r="N450" s="11"/>
    </row>
    <row r="451" spans="2:14" ht="24">
      <c r="B451" s="2">
        <v>7</v>
      </c>
      <c r="C451" s="114">
        <v>21722</v>
      </c>
      <c r="D451" s="1">
        <v>320.39</v>
      </c>
      <c r="E451" s="1">
        <v>4.061</v>
      </c>
      <c r="F451" s="109">
        <f t="shared" si="41"/>
        <v>0.3508704</v>
      </c>
      <c r="G451" s="15">
        <f t="shared" si="38"/>
        <v>47.16099</v>
      </c>
      <c r="H451" s="15">
        <f t="shared" si="39"/>
        <v>16.547395425696</v>
      </c>
      <c r="I451" s="86" t="s">
        <v>179</v>
      </c>
      <c r="J451" s="109">
        <v>44.83996</v>
      </c>
      <c r="K451" s="109">
        <v>55.74033</v>
      </c>
      <c r="L451" s="109">
        <v>40.90268</v>
      </c>
      <c r="M451" s="11"/>
      <c r="N451" s="11"/>
    </row>
    <row r="452" spans="2:14" ht="24">
      <c r="B452" s="2">
        <v>8</v>
      </c>
      <c r="C452" s="114">
        <v>21732</v>
      </c>
      <c r="D452" s="1">
        <v>320.62</v>
      </c>
      <c r="E452" s="1">
        <v>2.395</v>
      </c>
      <c r="F452" s="109">
        <f t="shared" si="41"/>
        <v>0.206928</v>
      </c>
      <c r="G452" s="15">
        <f t="shared" si="38"/>
        <v>327.7108233333334</v>
      </c>
      <c r="H452" s="15">
        <f t="shared" si="39"/>
        <v>67.81254525072</v>
      </c>
      <c r="I452" s="86" t="s">
        <v>162</v>
      </c>
      <c r="J452" s="109">
        <v>321.56348</v>
      </c>
      <c r="K452" s="109">
        <v>322.7705</v>
      </c>
      <c r="L452" s="109">
        <v>338.79849</v>
      </c>
      <c r="M452" s="11"/>
      <c r="N452" s="11"/>
    </row>
    <row r="453" spans="2:14" ht="24">
      <c r="B453" s="2">
        <v>9</v>
      </c>
      <c r="C453" s="114">
        <v>21742</v>
      </c>
      <c r="D453" s="1">
        <v>321.7</v>
      </c>
      <c r="E453" s="1">
        <v>11.893</v>
      </c>
      <c r="F453" s="109">
        <f t="shared" si="41"/>
        <v>1.0275552000000001</v>
      </c>
      <c r="G453" s="15">
        <f t="shared" si="38"/>
        <v>218.41799333333333</v>
      </c>
      <c r="H453" s="15">
        <f t="shared" si="39"/>
        <v>224.43654482323203</v>
      </c>
      <c r="I453" s="86" t="s">
        <v>163</v>
      </c>
      <c r="J453" s="109">
        <v>234.90392</v>
      </c>
      <c r="K453" s="109">
        <v>224.69721</v>
      </c>
      <c r="L453" s="109">
        <v>195.65285</v>
      </c>
      <c r="M453" s="11"/>
      <c r="N453" s="11"/>
    </row>
    <row r="454" spans="2:14" ht="24">
      <c r="B454" s="2">
        <v>10</v>
      </c>
      <c r="C454" s="114">
        <v>21756</v>
      </c>
      <c r="D454" s="1">
        <v>321.21</v>
      </c>
      <c r="E454" s="1">
        <v>7.651</v>
      </c>
      <c r="F454" s="109">
        <f t="shared" si="41"/>
        <v>0.6610464</v>
      </c>
      <c r="G454" s="15">
        <f t="shared" si="38"/>
        <v>200.04423666666665</v>
      </c>
      <c r="H454" s="15">
        <f t="shared" si="39"/>
        <v>132.238522489248</v>
      </c>
      <c r="I454" s="86" t="s">
        <v>164</v>
      </c>
      <c r="J454" s="109">
        <v>208.30719</v>
      </c>
      <c r="K454" s="109">
        <v>195.19968</v>
      </c>
      <c r="L454" s="109">
        <v>196.62584</v>
      </c>
      <c r="M454" s="11"/>
      <c r="N454" s="11"/>
    </row>
    <row r="455" spans="2:14" ht="24">
      <c r="B455" s="2">
        <v>11</v>
      </c>
      <c r="C455" s="114">
        <v>21771</v>
      </c>
      <c r="D455" s="1">
        <v>321.49</v>
      </c>
      <c r="E455" s="1">
        <v>11.132</v>
      </c>
      <c r="F455" s="109">
        <f t="shared" si="41"/>
        <v>0.9618048</v>
      </c>
      <c r="G455" s="15">
        <f t="shared" si="38"/>
        <v>254.40171333333333</v>
      </c>
      <c r="H455" s="109">
        <f t="shared" si="39"/>
        <v>244.684789012224</v>
      </c>
      <c r="I455" s="86" t="s">
        <v>165</v>
      </c>
      <c r="J455" s="109">
        <v>228.90905</v>
      </c>
      <c r="K455" s="109">
        <v>267.68785</v>
      </c>
      <c r="L455" s="109">
        <v>266.60824</v>
      </c>
      <c r="M455" s="11"/>
      <c r="N455" s="11"/>
    </row>
    <row r="456" spans="2:14" ht="24">
      <c r="B456" s="2">
        <v>12</v>
      </c>
      <c r="C456" s="114">
        <v>21786</v>
      </c>
      <c r="D456" s="1">
        <v>320.8</v>
      </c>
      <c r="E456" s="1">
        <v>3.496</v>
      </c>
      <c r="F456" s="109">
        <f t="shared" si="41"/>
        <v>0.3020544</v>
      </c>
      <c r="G456" s="15">
        <f t="shared" si="38"/>
        <v>313.2401766666667</v>
      </c>
      <c r="H456" s="109">
        <f t="shared" si="39"/>
        <v>94.61557361894401</v>
      </c>
      <c r="I456" s="86" t="s">
        <v>166</v>
      </c>
      <c r="J456" s="109">
        <v>330.21408</v>
      </c>
      <c r="K456" s="109">
        <v>319.69911</v>
      </c>
      <c r="L456" s="109">
        <v>289.80734</v>
      </c>
      <c r="M456" s="11"/>
      <c r="N456" s="11"/>
    </row>
    <row r="457" spans="2:14" ht="24">
      <c r="B457" s="2">
        <v>13</v>
      </c>
      <c r="C457" s="114">
        <v>21792</v>
      </c>
      <c r="D457" s="1">
        <v>321.61</v>
      </c>
      <c r="E457" s="1">
        <v>11.304</v>
      </c>
      <c r="F457" s="109">
        <f t="shared" si="41"/>
        <v>0.9766656</v>
      </c>
      <c r="G457" s="15">
        <f t="shared" si="38"/>
        <v>224.86964</v>
      </c>
      <c r="H457" s="109">
        <f t="shared" si="39"/>
        <v>219.622441872384</v>
      </c>
      <c r="I457" s="2" t="s">
        <v>167</v>
      </c>
      <c r="J457" s="109">
        <v>215.08716</v>
      </c>
      <c r="K457" s="109">
        <v>219.55134</v>
      </c>
      <c r="L457" s="109">
        <v>239.97042</v>
      </c>
      <c r="M457" s="11"/>
      <c r="N457" s="11"/>
    </row>
    <row r="458" spans="2:14" ht="24">
      <c r="B458" s="2">
        <v>14</v>
      </c>
      <c r="C458" s="114">
        <v>21798</v>
      </c>
      <c r="D458" s="1">
        <v>320.58</v>
      </c>
      <c r="E458" s="1">
        <v>2.086</v>
      </c>
      <c r="F458" s="109">
        <f t="shared" si="41"/>
        <v>0.18023039999999999</v>
      </c>
      <c r="G458" s="15">
        <f t="shared" si="38"/>
        <v>52.370090000000005</v>
      </c>
      <c r="H458" s="109">
        <f t="shared" si="39"/>
        <v>9.438682268736</v>
      </c>
      <c r="I458" s="2" t="s">
        <v>168</v>
      </c>
      <c r="J458" s="109">
        <v>59.07575</v>
      </c>
      <c r="K458" s="109">
        <v>58.97854</v>
      </c>
      <c r="L458" s="109">
        <v>39.05598</v>
      </c>
      <c r="M458" s="11"/>
      <c r="N458" s="11"/>
    </row>
    <row r="459" spans="2:14" ht="24">
      <c r="B459" s="2">
        <v>15</v>
      </c>
      <c r="C459" s="114">
        <v>21816</v>
      </c>
      <c r="D459" s="1">
        <v>320.75</v>
      </c>
      <c r="E459" s="1">
        <v>2.9</v>
      </c>
      <c r="F459" s="109">
        <f t="shared" si="41"/>
        <v>0.25056</v>
      </c>
      <c r="G459" s="15">
        <f t="shared" si="38"/>
        <v>131.64098333333334</v>
      </c>
      <c r="H459" s="109">
        <f t="shared" si="39"/>
        <v>32.983964784</v>
      </c>
      <c r="I459" s="2" t="s">
        <v>169</v>
      </c>
      <c r="J459" s="109">
        <v>126.87953</v>
      </c>
      <c r="K459" s="109">
        <v>135.58656</v>
      </c>
      <c r="L459" s="109">
        <v>132.45686</v>
      </c>
      <c r="M459" s="11"/>
      <c r="N459" s="11"/>
    </row>
    <row r="460" spans="2:14" ht="24">
      <c r="B460" s="2">
        <v>16</v>
      </c>
      <c r="C460" s="114">
        <v>21822</v>
      </c>
      <c r="D460" s="1">
        <v>320.8</v>
      </c>
      <c r="E460" s="1">
        <v>3.296</v>
      </c>
      <c r="F460" s="109">
        <f t="shared" si="41"/>
        <v>0.2847744</v>
      </c>
      <c r="G460" s="15">
        <f t="shared" si="38"/>
        <v>131.20647666666667</v>
      </c>
      <c r="H460" s="109">
        <f t="shared" si="39"/>
        <v>37.364245668864</v>
      </c>
      <c r="I460" s="2" t="s">
        <v>170</v>
      </c>
      <c r="J460" s="109">
        <v>144.60331</v>
      </c>
      <c r="K460" s="109">
        <v>132.4925</v>
      </c>
      <c r="L460" s="109">
        <v>116.52362</v>
      </c>
      <c r="M460" s="11"/>
      <c r="N460" s="11"/>
    </row>
    <row r="461" spans="2:14" ht="24">
      <c r="B461" s="2">
        <v>17</v>
      </c>
      <c r="C461" s="114">
        <v>21827</v>
      </c>
      <c r="D461" s="1">
        <v>320.73</v>
      </c>
      <c r="E461" s="1">
        <v>2.823</v>
      </c>
      <c r="F461" s="109">
        <f t="shared" si="41"/>
        <v>0.24390720000000002</v>
      </c>
      <c r="G461" s="15">
        <f t="shared" si="38"/>
        <v>49.63136333333333</v>
      </c>
      <c r="H461" s="109">
        <f t="shared" si="39"/>
        <v>12.105446862816</v>
      </c>
      <c r="I461" s="2" t="s">
        <v>92</v>
      </c>
      <c r="J461" s="109">
        <v>41.99227</v>
      </c>
      <c r="K461" s="109">
        <v>48.70651</v>
      </c>
      <c r="L461" s="109">
        <v>58.19531</v>
      </c>
      <c r="M461" s="11"/>
      <c r="N461" s="11"/>
    </row>
    <row r="462" spans="2:14" ht="24">
      <c r="B462" s="2">
        <v>18</v>
      </c>
      <c r="C462" s="114">
        <v>21836</v>
      </c>
      <c r="D462" s="1">
        <v>321.195</v>
      </c>
      <c r="E462" s="1">
        <v>7.414</v>
      </c>
      <c r="F462" s="109">
        <f t="shared" si="41"/>
        <v>0.6405696</v>
      </c>
      <c r="G462" s="15">
        <f t="shared" si="38"/>
        <v>50.488886666666666</v>
      </c>
      <c r="H462" s="109">
        <f t="shared" si="39"/>
        <v>32.341645936511995</v>
      </c>
      <c r="I462" s="2" t="s">
        <v>93</v>
      </c>
      <c r="J462" s="109">
        <v>61.35161</v>
      </c>
      <c r="K462" s="109">
        <v>31.81231</v>
      </c>
      <c r="L462" s="109">
        <v>58.30274</v>
      </c>
      <c r="M462" s="11"/>
      <c r="N462" s="11"/>
    </row>
    <row r="463" spans="2:14" ht="24">
      <c r="B463" s="2">
        <v>19</v>
      </c>
      <c r="C463" s="114">
        <v>21850</v>
      </c>
      <c r="D463" s="1">
        <v>320.86</v>
      </c>
      <c r="E463" s="1">
        <v>3.698</v>
      </c>
      <c r="F463" s="109">
        <f t="shared" si="41"/>
        <v>0.3195072</v>
      </c>
      <c r="G463" s="15">
        <f t="shared" si="38"/>
        <v>88.07674000000002</v>
      </c>
      <c r="H463" s="109">
        <f t="shared" si="39"/>
        <v>28.141152582528004</v>
      </c>
      <c r="I463" s="2" t="s">
        <v>171</v>
      </c>
      <c r="J463" s="109">
        <v>60.62566</v>
      </c>
      <c r="K463" s="109">
        <v>66.66077</v>
      </c>
      <c r="L463" s="109">
        <v>136.94379</v>
      </c>
      <c r="M463" s="11"/>
      <c r="N463" s="11"/>
    </row>
    <row r="464" spans="2:14" ht="24">
      <c r="B464" s="2">
        <v>20</v>
      </c>
      <c r="C464" s="114">
        <v>21863</v>
      </c>
      <c r="D464" s="1">
        <v>321.02</v>
      </c>
      <c r="E464" s="1">
        <v>7.325</v>
      </c>
      <c r="F464" s="109">
        <f t="shared" si="41"/>
        <v>0.63288</v>
      </c>
      <c r="G464" s="15">
        <f t="shared" si="38"/>
        <v>45.322006666666674</v>
      </c>
      <c r="H464" s="109">
        <f t="shared" si="39"/>
        <v>28.683391579200006</v>
      </c>
      <c r="I464" s="2" t="s">
        <v>114</v>
      </c>
      <c r="J464" s="109">
        <v>50.76142</v>
      </c>
      <c r="K464" s="109">
        <v>44.90784</v>
      </c>
      <c r="L464" s="109">
        <v>40.29676</v>
      </c>
      <c r="M464" s="11"/>
      <c r="N464" s="11"/>
    </row>
    <row r="465" spans="2:14" ht="24">
      <c r="B465" s="2">
        <v>21</v>
      </c>
      <c r="C465" s="114">
        <v>21865</v>
      </c>
      <c r="D465" s="1">
        <v>322.32</v>
      </c>
      <c r="E465" s="1">
        <v>32.001</v>
      </c>
      <c r="F465" s="109">
        <f t="shared" si="41"/>
        <v>2.7648864</v>
      </c>
      <c r="G465" s="15">
        <f t="shared" si="38"/>
        <v>342.41780666666665</v>
      </c>
      <c r="H465" s="109">
        <f t="shared" si="39"/>
        <v>946.746336770496</v>
      </c>
      <c r="I465" s="2" t="s">
        <v>207</v>
      </c>
      <c r="J465" s="109">
        <v>339.07726</v>
      </c>
      <c r="K465" s="109">
        <v>351.61528</v>
      </c>
      <c r="L465" s="109">
        <v>336.56088</v>
      </c>
      <c r="M465" s="11"/>
      <c r="N465" s="11"/>
    </row>
    <row r="466" spans="2:14" ht="24">
      <c r="B466" s="2">
        <v>22</v>
      </c>
      <c r="C466" s="114">
        <v>21866</v>
      </c>
      <c r="D466" s="1">
        <v>322.02</v>
      </c>
      <c r="E466" s="1">
        <v>22.267</v>
      </c>
      <c r="F466" s="109">
        <f t="shared" si="41"/>
        <v>1.9238688000000002</v>
      </c>
      <c r="G466" s="15">
        <f t="shared" si="38"/>
        <v>334.90582666666666</v>
      </c>
      <c r="H466" s="109">
        <f t="shared" si="39"/>
        <v>644.3148708622081</v>
      </c>
      <c r="I466" s="2" t="s">
        <v>116</v>
      </c>
      <c r="J466" s="109">
        <v>324.95471</v>
      </c>
      <c r="K466" s="109">
        <v>337.69063</v>
      </c>
      <c r="L466" s="109">
        <v>342.07214</v>
      </c>
      <c r="M466" s="11"/>
      <c r="N466" s="11"/>
    </row>
    <row r="467" spans="2:14" ht="24">
      <c r="B467" s="2">
        <v>23</v>
      </c>
      <c r="C467" s="114">
        <v>21897</v>
      </c>
      <c r="D467" s="1">
        <v>320.32</v>
      </c>
      <c r="E467" s="1">
        <v>0.593</v>
      </c>
      <c r="F467" s="109">
        <f t="shared" si="41"/>
        <v>0.0512352</v>
      </c>
      <c r="G467" s="15">
        <f t="shared" si="38"/>
        <v>43.34773333333334</v>
      </c>
      <c r="H467" s="109">
        <f t="shared" si="39"/>
        <v>2.22092978688</v>
      </c>
      <c r="I467" s="2" t="s">
        <v>117</v>
      </c>
      <c r="J467" s="109">
        <v>49.35065</v>
      </c>
      <c r="K467" s="109">
        <v>44.43011</v>
      </c>
      <c r="L467" s="109">
        <v>36.26244</v>
      </c>
      <c r="M467" s="11"/>
      <c r="N467" s="11"/>
    </row>
    <row r="468" spans="2:14" ht="24">
      <c r="B468" s="2">
        <v>24</v>
      </c>
      <c r="C468" s="114">
        <v>21905</v>
      </c>
      <c r="D468" s="1">
        <v>320.33</v>
      </c>
      <c r="E468" s="1">
        <v>0.601</v>
      </c>
      <c r="F468" s="109">
        <f t="shared" si="41"/>
        <v>0.0519264</v>
      </c>
      <c r="G468" s="15">
        <f t="shared" si="38"/>
        <v>49.778333333333336</v>
      </c>
      <c r="H468" s="109">
        <f t="shared" si="39"/>
        <v>2.5848096480000002</v>
      </c>
      <c r="I468" s="2" t="s">
        <v>118</v>
      </c>
      <c r="J468" s="109">
        <v>42.60859</v>
      </c>
      <c r="K468" s="109">
        <v>57.59247</v>
      </c>
      <c r="L468" s="109">
        <v>49.13394</v>
      </c>
      <c r="M468" s="11"/>
      <c r="N468" s="11"/>
    </row>
    <row r="469" spans="2:14" ht="24">
      <c r="B469" s="2">
        <v>25</v>
      </c>
      <c r="C469" s="114">
        <v>21920</v>
      </c>
      <c r="D469" s="1">
        <v>320.33</v>
      </c>
      <c r="E469" s="1">
        <v>0.605</v>
      </c>
      <c r="F469" s="109">
        <f t="shared" si="41"/>
        <v>0.052272</v>
      </c>
      <c r="G469" s="15">
        <f t="shared" si="38"/>
        <v>9.419226666666667</v>
      </c>
      <c r="H469" s="109">
        <f t="shared" si="39"/>
        <v>0.49236181632</v>
      </c>
      <c r="I469" s="2" t="s">
        <v>119</v>
      </c>
      <c r="J469" s="109">
        <v>21.05748</v>
      </c>
      <c r="K469" s="109">
        <v>3.41245</v>
      </c>
      <c r="L469" s="109">
        <v>3.78775</v>
      </c>
      <c r="M469" s="11"/>
      <c r="N469" s="11"/>
    </row>
    <row r="470" spans="2:14" ht="24">
      <c r="B470" s="2">
        <v>26</v>
      </c>
      <c r="C470" s="114">
        <v>21932</v>
      </c>
      <c r="D470" s="1">
        <v>320.31</v>
      </c>
      <c r="E470" s="1">
        <v>0.584</v>
      </c>
      <c r="F470" s="109">
        <f t="shared" si="41"/>
        <v>0.0504576</v>
      </c>
      <c r="G470" s="15">
        <f t="shared" si="38"/>
        <v>22.22028333333333</v>
      </c>
      <c r="H470" s="109">
        <f t="shared" si="39"/>
        <v>1.1211821683199998</v>
      </c>
      <c r="I470" s="2" t="s">
        <v>120</v>
      </c>
      <c r="J470" s="109">
        <v>14.10128</v>
      </c>
      <c r="K470" s="109">
        <v>30.19133</v>
      </c>
      <c r="L470" s="109">
        <v>22.36824</v>
      </c>
      <c r="M470" s="11"/>
      <c r="N470" s="11"/>
    </row>
    <row r="471" spans="2:14" ht="24">
      <c r="B471" s="2">
        <v>27</v>
      </c>
      <c r="C471" s="114">
        <v>21941</v>
      </c>
      <c r="D471" s="1">
        <v>320.2</v>
      </c>
      <c r="E471" s="1">
        <v>0.495</v>
      </c>
      <c r="F471" s="109">
        <f t="shared" si="41"/>
        <v>0.042768</v>
      </c>
      <c r="G471" s="15">
        <f t="shared" si="38"/>
        <v>17.036246666666667</v>
      </c>
      <c r="H471" s="109">
        <f t="shared" si="39"/>
        <v>0.72860619744</v>
      </c>
      <c r="I471" s="2" t="s">
        <v>121</v>
      </c>
      <c r="J471" s="109">
        <v>24.7374</v>
      </c>
      <c r="K471" s="109">
        <v>17.66958</v>
      </c>
      <c r="L471" s="109">
        <v>8.70176</v>
      </c>
      <c r="M471" s="11"/>
      <c r="N471" s="11"/>
    </row>
    <row r="472" spans="2:14" ht="24">
      <c r="B472" s="2">
        <v>28</v>
      </c>
      <c r="C472" s="114">
        <v>21949</v>
      </c>
      <c r="D472" s="1">
        <v>320.23</v>
      </c>
      <c r="E472" s="1">
        <v>0.573</v>
      </c>
      <c r="F472" s="109">
        <f t="shared" si="41"/>
        <v>0.0495072</v>
      </c>
      <c r="G472" s="15">
        <f t="shared" si="38"/>
        <v>41.90954666666667</v>
      </c>
      <c r="H472" s="109">
        <f t="shared" si="39"/>
        <v>2.0748243087360003</v>
      </c>
      <c r="I472" s="2" t="s">
        <v>172</v>
      </c>
      <c r="J472" s="109">
        <v>38.34846</v>
      </c>
      <c r="K472" s="109">
        <v>42.25497</v>
      </c>
      <c r="L472" s="109">
        <v>45.12521</v>
      </c>
      <c r="M472" s="11"/>
      <c r="N472" s="11"/>
    </row>
    <row r="473" spans="2:14" ht="24">
      <c r="B473" s="2">
        <v>29</v>
      </c>
      <c r="C473" s="114">
        <v>21961</v>
      </c>
      <c r="D473" s="1">
        <v>320.09</v>
      </c>
      <c r="E473" s="1">
        <v>0.277</v>
      </c>
      <c r="F473" s="109">
        <f t="shared" si="41"/>
        <v>0.023932800000000004</v>
      </c>
      <c r="G473" s="15">
        <f t="shared" si="38"/>
        <v>60.62518333333333</v>
      </c>
      <c r="H473" s="109">
        <f t="shared" si="39"/>
        <v>1.4509303876800002</v>
      </c>
      <c r="I473" s="2" t="s">
        <v>173</v>
      </c>
      <c r="J473" s="109">
        <v>59.61306</v>
      </c>
      <c r="K473" s="109">
        <v>63.25173</v>
      </c>
      <c r="L473" s="109">
        <v>59.01076</v>
      </c>
      <c r="M473" s="11"/>
      <c r="N473" s="11"/>
    </row>
    <row r="474" spans="2:14" ht="24">
      <c r="B474" s="2">
        <v>30</v>
      </c>
      <c r="C474" s="114">
        <v>21968</v>
      </c>
      <c r="D474" s="1">
        <v>320.07</v>
      </c>
      <c r="E474" s="1">
        <v>0.269</v>
      </c>
      <c r="F474" s="109">
        <f t="shared" si="41"/>
        <v>0.0232416</v>
      </c>
      <c r="G474" s="15">
        <f t="shared" si="38"/>
        <v>58.50403666666667</v>
      </c>
      <c r="H474" s="109">
        <f t="shared" si="39"/>
        <v>1.359727418592</v>
      </c>
      <c r="I474" s="2" t="s">
        <v>174</v>
      </c>
      <c r="J474" s="109">
        <v>56.32931</v>
      </c>
      <c r="K474" s="109">
        <v>66.96348</v>
      </c>
      <c r="L474" s="109">
        <v>52.21932</v>
      </c>
      <c r="M474" s="11"/>
      <c r="N474" s="11"/>
    </row>
    <row r="475" spans="2:14" ht="24">
      <c r="B475" s="2">
        <v>31</v>
      </c>
      <c r="C475" s="114">
        <v>21977</v>
      </c>
      <c r="D475" s="1">
        <v>320.05</v>
      </c>
      <c r="E475" s="1">
        <v>0.176</v>
      </c>
      <c r="F475" s="109">
        <f t="shared" si="41"/>
        <v>0.0152064</v>
      </c>
      <c r="G475" s="15">
        <f t="shared" si="38"/>
        <v>16.332056666666666</v>
      </c>
      <c r="H475" s="109">
        <f t="shared" si="39"/>
        <v>0.248351786496</v>
      </c>
      <c r="I475" s="2" t="s">
        <v>175</v>
      </c>
      <c r="J475" s="109">
        <v>4.8376</v>
      </c>
      <c r="K475" s="109">
        <v>27.72089</v>
      </c>
      <c r="L475" s="109">
        <v>16.43768</v>
      </c>
      <c r="M475" s="11"/>
      <c r="N475" s="11"/>
    </row>
    <row r="476" spans="2:14" ht="24">
      <c r="B476" s="2">
        <v>32</v>
      </c>
      <c r="C476" s="114">
        <v>21988</v>
      </c>
      <c r="D476" s="1">
        <v>320.08</v>
      </c>
      <c r="E476" s="1">
        <v>0.209</v>
      </c>
      <c r="F476" s="109">
        <f t="shared" si="41"/>
        <v>0.0180576</v>
      </c>
      <c r="G476" s="15">
        <f t="shared" si="38"/>
        <v>5.026126666666666</v>
      </c>
      <c r="H476" s="109">
        <f t="shared" si="39"/>
        <v>0.09075978489599999</v>
      </c>
      <c r="I476" s="2" t="s">
        <v>176</v>
      </c>
      <c r="J476" s="109">
        <v>10.53132</v>
      </c>
      <c r="K476" s="109">
        <v>3.8663</v>
      </c>
      <c r="L476" s="109">
        <v>0.68076</v>
      </c>
      <c r="M476" s="11"/>
      <c r="N476" s="11"/>
    </row>
    <row r="477" spans="2:14" s="173" customFormat="1" ht="24.75" thickBot="1">
      <c r="B477" s="174">
        <v>33</v>
      </c>
      <c r="C477" s="175">
        <v>21998</v>
      </c>
      <c r="D477" s="173">
        <v>320.03</v>
      </c>
      <c r="E477" s="173">
        <v>0.164</v>
      </c>
      <c r="F477" s="176">
        <f t="shared" si="41"/>
        <v>0.014169600000000001</v>
      </c>
      <c r="G477" s="176">
        <f t="shared" si="38"/>
        <v>4.8331100000000005</v>
      </c>
      <c r="H477" s="176">
        <f t="shared" si="39"/>
        <v>0.068483235456</v>
      </c>
      <c r="I477" s="174" t="s">
        <v>177</v>
      </c>
      <c r="J477" s="176">
        <v>6.08923</v>
      </c>
      <c r="K477" s="176">
        <v>3.2788</v>
      </c>
      <c r="L477" s="176">
        <v>5.1313</v>
      </c>
      <c r="M477" s="178"/>
      <c r="N477" s="178"/>
    </row>
    <row r="478" spans="7:14" ht="24">
      <c r="G478" s="15"/>
      <c r="H478" s="109"/>
      <c r="M478" s="11"/>
      <c r="N478" s="11"/>
    </row>
    <row r="479" spans="7:14" ht="24">
      <c r="G479" s="15"/>
      <c r="H479" s="109"/>
      <c r="M479" s="11"/>
      <c r="N479" s="11"/>
    </row>
    <row r="480" spans="7:14" ht="24">
      <c r="G480" s="15"/>
      <c r="H480" s="109"/>
      <c r="M480" s="11"/>
      <c r="N480" s="11"/>
    </row>
    <row r="481" spans="7:14" ht="24">
      <c r="G481" s="15"/>
      <c r="H481" s="109"/>
      <c r="M481" s="11"/>
      <c r="N481" s="11"/>
    </row>
    <row r="482" spans="7:14" ht="24">
      <c r="G482" s="15"/>
      <c r="H482" s="109"/>
      <c r="M482" s="11"/>
      <c r="N482" s="11"/>
    </row>
    <row r="483" spans="7:14" ht="24">
      <c r="G483" s="15"/>
      <c r="H483" s="109"/>
      <c r="M483" s="11"/>
      <c r="N483" s="11"/>
    </row>
    <row r="484" spans="7:14" ht="24">
      <c r="G484" s="15"/>
      <c r="H484" s="109"/>
      <c r="M484" s="11"/>
      <c r="N484" s="11"/>
    </row>
    <row r="485" spans="7:14" ht="24">
      <c r="G485" s="15"/>
      <c r="H485" s="109"/>
      <c r="M485" s="11"/>
      <c r="N485" s="11"/>
    </row>
    <row r="486" spans="7:14" ht="24">
      <c r="G486" s="15"/>
      <c r="H486" s="109"/>
      <c r="M486" s="11"/>
      <c r="N486" s="11"/>
    </row>
    <row r="487" spans="7:14" ht="24">
      <c r="G487" s="15"/>
      <c r="H487" s="109"/>
      <c r="M487" s="11"/>
      <c r="N487" s="11"/>
    </row>
    <row r="488" spans="7:14" ht="24">
      <c r="G488" s="15"/>
      <c r="H488" s="109"/>
      <c r="M488" s="11"/>
      <c r="N488" s="11"/>
    </row>
    <row r="489" spans="7:14" ht="24">
      <c r="G489" s="15"/>
      <c r="H489" s="109"/>
      <c r="M489" s="11"/>
      <c r="N489" s="11"/>
    </row>
    <row r="490" spans="7:14" ht="24">
      <c r="G490" s="15"/>
      <c r="H490" s="109"/>
      <c r="M490" s="11"/>
      <c r="N490" s="11"/>
    </row>
    <row r="491" spans="7:14" ht="24">
      <c r="G491" s="15"/>
      <c r="H491" s="109"/>
      <c r="M491" s="11"/>
      <c r="N491" s="11"/>
    </row>
    <row r="492" spans="7:14" ht="24">
      <c r="G492" s="15"/>
      <c r="H492" s="109"/>
      <c r="M492" s="11"/>
      <c r="N492" s="11"/>
    </row>
    <row r="493" spans="7:14" ht="24">
      <c r="G493" s="15"/>
      <c r="H493" s="109"/>
      <c r="M493" s="11"/>
      <c r="N493" s="11"/>
    </row>
    <row r="494" spans="7:14" ht="24">
      <c r="G494" s="15"/>
      <c r="H494" s="109"/>
      <c r="M494" s="11"/>
      <c r="N494" s="11"/>
    </row>
    <row r="495" spans="7:14" ht="24">
      <c r="G495" s="15"/>
      <c r="H495" s="109"/>
      <c r="M495" s="11"/>
      <c r="N495" s="11"/>
    </row>
    <row r="496" spans="7:14" ht="24">
      <c r="G496" s="15"/>
      <c r="H496" s="109"/>
      <c r="M496" s="11"/>
      <c r="N496" s="11"/>
    </row>
    <row r="497" spans="7:14" ht="24">
      <c r="G497" s="15"/>
      <c r="H497" s="109"/>
      <c r="M497" s="11"/>
      <c r="N497" s="11"/>
    </row>
    <row r="498" spans="7:14" ht="24">
      <c r="G498" s="15"/>
      <c r="H498" s="109"/>
      <c r="M498" s="11"/>
      <c r="N498" s="11"/>
    </row>
    <row r="499" spans="7:14" ht="24">
      <c r="G499" s="15"/>
      <c r="H499" s="109"/>
      <c r="M499" s="11"/>
      <c r="N499" s="11"/>
    </row>
    <row r="500" spans="7:8" ht="24">
      <c r="G500" s="15"/>
      <c r="H500" s="109"/>
    </row>
    <row r="501" spans="7:8" ht="24">
      <c r="G501" s="15"/>
      <c r="H501" s="109"/>
    </row>
    <row r="502" spans="7:8" ht="24">
      <c r="G502" s="15"/>
      <c r="H502" s="109"/>
    </row>
    <row r="503" spans="7:8" ht="24">
      <c r="G503" s="15"/>
      <c r="H503" s="109"/>
    </row>
    <row r="504" spans="7:8" ht="24">
      <c r="G504" s="15"/>
      <c r="H504" s="109"/>
    </row>
    <row r="505" spans="7:8" ht="24">
      <c r="G505" s="15"/>
      <c r="H505" s="109"/>
    </row>
    <row r="506" spans="7:8" ht="24">
      <c r="G506" s="15"/>
      <c r="H506" s="109"/>
    </row>
    <row r="507" spans="7:8" ht="24">
      <c r="G507" s="15"/>
      <c r="H507" s="109"/>
    </row>
    <row r="508" spans="7:8" ht="24">
      <c r="G508" s="15"/>
      <c r="H508" s="109"/>
    </row>
    <row r="509" spans="7:8" ht="24">
      <c r="G509" s="15"/>
      <c r="H509" s="109"/>
    </row>
    <row r="510" spans="7:8" ht="24">
      <c r="G510" s="15"/>
      <c r="H510" s="109"/>
    </row>
    <row r="511" spans="7:8" ht="24">
      <c r="G511" s="15"/>
      <c r="H511" s="109"/>
    </row>
    <row r="512" spans="7:8" ht="24">
      <c r="G512" s="15"/>
      <c r="H512" s="109"/>
    </row>
    <row r="513" spans="7:8" ht="24">
      <c r="G513" s="15"/>
      <c r="H513" s="109"/>
    </row>
    <row r="514" spans="7:8" ht="24">
      <c r="G514" s="15"/>
      <c r="H514" s="109"/>
    </row>
    <row r="515" spans="7:8" ht="24">
      <c r="G515" s="15"/>
      <c r="H515" s="109"/>
    </row>
    <row r="516" spans="7:8" ht="24">
      <c r="G516" s="15"/>
      <c r="H516" s="109"/>
    </row>
    <row r="517" spans="7:8" ht="24">
      <c r="G517" s="15"/>
      <c r="H517" s="109"/>
    </row>
    <row r="518" spans="7:8" ht="24">
      <c r="G518" s="15"/>
      <c r="H518" s="109"/>
    </row>
    <row r="519" spans="7:8" ht="24">
      <c r="G519" s="15"/>
      <c r="H519" s="109"/>
    </row>
    <row r="520" spans="7:8" ht="24">
      <c r="G520" s="15"/>
      <c r="H520" s="109"/>
    </row>
    <row r="521" spans="7:8" ht="24">
      <c r="G521" s="15"/>
      <c r="H521" s="109"/>
    </row>
    <row r="522" spans="7:8" ht="24">
      <c r="G522" s="15"/>
      <c r="H522" s="109"/>
    </row>
    <row r="523" spans="7:8" ht="24">
      <c r="G523" s="15"/>
      <c r="H523" s="109"/>
    </row>
    <row r="524" spans="7:8" ht="24">
      <c r="G524" s="15"/>
      <c r="H524" s="109"/>
    </row>
    <row r="525" spans="7:8" ht="24">
      <c r="G525" s="15"/>
      <c r="H525" s="109"/>
    </row>
    <row r="526" spans="7:8" ht="24">
      <c r="G526" s="15"/>
      <c r="H526" s="109"/>
    </row>
    <row r="527" spans="7:8" ht="24">
      <c r="G527" s="15"/>
      <c r="H527" s="109"/>
    </row>
    <row r="528" spans="7:8" ht="24">
      <c r="G528" s="15"/>
      <c r="H528" s="109"/>
    </row>
    <row r="529" spans="7:8" ht="24">
      <c r="G529" s="15"/>
      <c r="H529" s="109"/>
    </row>
    <row r="530" spans="7:8" ht="24">
      <c r="G530" s="15"/>
      <c r="H530" s="109"/>
    </row>
    <row r="531" spans="7:8" ht="24">
      <c r="G531" s="15"/>
      <c r="H531" s="109"/>
    </row>
    <row r="532" spans="7:8" ht="24">
      <c r="G532" s="15"/>
      <c r="H532" s="109"/>
    </row>
    <row r="533" spans="7:8" ht="24">
      <c r="G533" s="15"/>
      <c r="H533" s="109"/>
    </row>
    <row r="534" spans="7:8" ht="24">
      <c r="G534" s="15"/>
      <c r="H534" s="109"/>
    </row>
    <row r="535" spans="7:8" ht="24">
      <c r="G535" s="15"/>
      <c r="H535" s="109"/>
    </row>
    <row r="536" spans="7:8" ht="24">
      <c r="G536" s="15"/>
      <c r="H536" s="109"/>
    </row>
    <row r="537" spans="7:8" ht="24">
      <c r="G537" s="15"/>
      <c r="H537" s="109"/>
    </row>
    <row r="538" spans="7:8" ht="24">
      <c r="G538" s="15"/>
      <c r="H538" s="109"/>
    </row>
    <row r="539" spans="7:8" ht="24">
      <c r="G539" s="15"/>
      <c r="H539" s="109"/>
    </row>
    <row r="540" spans="7:8" ht="24">
      <c r="G540" s="15"/>
      <c r="H540" s="109"/>
    </row>
    <row r="541" spans="7:8" ht="24">
      <c r="G541" s="15"/>
      <c r="H541" s="109"/>
    </row>
    <row r="542" spans="7:8" ht="24">
      <c r="G542" s="15"/>
      <c r="H542" s="109"/>
    </row>
    <row r="543" spans="7:8" ht="24">
      <c r="G543" s="15"/>
      <c r="H543" s="109"/>
    </row>
    <row r="544" spans="7:8" ht="24">
      <c r="G544" s="15"/>
      <c r="H544" s="109"/>
    </row>
    <row r="545" spans="7:8" ht="24">
      <c r="G545" s="15"/>
      <c r="H545" s="109"/>
    </row>
    <row r="546" spans="7:8" ht="24">
      <c r="G546" s="15"/>
      <c r="H546" s="109"/>
    </row>
    <row r="547" spans="7:8" ht="24">
      <c r="G547" s="15"/>
      <c r="H547" s="109"/>
    </row>
    <row r="548" spans="7:8" ht="24">
      <c r="G548" s="15"/>
      <c r="H548" s="109"/>
    </row>
    <row r="549" spans="7:8" ht="24">
      <c r="G549" s="15"/>
      <c r="H549" s="109"/>
    </row>
    <row r="550" spans="7:8" ht="24">
      <c r="G550" s="15"/>
      <c r="H550" s="109"/>
    </row>
    <row r="551" spans="7:8" ht="24">
      <c r="G551" s="15"/>
      <c r="H551" s="109"/>
    </row>
    <row r="552" spans="7:8" ht="24">
      <c r="G552" s="15"/>
      <c r="H552" s="109"/>
    </row>
    <row r="553" spans="7:8" ht="24">
      <c r="G553" s="15"/>
      <c r="H553" s="109"/>
    </row>
    <row r="554" spans="7:8" ht="24">
      <c r="G554" s="15"/>
      <c r="H554" s="109"/>
    </row>
    <row r="555" spans="7:8" ht="24">
      <c r="G555" s="15"/>
      <c r="H555" s="109"/>
    </row>
    <row r="556" spans="7:8" ht="24">
      <c r="G556" s="15"/>
      <c r="H556" s="109"/>
    </row>
    <row r="557" spans="7:8" ht="24">
      <c r="G557" s="15"/>
      <c r="H557" s="109"/>
    </row>
    <row r="558" spans="7:8" ht="24">
      <c r="G558" s="15"/>
      <c r="H558" s="109"/>
    </row>
    <row r="559" spans="7:8" ht="24">
      <c r="G559" s="15"/>
      <c r="H559" s="109"/>
    </row>
    <row r="560" spans="7:8" ht="24">
      <c r="G560" s="15"/>
      <c r="H560" s="109"/>
    </row>
    <row r="561" spans="7:8" ht="24">
      <c r="G561" s="15"/>
      <c r="H561" s="109"/>
    </row>
    <row r="562" spans="7:8" ht="24">
      <c r="G562" s="15"/>
      <c r="H562" s="109"/>
    </row>
    <row r="563" spans="7:8" ht="24">
      <c r="G563" s="15"/>
      <c r="H563" s="109"/>
    </row>
    <row r="564" spans="7:8" ht="24">
      <c r="G564" s="15"/>
      <c r="H564" s="109"/>
    </row>
    <row r="565" spans="7:8" ht="24">
      <c r="G565" s="15"/>
      <c r="H565" s="109"/>
    </row>
    <row r="566" spans="7:8" ht="24">
      <c r="G566" s="15"/>
      <c r="H566" s="109"/>
    </row>
    <row r="567" spans="7:8" ht="24">
      <c r="G567" s="15"/>
      <c r="H567" s="109"/>
    </row>
    <row r="568" spans="7:8" ht="24">
      <c r="G568" s="15"/>
      <c r="H568" s="109"/>
    </row>
    <row r="569" spans="7:8" ht="24">
      <c r="G569" s="15"/>
      <c r="H569" s="109"/>
    </row>
    <row r="570" spans="7:8" ht="24">
      <c r="G570" s="15"/>
      <c r="H570" s="109"/>
    </row>
    <row r="571" spans="7:8" ht="24">
      <c r="G571" s="15"/>
      <c r="H571" s="109"/>
    </row>
    <row r="572" spans="7:8" ht="24">
      <c r="G572" s="15"/>
      <c r="H572" s="109"/>
    </row>
    <row r="573" spans="7:8" ht="24">
      <c r="G573" s="15"/>
      <c r="H573" s="109"/>
    </row>
    <row r="574" spans="7:8" ht="24">
      <c r="G574" s="15"/>
      <c r="H574" s="109"/>
    </row>
    <row r="575" spans="7:8" ht="24">
      <c r="G575" s="15"/>
      <c r="H575" s="109"/>
    </row>
    <row r="576" spans="7:8" ht="24">
      <c r="G576" s="15"/>
      <c r="H576" s="109"/>
    </row>
    <row r="577" spans="7:8" ht="24">
      <c r="G577" s="15"/>
      <c r="H577" s="109"/>
    </row>
    <row r="578" spans="7:8" ht="24">
      <c r="G578" s="15"/>
      <c r="H578" s="109"/>
    </row>
    <row r="579" spans="7:8" ht="24">
      <c r="G579" s="15"/>
      <c r="H579" s="109"/>
    </row>
    <row r="580" spans="7:8" ht="24">
      <c r="G580" s="15"/>
      <c r="H580" s="109"/>
    </row>
    <row r="581" spans="7:8" ht="24">
      <c r="G581" s="15"/>
      <c r="H581" s="109"/>
    </row>
    <row r="582" spans="7:8" ht="24">
      <c r="G582" s="15"/>
      <c r="H582" s="109"/>
    </row>
    <row r="583" spans="7:8" ht="24">
      <c r="G583" s="15"/>
      <c r="H583" s="109"/>
    </row>
    <row r="584" spans="7:8" ht="24">
      <c r="G584" s="15"/>
      <c r="H584" s="109"/>
    </row>
    <row r="585" spans="7:8" ht="24">
      <c r="G585" s="15"/>
      <c r="H585" s="109"/>
    </row>
    <row r="586" spans="7:8" ht="24">
      <c r="G586" s="15"/>
      <c r="H586" s="109"/>
    </row>
    <row r="587" spans="7:8" ht="24">
      <c r="G587" s="15"/>
      <c r="H587" s="109"/>
    </row>
    <row r="588" spans="7:8" ht="24">
      <c r="G588" s="15"/>
      <c r="H588" s="109"/>
    </row>
    <row r="589" ht="24">
      <c r="G589" s="15"/>
    </row>
    <row r="590" ht="24">
      <c r="G590" s="15"/>
    </row>
    <row r="591" ht="24">
      <c r="G591" s="15"/>
    </row>
    <row r="592" ht="24">
      <c r="G592" s="15"/>
    </row>
    <row r="593" ht="24">
      <c r="G593" s="15"/>
    </row>
    <row r="594" ht="24">
      <c r="G594" s="15"/>
    </row>
    <row r="595" ht="24">
      <c r="G595" s="15"/>
    </row>
    <row r="596" ht="24">
      <c r="G596" s="15"/>
    </row>
    <row r="597" ht="24">
      <c r="G597" s="15"/>
    </row>
    <row r="598" ht="24">
      <c r="G598" s="15"/>
    </row>
    <row r="599" ht="24">
      <c r="G599" s="15"/>
    </row>
    <row r="600" ht="24">
      <c r="G600" s="15"/>
    </row>
    <row r="601" ht="24">
      <c r="G601" s="15"/>
    </row>
    <row r="602" ht="24">
      <c r="G602" s="15"/>
    </row>
    <row r="603" ht="24">
      <c r="G603" s="15"/>
    </row>
    <row r="604" ht="24">
      <c r="G604" s="15"/>
    </row>
    <row r="605" ht="24">
      <c r="G605" s="15"/>
    </row>
    <row r="606" ht="24">
      <c r="G606" s="15"/>
    </row>
    <row r="607" ht="24">
      <c r="G607" s="15"/>
    </row>
    <row r="608" ht="24">
      <c r="G608" s="15"/>
    </row>
    <row r="609" ht="24">
      <c r="G609" s="15"/>
    </row>
    <row r="610" ht="24">
      <c r="G610" s="15"/>
    </row>
    <row r="611" ht="24">
      <c r="G611" s="15"/>
    </row>
    <row r="612" ht="24">
      <c r="G612" s="15"/>
    </row>
    <row r="613" ht="24">
      <c r="G613" s="15"/>
    </row>
    <row r="614" ht="24">
      <c r="G614" s="15"/>
    </row>
    <row r="615" ht="24">
      <c r="G615" s="15"/>
    </row>
    <row r="616" ht="24">
      <c r="G616" s="15"/>
    </row>
    <row r="617" ht="24">
      <c r="G617" s="15"/>
    </row>
    <row r="618" ht="24">
      <c r="G618" s="15"/>
    </row>
    <row r="619" ht="24">
      <c r="G619" s="15"/>
    </row>
    <row r="620" ht="24">
      <c r="G620" s="15"/>
    </row>
    <row r="621" ht="24">
      <c r="G621" s="15"/>
    </row>
    <row r="622" ht="24">
      <c r="G622" s="15"/>
    </row>
    <row r="623" ht="24">
      <c r="G623" s="15"/>
    </row>
    <row r="624" ht="24">
      <c r="G624" s="15"/>
    </row>
    <row r="625" ht="24">
      <c r="G625" s="15"/>
    </row>
    <row r="626" ht="24">
      <c r="G626" s="15"/>
    </row>
    <row r="627" ht="24">
      <c r="G627" s="15"/>
    </row>
    <row r="628" ht="24">
      <c r="G628" s="15"/>
    </row>
    <row r="629" ht="24">
      <c r="G629" s="15"/>
    </row>
    <row r="630" ht="24">
      <c r="G630" s="15"/>
    </row>
    <row r="631" ht="24">
      <c r="G631" s="15"/>
    </row>
    <row r="632" ht="24">
      <c r="G632" s="15"/>
    </row>
    <row r="633" ht="24">
      <c r="G633" s="15"/>
    </row>
    <row r="634" ht="24">
      <c r="G634" s="15"/>
    </row>
    <row r="635" ht="24">
      <c r="G635" s="15"/>
    </row>
    <row r="636" ht="24">
      <c r="G636" s="15"/>
    </row>
    <row r="637" ht="24">
      <c r="G637" s="15"/>
    </row>
    <row r="638" ht="24">
      <c r="G638" s="15"/>
    </row>
    <row r="639" ht="24">
      <c r="G639" s="15"/>
    </row>
    <row r="640" ht="24">
      <c r="G640" s="15"/>
    </row>
    <row r="641" ht="24">
      <c r="G641" s="15"/>
    </row>
    <row r="642" ht="24">
      <c r="G642" s="15"/>
    </row>
    <row r="643" ht="24">
      <c r="G643" s="15"/>
    </row>
    <row r="644" ht="24">
      <c r="G644" s="15"/>
    </row>
    <row r="645" ht="24">
      <c r="G645" s="15"/>
    </row>
    <row r="646" ht="24">
      <c r="G646" s="15"/>
    </row>
    <row r="647" ht="24">
      <c r="G647" s="15"/>
    </row>
    <row r="648" ht="24">
      <c r="G648" s="15"/>
    </row>
    <row r="649" ht="24">
      <c r="G649" s="15"/>
    </row>
    <row r="650" ht="24">
      <c r="G650" s="15"/>
    </row>
    <row r="651" ht="24">
      <c r="G651" s="15"/>
    </row>
    <row r="652" ht="24">
      <c r="G652" s="15"/>
    </row>
    <row r="653" ht="24">
      <c r="G653" s="15"/>
    </row>
    <row r="654" ht="24">
      <c r="G654" s="15"/>
    </row>
    <row r="655" ht="24">
      <c r="G655" s="15"/>
    </row>
    <row r="656" ht="24">
      <c r="G656" s="15"/>
    </row>
    <row r="657" ht="24">
      <c r="G657" s="15"/>
    </row>
    <row r="658" ht="24">
      <c r="G658" s="15"/>
    </row>
    <row r="659" ht="24">
      <c r="G659" s="15"/>
    </row>
    <row r="660" ht="24">
      <c r="G660" s="15"/>
    </row>
    <row r="661" ht="24">
      <c r="G661" s="15"/>
    </row>
    <row r="662" ht="24">
      <c r="G662" s="15"/>
    </row>
    <row r="663" ht="24">
      <c r="G663" s="15"/>
    </row>
    <row r="664" ht="24">
      <c r="G664" s="15"/>
    </row>
    <row r="665" ht="24">
      <c r="G665" s="15"/>
    </row>
    <row r="666" ht="24">
      <c r="G666" s="15"/>
    </row>
    <row r="667" ht="24">
      <c r="G667" s="15"/>
    </row>
    <row r="668" ht="24">
      <c r="G668" s="15"/>
    </row>
    <row r="669" ht="24">
      <c r="G669" s="15"/>
    </row>
    <row r="670" ht="24">
      <c r="G670" s="15"/>
    </row>
    <row r="671" ht="24">
      <c r="G671" s="15"/>
    </row>
    <row r="672" ht="24">
      <c r="G672" s="15"/>
    </row>
    <row r="673" ht="24">
      <c r="G673" s="15"/>
    </row>
    <row r="674" ht="24">
      <c r="G674" s="15"/>
    </row>
    <row r="675" ht="24">
      <c r="G675" s="15"/>
    </row>
    <row r="676" ht="24">
      <c r="G676" s="15"/>
    </row>
    <row r="677" ht="24">
      <c r="G677" s="15"/>
    </row>
    <row r="678" ht="24">
      <c r="G678" s="15"/>
    </row>
    <row r="679" ht="24">
      <c r="G679" s="15"/>
    </row>
    <row r="680" ht="24">
      <c r="G680" s="15"/>
    </row>
    <row r="681" ht="24">
      <c r="G681" s="15"/>
    </row>
    <row r="682" ht="24">
      <c r="G682" s="15"/>
    </row>
    <row r="683" ht="24">
      <c r="G683" s="15"/>
    </row>
    <row r="684" ht="24">
      <c r="G684" s="15"/>
    </row>
    <row r="685" ht="24">
      <c r="G685" s="15"/>
    </row>
    <row r="686" ht="24">
      <c r="G686" s="15"/>
    </row>
    <row r="687" ht="24">
      <c r="G687" s="15"/>
    </row>
    <row r="688" ht="24">
      <c r="G688" s="15"/>
    </row>
    <row r="689" ht="24">
      <c r="G689" s="15"/>
    </row>
    <row r="690" ht="24">
      <c r="G690" s="15"/>
    </row>
    <row r="691" ht="24">
      <c r="G691" s="15"/>
    </row>
    <row r="692" ht="24">
      <c r="G692" s="15"/>
    </row>
    <row r="693" ht="24">
      <c r="G693" s="15"/>
    </row>
    <row r="694" ht="24">
      <c r="G694" s="15"/>
    </row>
    <row r="695" ht="24">
      <c r="G695" s="15"/>
    </row>
    <row r="696" ht="24">
      <c r="G696" s="15"/>
    </row>
    <row r="697" ht="24">
      <c r="G697" s="15"/>
    </row>
    <row r="698" ht="24">
      <c r="G698" s="15"/>
    </row>
    <row r="699" ht="24">
      <c r="G699" s="15"/>
    </row>
    <row r="700" ht="24">
      <c r="G700" s="15"/>
    </row>
    <row r="701" ht="24">
      <c r="G701" s="15"/>
    </row>
    <row r="702" ht="24">
      <c r="G702" s="15"/>
    </row>
    <row r="703" ht="24">
      <c r="G703" s="15"/>
    </row>
    <row r="704" ht="24">
      <c r="G704" s="15"/>
    </row>
    <row r="705" ht="24">
      <c r="G705" s="15"/>
    </row>
    <row r="706" ht="24">
      <c r="G706" s="15"/>
    </row>
    <row r="707" ht="24">
      <c r="G707" s="15"/>
    </row>
    <row r="708" ht="24">
      <c r="G708" s="15"/>
    </row>
    <row r="709" ht="24">
      <c r="G709" s="15"/>
    </row>
    <row r="710" ht="24">
      <c r="G710" s="15"/>
    </row>
    <row r="711" ht="24">
      <c r="G711" s="15"/>
    </row>
    <row r="712" ht="24">
      <c r="G712" s="15"/>
    </row>
    <row r="713" ht="24">
      <c r="G713" s="15"/>
    </row>
    <row r="714" ht="24">
      <c r="G714" s="15"/>
    </row>
    <row r="715" ht="24">
      <c r="G715" s="15"/>
    </row>
    <row r="716" ht="24">
      <c r="G716" s="15"/>
    </row>
    <row r="717" ht="24">
      <c r="G717" s="15"/>
    </row>
    <row r="718" ht="24">
      <c r="G718" s="15"/>
    </row>
    <row r="719" ht="24">
      <c r="G719" s="15"/>
    </row>
    <row r="720" ht="24">
      <c r="G720" s="15"/>
    </row>
    <row r="721" ht="24">
      <c r="G721" s="15"/>
    </row>
    <row r="722" ht="24">
      <c r="G722" s="15"/>
    </row>
    <row r="723" ht="24">
      <c r="G723" s="15"/>
    </row>
    <row r="724" ht="24">
      <c r="G724" s="15"/>
    </row>
    <row r="725" ht="24">
      <c r="G725" s="15"/>
    </row>
    <row r="726" ht="24">
      <c r="G726" s="15"/>
    </row>
    <row r="727" ht="24">
      <c r="G727" s="15"/>
    </row>
    <row r="728" ht="24">
      <c r="G728" s="15"/>
    </row>
    <row r="729" ht="24">
      <c r="G729" s="15"/>
    </row>
    <row r="730" ht="24">
      <c r="G730" s="15"/>
    </row>
    <row r="731" ht="24">
      <c r="G731" s="15"/>
    </row>
    <row r="732" ht="24">
      <c r="G732" s="15"/>
    </row>
    <row r="733" ht="24">
      <c r="G733" s="15"/>
    </row>
    <row r="734" ht="24">
      <c r="G734" s="15"/>
    </row>
    <row r="735" ht="24">
      <c r="G735" s="15"/>
    </row>
    <row r="736" ht="24">
      <c r="G736" s="15"/>
    </row>
    <row r="737" ht="24">
      <c r="G737" s="15"/>
    </row>
    <row r="738" ht="24">
      <c r="G738" s="15"/>
    </row>
    <row r="739" ht="24">
      <c r="G739" s="15"/>
    </row>
    <row r="740" ht="24">
      <c r="G740" s="15"/>
    </row>
    <row r="741" ht="24">
      <c r="G741" s="15"/>
    </row>
    <row r="742" ht="24">
      <c r="G742" s="15"/>
    </row>
    <row r="743" ht="24">
      <c r="G743" s="15"/>
    </row>
    <row r="744" ht="24">
      <c r="G744" s="15"/>
    </row>
    <row r="745" ht="24">
      <c r="G745" s="15"/>
    </row>
    <row r="746" ht="24">
      <c r="G746" s="15"/>
    </row>
    <row r="747" ht="24">
      <c r="G747" s="15"/>
    </row>
    <row r="748" ht="24">
      <c r="G748" s="15"/>
    </row>
    <row r="749" ht="24">
      <c r="G749" s="15"/>
    </row>
    <row r="750" ht="24">
      <c r="G750" s="15"/>
    </row>
    <row r="751" ht="24">
      <c r="G751" s="15"/>
    </row>
    <row r="752" ht="24">
      <c r="G752" s="15"/>
    </row>
    <row r="753" ht="24">
      <c r="G753" s="15"/>
    </row>
    <row r="754" ht="24">
      <c r="G754" s="15"/>
    </row>
    <row r="755" ht="24">
      <c r="G755" s="15"/>
    </row>
    <row r="756" ht="24">
      <c r="G756" s="15"/>
    </row>
    <row r="757" ht="24">
      <c r="G757" s="15"/>
    </row>
    <row r="758" ht="24">
      <c r="G758" s="15"/>
    </row>
    <row r="759" ht="24">
      <c r="G759" s="15"/>
    </row>
    <row r="760" ht="24">
      <c r="G760" s="15"/>
    </row>
    <row r="761" ht="24">
      <c r="G761" s="15"/>
    </row>
    <row r="762" ht="24">
      <c r="G762" s="15"/>
    </row>
    <row r="763" ht="24">
      <c r="G763" s="15"/>
    </row>
    <row r="764" ht="24">
      <c r="G764" s="15"/>
    </row>
    <row r="765" ht="24">
      <c r="G765" s="15"/>
    </row>
    <row r="766" ht="24">
      <c r="G766" s="15"/>
    </row>
    <row r="767" ht="24">
      <c r="G767" s="15"/>
    </row>
    <row r="768" ht="24">
      <c r="G768" s="15"/>
    </row>
    <row r="769" ht="24">
      <c r="G769" s="15"/>
    </row>
    <row r="770" ht="24">
      <c r="G770" s="15"/>
    </row>
    <row r="771" ht="24">
      <c r="G771" s="15"/>
    </row>
    <row r="772" ht="24">
      <c r="G772" s="15"/>
    </row>
    <row r="773" ht="24">
      <c r="G773" s="15"/>
    </row>
    <row r="774" ht="24">
      <c r="G774" s="15"/>
    </row>
    <row r="775" ht="24">
      <c r="G775" s="15"/>
    </row>
    <row r="776" ht="24">
      <c r="G776" s="15"/>
    </row>
    <row r="777" ht="24">
      <c r="G777" s="15"/>
    </row>
    <row r="778" ht="24">
      <c r="G778" s="15"/>
    </row>
    <row r="779" ht="24">
      <c r="G779" s="15"/>
    </row>
    <row r="780" ht="24">
      <c r="G780" s="15"/>
    </row>
    <row r="781" ht="24">
      <c r="G781" s="15"/>
    </row>
    <row r="782" ht="24">
      <c r="G782" s="15"/>
    </row>
    <row r="783" ht="24">
      <c r="G783" s="15"/>
    </row>
    <row r="784" ht="24">
      <c r="G784" s="15"/>
    </row>
    <row r="785" ht="24">
      <c r="G785" s="15"/>
    </row>
    <row r="786" ht="24">
      <c r="G786" s="15"/>
    </row>
    <row r="787" ht="24">
      <c r="G787" s="15"/>
    </row>
    <row r="788" ht="24">
      <c r="G788" s="15"/>
    </row>
    <row r="789" ht="24">
      <c r="G789" s="15"/>
    </row>
    <row r="790" ht="24">
      <c r="G790" s="15"/>
    </row>
    <row r="791" ht="24">
      <c r="G791" s="15"/>
    </row>
    <row r="792" ht="24">
      <c r="G792" s="15"/>
    </row>
    <row r="793" ht="24">
      <c r="G793" s="15"/>
    </row>
    <row r="794" ht="24">
      <c r="G794" s="15"/>
    </row>
    <row r="795" ht="24">
      <c r="G795" s="15"/>
    </row>
    <row r="796" ht="24">
      <c r="G796" s="15"/>
    </row>
    <row r="797" ht="24">
      <c r="G797" s="15"/>
    </row>
    <row r="798" ht="24">
      <c r="G798" s="15"/>
    </row>
    <row r="799" ht="24">
      <c r="G799" s="15"/>
    </row>
    <row r="800" ht="24">
      <c r="G800" s="15"/>
    </row>
    <row r="801" ht="24">
      <c r="G801" s="15"/>
    </row>
    <row r="802" ht="24">
      <c r="G802" s="15"/>
    </row>
    <row r="803" ht="24">
      <c r="G803" s="15"/>
    </row>
    <row r="804" ht="24">
      <c r="G804" s="15"/>
    </row>
    <row r="805" ht="24">
      <c r="G805" s="15"/>
    </row>
    <row r="806" ht="24">
      <c r="G806" s="15"/>
    </row>
    <row r="807" ht="24">
      <c r="G807" s="15"/>
    </row>
    <row r="808" ht="24">
      <c r="G808" s="15"/>
    </row>
    <row r="809" ht="24">
      <c r="G809" s="15"/>
    </row>
    <row r="810" ht="24">
      <c r="G810" s="15"/>
    </row>
    <row r="811" ht="24">
      <c r="G811" s="15"/>
    </row>
    <row r="812" ht="24">
      <c r="G812" s="15"/>
    </row>
    <row r="813" ht="24">
      <c r="G813" s="15"/>
    </row>
    <row r="814" ht="24">
      <c r="G814" s="15"/>
    </row>
    <row r="815" ht="24">
      <c r="G815" s="15"/>
    </row>
    <row r="816" ht="24">
      <c r="G816" s="15"/>
    </row>
    <row r="817" ht="24">
      <c r="G817" s="15"/>
    </row>
    <row r="818" ht="24">
      <c r="G818" s="15"/>
    </row>
    <row r="819" ht="24">
      <c r="G819" s="15"/>
    </row>
    <row r="820" ht="24">
      <c r="G820" s="15"/>
    </row>
    <row r="821" ht="24">
      <c r="G821" s="15"/>
    </row>
    <row r="822" ht="24">
      <c r="G822" s="15"/>
    </row>
    <row r="823" ht="24">
      <c r="G823" s="15"/>
    </row>
    <row r="824" ht="24">
      <c r="G824" s="15"/>
    </row>
    <row r="825" ht="24">
      <c r="G825" s="15"/>
    </row>
    <row r="826" ht="24">
      <c r="G826" s="15"/>
    </row>
    <row r="827" ht="24">
      <c r="G827" s="15"/>
    </row>
    <row r="828" ht="24">
      <c r="G828" s="15"/>
    </row>
    <row r="829" ht="24">
      <c r="G829" s="15"/>
    </row>
    <row r="830" ht="24">
      <c r="G830" s="15"/>
    </row>
    <row r="831" ht="24">
      <c r="G831" s="15"/>
    </row>
    <row r="832" ht="24">
      <c r="G832" s="15"/>
    </row>
    <row r="833" ht="24">
      <c r="G833" s="15"/>
    </row>
    <row r="834" ht="24">
      <c r="G834" s="15"/>
    </row>
    <row r="835" ht="24">
      <c r="G835" s="15"/>
    </row>
    <row r="836" ht="24">
      <c r="G836" s="15"/>
    </row>
    <row r="837" ht="24">
      <c r="G837" s="15"/>
    </row>
    <row r="838" ht="24">
      <c r="G838" s="15"/>
    </row>
    <row r="839" ht="24">
      <c r="G839" s="15"/>
    </row>
    <row r="840" ht="24">
      <c r="G840" s="15"/>
    </row>
    <row r="841" ht="24">
      <c r="G841" s="15"/>
    </row>
    <row r="842" ht="24">
      <c r="G842" s="15"/>
    </row>
    <row r="843" ht="24">
      <c r="G843" s="15"/>
    </row>
    <row r="844" ht="24">
      <c r="G844" s="15"/>
    </row>
    <row r="845" ht="24">
      <c r="G845" s="15"/>
    </row>
    <row r="846" ht="24">
      <c r="G846" s="15"/>
    </row>
    <row r="847" ht="24">
      <c r="G847" s="15"/>
    </row>
    <row r="848" ht="24">
      <c r="G848" s="15"/>
    </row>
    <row r="849" ht="24">
      <c r="G849" s="15"/>
    </row>
    <row r="850" ht="24">
      <c r="G850" s="15"/>
    </row>
    <row r="851" ht="24">
      <c r="G851" s="15"/>
    </row>
    <row r="852" ht="24">
      <c r="G852" s="15"/>
    </row>
    <row r="853" ht="24">
      <c r="G853" s="15"/>
    </row>
    <row r="854" ht="24">
      <c r="G854" s="15"/>
    </row>
    <row r="855" ht="24">
      <c r="G855" s="15"/>
    </row>
    <row r="856" ht="24">
      <c r="G856" s="15"/>
    </row>
    <row r="857" ht="24">
      <c r="G857" s="15"/>
    </row>
    <row r="858" ht="24">
      <c r="G858" s="15"/>
    </row>
    <row r="859" ht="24">
      <c r="G859" s="15"/>
    </row>
    <row r="860" ht="24">
      <c r="G860" s="15"/>
    </row>
    <row r="861" ht="24">
      <c r="G861" s="15"/>
    </row>
    <row r="862" ht="24">
      <c r="G862" s="15"/>
    </row>
    <row r="863" ht="24">
      <c r="G863" s="15"/>
    </row>
    <row r="864" ht="24">
      <c r="G864" s="15"/>
    </row>
    <row r="865" ht="24">
      <c r="G865" s="15"/>
    </row>
    <row r="866" ht="24">
      <c r="G866" s="15"/>
    </row>
    <row r="867" ht="24">
      <c r="G867" s="15"/>
    </row>
    <row r="868" ht="24">
      <c r="G868" s="15"/>
    </row>
    <row r="869" ht="24">
      <c r="G869" s="15"/>
    </row>
    <row r="870" ht="24">
      <c r="G870" s="15"/>
    </row>
    <row r="871" ht="24">
      <c r="G871" s="15"/>
    </row>
    <row r="872" ht="24">
      <c r="G872" s="15"/>
    </row>
    <row r="873" ht="24">
      <c r="G873" s="15"/>
    </row>
    <row r="874" ht="24">
      <c r="G874" s="15"/>
    </row>
    <row r="875" ht="24">
      <c r="G875" s="15"/>
    </row>
    <row r="876" ht="24">
      <c r="G876" s="15"/>
    </row>
    <row r="877" ht="24">
      <c r="G877" s="15"/>
    </row>
    <row r="878" ht="24">
      <c r="G878" s="15"/>
    </row>
    <row r="879" ht="24">
      <c r="G879" s="15"/>
    </row>
    <row r="880" ht="24">
      <c r="G880" s="15"/>
    </row>
    <row r="881" ht="24">
      <c r="G881" s="15"/>
    </row>
    <row r="882" ht="24">
      <c r="G882" s="15"/>
    </row>
    <row r="883" ht="24">
      <c r="G883" s="15"/>
    </row>
    <row r="884" ht="24">
      <c r="G884" s="15"/>
    </row>
    <row r="885" ht="24">
      <c r="G885" s="15"/>
    </row>
    <row r="886" ht="24">
      <c r="G886" s="15"/>
    </row>
    <row r="887" ht="24">
      <c r="G887" s="15"/>
    </row>
    <row r="888" ht="24">
      <c r="G888" s="15"/>
    </row>
    <row r="889" ht="24">
      <c r="G889" s="15"/>
    </row>
    <row r="890" ht="24">
      <c r="G890" s="15"/>
    </row>
    <row r="891" ht="24">
      <c r="G891" s="15"/>
    </row>
    <row r="892" ht="24">
      <c r="G892" s="15"/>
    </row>
    <row r="893" ht="24">
      <c r="G893" s="15"/>
    </row>
    <row r="894" ht="24">
      <c r="G894" s="15"/>
    </row>
    <row r="895" ht="24">
      <c r="G895" s="15"/>
    </row>
    <row r="896" ht="24">
      <c r="G896" s="15"/>
    </row>
    <row r="897" ht="24">
      <c r="G897" s="15"/>
    </row>
    <row r="898" ht="24">
      <c r="G898" s="15"/>
    </row>
    <row r="899" ht="24">
      <c r="G899" s="15"/>
    </row>
    <row r="900" ht="24">
      <c r="G900" s="15"/>
    </row>
    <row r="901" ht="24">
      <c r="G901" s="15"/>
    </row>
    <row r="902" ht="24">
      <c r="G902" s="15"/>
    </row>
    <row r="903" ht="24">
      <c r="G903" s="15"/>
    </row>
    <row r="904" ht="24">
      <c r="G904" s="15"/>
    </row>
    <row r="905" ht="24">
      <c r="G905" s="15"/>
    </row>
    <row r="906" ht="24">
      <c r="G906" s="15"/>
    </row>
    <row r="907" ht="24">
      <c r="G907" s="15"/>
    </row>
    <row r="908" ht="24">
      <c r="G908" s="15"/>
    </row>
    <row r="909" ht="24">
      <c r="G909" s="15"/>
    </row>
    <row r="910" ht="24">
      <c r="G910" s="15"/>
    </row>
    <row r="911" ht="24">
      <c r="G911" s="15"/>
    </row>
    <row r="912" ht="24">
      <c r="G912" s="15"/>
    </row>
    <row r="913" ht="24">
      <c r="G913" s="15"/>
    </row>
    <row r="914" ht="24">
      <c r="G914" s="15"/>
    </row>
    <row r="915" ht="24">
      <c r="G915" s="15"/>
    </row>
    <row r="916" ht="24">
      <c r="G916" s="15"/>
    </row>
    <row r="917" ht="24">
      <c r="G917" s="15"/>
    </row>
    <row r="918" ht="24">
      <c r="G918" s="15"/>
    </row>
    <row r="919" ht="24">
      <c r="G919" s="15"/>
    </row>
    <row r="920" ht="24">
      <c r="G920" s="15"/>
    </row>
    <row r="921" ht="24">
      <c r="G921" s="15"/>
    </row>
    <row r="922" ht="24">
      <c r="G922" s="15"/>
    </row>
    <row r="923" ht="24">
      <c r="G923" s="15"/>
    </row>
    <row r="924" ht="24">
      <c r="G924" s="15"/>
    </row>
    <row r="925" ht="24">
      <c r="G925" s="15"/>
    </row>
    <row r="926" ht="24">
      <c r="G926" s="15"/>
    </row>
    <row r="927" ht="24">
      <c r="G927" s="15"/>
    </row>
    <row r="928" ht="24">
      <c r="G928" s="15"/>
    </row>
    <row r="929" ht="24">
      <c r="G929" s="15"/>
    </row>
    <row r="930" ht="24">
      <c r="G930" s="15"/>
    </row>
    <row r="931" ht="24">
      <c r="G931" s="15"/>
    </row>
    <row r="932" ht="24">
      <c r="G932" s="15"/>
    </row>
    <row r="933" ht="24">
      <c r="G933" s="15"/>
    </row>
    <row r="934" ht="24">
      <c r="G934" s="15"/>
    </row>
    <row r="935" ht="24">
      <c r="G935" s="15"/>
    </row>
    <row r="936" ht="24">
      <c r="G936" s="15"/>
    </row>
    <row r="937" ht="24">
      <c r="G937" s="15"/>
    </row>
    <row r="938" ht="24">
      <c r="G938" s="15"/>
    </row>
    <row r="939" ht="24">
      <c r="G939" s="15"/>
    </row>
    <row r="940" ht="24">
      <c r="G940" s="15"/>
    </row>
    <row r="941" ht="24">
      <c r="G941" s="15"/>
    </row>
    <row r="942" ht="24">
      <c r="G942" s="15"/>
    </row>
    <row r="943" ht="24">
      <c r="G943" s="15"/>
    </row>
    <row r="944" ht="24">
      <c r="G944" s="15"/>
    </row>
    <row r="945" ht="24">
      <c r="G945" s="15"/>
    </row>
    <row r="946" ht="24">
      <c r="G946" s="15"/>
    </row>
    <row r="947" ht="24">
      <c r="G947" s="15"/>
    </row>
    <row r="948" ht="24">
      <c r="G948" s="15"/>
    </row>
    <row r="949" ht="24">
      <c r="G949" s="15"/>
    </row>
    <row r="950" ht="24">
      <c r="G950" s="15"/>
    </row>
    <row r="951" ht="24">
      <c r="G951" s="15"/>
    </row>
    <row r="952" ht="24">
      <c r="G952" s="15"/>
    </row>
    <row r="953" ht="24">
      <c r="G953" s="15"/>
    </row>
    <row r="954" ht="24">
      <c r="G954" s="15"/>
    </row>
    <row r="955" ht="24">
      <c r="G955" s="15"/>
    </row>
    <row r="956" ht="24">
      <c r="G956" s="15"/>
    </row>
    <row r="957" ht="24">
      <c r="G957" s="15"/>
    </row>
    <row r="958" ht="24">
      <c r="G958" s="15"/>
    </row>
    <row r="959" ht="24">
      <c r="G959" s="15"/>
    </row>
    <row r="960" ht="24">
      <c r="G960" s="15"/>
    </row>
    <row r="961" ht="24">
      <c r="G961" s="15"/>
    </row>
    <row r="962" ht="24">
      <c r="G962" s="15"/>
    </row>
    <row r="963" ht="24">
      <c r="G963" s="15"/>
    </row>
    <row r="964" ht="24">
      <c r="G964" s="15"/>
    </row>
    <row r="965" ht="24">
      <c r="G965" s="15"/>
    </row>
    <row r="966" ht="24">
      <c r="G966" s="15"/>
    </row>
    <row r="967" ht="24">
      <c r="G967" s="15"/>
    </row>
    <row r="968" ht="24">
      <c r="G968" s="15"/>
    </row>
    <row r="969" ht="24">
      <c r="G969" s="15"/>
    </row>
    <row r="970" ht="24">
      <c r="G970" s="15"/>
    </row>
    <row r="971" ht="24">
      <c r="G971" s="15"/>
    </row>
    <row r="972" ht="24">
      <c r="G972" s="15"/>
    </row>
    <row r="973" ht="24">
      <c r="G973" s="15"/>
    </row>
    <row r="974" ht="24">
      <c r="G974" s="15"/>
    </row>
    <row r="975" ht="24">
      <c r="G975" s="15"/>
    </row>
    <row r="976" ht="24">
      <c r="G976" s="15"/>
    </row>
    <row r="977" ht="24">
      <c r="G977" s="15"/>
    </row>
    <row r="978" ht="24">
      <c r="G978" s="15"/>
    </row>
    <row r="979" ht="24">
      <c r="G979" s="15"/>
    </row>
    <row r="980" ht="24">
      <c r="G980" s="15"/>
    </row>
    <row r="981" ht="24">
      <c r="G981" s="15"/>
    </row>
    <row r="982" ht="24">
      <c r="G982" s="15"/>
    </row>
    <row r="983" ht="24">
      <c r="G983" s="15"/>
    </row>
    <row r="984" ht="24">
      <c r="G984" s="15"/>
    </row>
    <row r="985" ht="24">
      <c r="G985" s="15"/>
    </row>
    <row r="986" ht="24">
      <c r="G986" s="15"/>
    </row>
    <row r="987" ht="24">
      <c r="G987" s="15"/>
    </row>
    <row r="988" ht="24">
      <c r="G988" s="15"/>
    </row>
    <row r="989" ht="24">
      <c r="G989" s="15"/>
    </row>
    <row r="990" ht="24">
      <c r="G990" s="15"/>
    </row>
    <row r="991" ht="24">
      <c r="G991" s="15"/>
    </row>
    <row r="992" ht="24">
      <c r="G992" s="15"/>
    </row>
    <row r="993" ht="24">
      <c r="G993" s="15"/>
    </row>
    <row r="994" ht="24">
      <c r="G994" s="15"/>
    </row>
    <row r="995" ht="24">
      <c r="G995" s="15"/>
    </row>
    <row r="996" ht="24">
      <c r="G996" s="15"/>
    </row>
    <row r="997" ht="24">
      <c r="G997" s="15"/>
    </row>
    <row r="998" ht="24">
      <c r="G998" s="15"/>
    </row>
    <row r="999" ht="24">
      <c r="G999" s="15"/>
    </row>
    <row r="1000" ht="24">
      <c r="G1000" s="15"/>
    </row>
    <row r="1001" ht="24">
      <c r="G1001" s="15"/>
    </row>
    <row r="1002" ht="24">
      <c r="G1002" s="15"/>
    </row>
    <row r="1003" ht="24">
      <c r="G1003" s="15"/>
    </row>
    <row r="1004" ht="24">
      <c r="G1004" s="15"/>
    </row>
    <row r="1005" ht="24">
      <c r="G1005" s="15"/>
    </row>
    <row r="1006" ht="24">
      <c r="G1006" s="15"/>
    </row>
    <row r="1007" ht="24">
      <c r="G1007" s="15"/>
    </row>
    <row r="1008" ht="24">
      <c r="G1008" s="15"/>
    </row>
    <row r="1009" ht="24">
      <c r="G1009" s="15"/>
    </row>
    <row r="1010" ht="24">
      <c r="G1010" s="15"/>
    </row>
    <row r="1011" ht="24">
      <c r="G1011" s="15"/>
    </row>
    <row r="1012" ht="24">
      <c r="G1012" s="15"/>
    </row>
    <row r="1013" ht="24">
      <c r="G1013" s="15"/>
    </row>
    <row r="1014" ht="24">
      <c r="G1014" s="15"/>
    </row>
    <row r="1015" ht="24">
      <c r="G1015" s="15"/>
    </row>
    <row r="1016" ht="24">
      <c r="G1016" s="15"/>
    </row>
    <row r="1017" ht="24">
      <c r="G1017" s="15"/>
    </row>
    <row r="1018" ht="24">
      <c r="G1018" s="15"/>
    </row>
    <row r="1019" ht="24">
      <c r="G1019" s="15"/>
    </row>
    <row r="1020" ht="24">
      <c r="G1020" s="15"/>
    </row>
    <row r="1021" ht="24">
      <c r="G1021" s="15"/>
    </row>
    <row r="1022" ht="24">
      <c r="G1022" s="15"/>
    </row>
    <row r="1023" ht="24">
      <c r="G1023" s="15"/>
    </row>
    <row r="1024" ht="24">
      <c r="G1024" s="15"/>
    </row>
    <row r="1025" ht="24">
      <c r="G1025" s="15"/>
    </row>
    <row r="1026" ht="24">
      <c r="G1026" s="15"/>
    </row>
    <row r="1027" ht="24">
      <c r="G1027" s="15"/>
    </row>
    <row r="1028" ht="24">
      <c r="G1028" s="15"/>
    </row>
    <row r="1029" ht="24">
      <c r="G1029" s="15"/>
    </row>
    <row r="1030" ht="24">
      <c r="G1030" s="15"/>
    </row>
    <row r="1031" ht="24">
      <c r="G1031" s="15"/>
    </row>
    <row r="1032" ht="24">
      <c r="G1032" s="15"/>
    </row>
    <row r="1033" ht="24">
      <c r="G1033" s="15"/>
    </row>
    <row r="1034" ht="24">
      <c r="G1034" s="15"/>
    </row>
    <row r="1035" ht="24">
      <c r="G1035" s="15"/>
    </row>
    <row r="1036" ht="24">
      <c r="G1036" s="15"/>
    </row>
    <row r="1037" ht="24">
      <c r="G1037" s="15"/>
    </row>
    <row r="1038" ht="24">
      <c r="G1038" s="15"/>
    </row>
    <row r="1039" ht="24">
      <c r="G1039" s="15"/>
    </row>
    <row r="1040" ht="24">
      <c r="G1040" s="15"/>
    </row>
    <row r="1041" ht="24">
      <c r="G1041" s="15"/>
    </row>
    <row r="1042" ht="24">
      <c r="G1042" s="15"/>
    </row>
    <row r="1043" ht="24">
      <c r="G1043" s="15"/>
    </row>
    <row r="1044" ht="24">
      <c r="G1044" s="15"/>
    </row>
    <row r="1045" ht="24">
      <c r="G1045" s="15"/>
    </row>
    <row r="1046" ht="24">
      <c r="G1046" s="15"/>
    </row>
    <row r="1047" ht="24">
      <c r="G1047" s="15"/>
    </row>
    <row r="1048" ht="24">
      <c r="G1048" s="15"/>
    </row>
    <row r="1049" ht="24">
      <c r="G1049" s="15"/>
    </row>
    <row r="1050" ht="24">
      <c r="G1050" s="15"/>
    </row>
    <row r="1051" ht="24">
      <c r="G1051" s="15"/>
    </row>
    <row r="1052" ht="24">
      <c r="G1052" s="15"/>
    </row>
    <row r="1053" ht="24">
      <c r="G1053" s="15"/>
    </row>
    <row r="1054" ht="24">
      <c r="G1054" s="15"/>
    </row>
    <row r="1055" ht="24">
      <c r="G1055" s="15"/>
    </row>
    <row r="1056" ht="24">
      <c r="G1056" s="15"/>
    </row>
    <row r="1057" ht="24">
      <c r="G1057" s="15"/>
    </row>
    <row r="1058" ht="24">
      <c r="G1058" s="15"/>
    </row>
    <row r="1059" ht="24">
      <c r="G1059" s="15"/>
    </row>
    <row r="1060" ht="24">
      <c r="G1060" s="15"/>
    </row>
    <row r="1061" ht="24">
      <c r="G1061" s="15"/>
    </row>
    <row r="1062" ht="24">
      <c r="G1062" s="15"/>
    </row>
    <row r="1063" ht="24">
      <c r="G1063" s="15"/>
    </row>
    <row r="1064" ht="24">
      <c r="G1064" s="15"/>
    </row>
    <row r="1065" ht="24">
      <c r="G1065" s="15"/>
    </row>
    <row r="1066" ht="24">
      <c r="G1066" s="15"/>
    </row>
    <row r="1067" ht="24">
      <c r="G1067" s="15"/>
    </row>
    <row r="1068" ht="24">
      <c r="G1068" s="15"/>
    </row>
    <row r="1069" ht="24">
      <c r="G1069" s="15"/>
    </row>
    <row r="1070" ht="24">
      <c r="G1070" s="15"/>
    </row>
    <row r="1071" ht="24">
      <c r="G1071" s="15"/>
    </row>
    <row r="1072" ht="24">
      <c r="G1072" s="15"/>
    </row>
    <row r="1073" ht="24">
      <c r="G1073" s="15"/>
    </row>
    <row r="1074" ht="24">
      <c r="G1074" s="15"/>
    </row>
    <row r="1075" ht="24">
      <c r="G1075" s="15"/>
    </row>
    <row r="1076" ht="24">
      <c r="G1076" s="15"/>
    </row>
    <row r="1077" ht="24">
      <c r="G1077" s="15"/>
    </row>
    <row r="1078" ht="24">
      <c r="G1078" s="15"/>
    </row>
    <row r="1079" ht="24">
      <c r="G1079" s="15"/>
    </row>
    <row r="1080" ht="24">
      <c r="G1080" s="15"/>
    </row>
    <row r="1081" ht="24">
      <c r="G1081" s="15"/>
    </row>
    <row r="1082" ht="24">
      <c r="G1082" s="15"/>
    </row>
    <row r="1083" ht="24">
      <c r="G1083" s="15"/>
    </row>
    <row r="1084" ht="24">
      <c r="G1084" s="15"/>
    </row>
    <row r="1085" ht="24">
      <c r="G1085" s="15"/>
    </row>
    <row r="1086" ht="24">
      <c r="G1086" s="15"/>
    </row>
    <row r="1087" ht="24">
      <c r="G1087" s="15"/>
    </row>
    <row r="1088" ht="24">
      <c r="G1088" s="15"/>
    </row>
    <row r="1089" ht="24">
      <c r="G1089" s="15"/>
    </row>
    <row r="1090" ht="24">
      <c r="G1090" s="15"/>
    </row>
    <row r="1091" ht="24">
      <c r="G1091" s="15"/>
    </row>
    <row r="1092" ht="24">
      <c r="G1092" s="15"/>
    </row>
    <row r="1093" ht="24">
      <c r="G1093" s="15"/>
    </row>
    <row r="1094" ht="24">
      <c r="G1094" s="15"/>
    </row>
    <row r="1095" ht="24">
      <c r="G1095" s="15"/>
    </row>
    <row r="1096" ht="24">
      <c r="G1096" s="15"/>
    </row>
    <row r="1097" ht="24">
      <c r="G1097" s="15"/>
    </row>
    <row r="1098" ht="24">
      <c r="G1098" s="15"/>
    </row>
    <row r="1099" ht="24">
      <c r="G1099" s="15"/>
    </row>
    <row r="1100" ht="24">
      <c r="G1100" s="15"/>
    </row>
    <row r="1101" ht="24">
      <c r="G1101" s="15"/>
    </row>
    <row r="1102" ht="24">
      <c r="G1102" s="15"/>
    </row>
    <row r="1103" ht="24">
      <c r="G1103" s="15"/>
    </row>
    <row r="1104" ht="24">
      <c r="G1104" s="15"/>
    </row>
    <row r="1105" ht="24">
      <c r="G1105" s="15"/>
    </row>
    <row r="1106" ht="24">
      <c r="G1106" s="15"/>
    </row>
    <row r="1107" ht="24">
      <c r="G1107" s="15"/>
    </row>
    <row r="1108" ht="24">
      <c r="G1108" s="15"/>
    </row>
    <row r="1109" ht="24">
      <c r="G1109" s="15"/>
    </row>
    <row r="1110" ht="24">
      <c r="G1110" s="15"/>
    </row>
    <row r="1111" ht="24">
      <c r="G1111" s="15"/>
    </row>
    <row r="1112" ht="24">
      <c r="G1112" s="15"/>
    </row>
    <row r="1113" ht="24">
      <c r="G1113" s="15"/>
    </row>
    <row r="1114" ht="24">
      <c r="G1114" s="15"/>
    </row>
    <row r="1115" ht="24">
      <c r="G1115" s="15"/>
    </row>
    <row r="1116" ht="24">
      <c r="G1116" s="15"/>
    </row>
    <row r="1117" ht="24">
      <c r="G1117" s="15"/>
    </row>
    <row r="1118" ht="24">
      <c r="G1118" s="15"/>
    </row>
    <row r="1119" ht="24">
      <c r="G1119" s="15"/>
    </row>
    <row r="1120" ht="24">
      <c r="G1120" s="15"/>
    </row>
    <row r="1121" ht="24">
      <c r="G1121" s="15"/>
    </row>
    <row r="1122" ht="24">
      <c r="G1122" s="15"/>
    </row>
    <row r="1123" ht="24">
      <c r="G1123" s="15"/>
    </row>
    <row r="1124" ht="24">
      <c r="G1124" s="15"/>
    </row>
    <row r="1125" ht="24">
      <c r="G1125" s="15"/>
    </row>
    <row r="1126" ht="24">
      <c r="G1126" s="15"/>
    </row>
    <row r="1127" ht="24">
      <c r="G1127" s="15"/>
    </row>
    <row r="1128" ht="24">
      <c r="G1128" s="15"/>
    </row>
    <row r="1129" ht="24">
      <c r="G1129" s="15"/>
    </row>
    <row r="1130" ht="24">
      <c r="G1130" s="15"/>
    </row>
    <row r="1131" ht="24">
      <c r="G1131" s="15"/>
    </row>
    <row r="1132" ht="24">
      <c r="G1132" s="15"/>
    </row>
    <row r="1133" ht="24">
      <c r="G1133" s="15"/>
    </row>
    <row r="1134" ht="24">
      <c r="G1134" s="15"/>
    </row>
    <row r="1135" ht="24">
      <c r="G1135" s="15"/>
    </row>
    <row r="1136" ht="24">
      <c r="G1136" s="15"/>
    </row>
    <row r="1137" ht="24">
      <c r="G1137" s="15"/>
    </row>
    <row r="1138" ht="24">
      <c r="G1138" s="15"/>
    </row>
    <row r="1139" ht="24">
      <c r="G1139" s="15"/>
    </row>
    <row r="1140" ht="24">
      <c r="G1140" s="15"/>
    </row>
    <row r="1141" ht="24">
      <c r="G1141" s="15"/>
    </row>
    <row r="1142" ht="24">
      <c r="G1142" s="15"/>
    </row>
    <row r="1143" ht="24">
      <c r="G1143" s="15"/>
    </row>
    <row r="1144" ht="24">
      <c r="G1144" s="15"/>
    </row>
    <row r="1145" ht="24">
      <c r="G1145" s="15"/>
    </row>
    <row r="1146" ht="24">
      <c r="G1146" s="15"/>
    </row>
    <row r="1147" ht="24">
      <c r="G1147" s="15"/>
    </row>
    <row r="1148" ht="24">
      <c r="G1148" s="15"/>
    </row>
    <row r="1149" ht="24">
      <c r="G1149" s="15"/>
    </row>
    <row r="1150" ht="24">
      <c r="G1150" s="15"/>
    </row>
    <row r="1151" ht="24">
      <c r="G1151" s="15"/>
    </row>
    <row r="1152" ht="24">
      <c r="G1152" s="15"/>
    </row>
    <row r="1153" ht="24">
      <c r="G1153" s="15"/>
    </row>
    <row r="1154" ht="24">
      <c r="G1154" s="15"/>
    </row>
    <row r="1155" ht="24">
      <c r="G1155" s="15"/>
    </row>
    <row r="1156" ht="24">
      <c r="G1156" s="15"/>
    </row>
    <row r="1157" ht="24">
      <c r="G1157" s="15"/>
    </row>
    <row r="1158" ht="24">
      <c r="G1158" s="15"/>
    </row>
    <row r="1159" ht="24">
      <c r="G1159" s="15"/>
    </row>
    <row r="1160" ht="24">
      <c r="G1160" s="15"/>
    </row>
    <row r="1161" ht="24">
      <c r="G1161" s="15"/>
    </row>
    <row r="1162" ht="24">
      <c r="G1162" s="15"/>
    </row>
    <row r="1163" ht="24">
      <c r="G1163" s="15"/>
    </row>
    <row r="1164" ht="24">
      <c r="G1164" s="15"/>
    </row>
    <row r="1165" ht="24">
      <c r="G1165" s="15"/>
    </row>
    <row r="1166" ht="24">
      <c r="G1166" s="15"/>
    </row>
    <row r="1167" ht="24">
      <c r="G1167" s="15"/>
    </row>
    <row r="1168" ht="24">
      <c r="G1168" s="15"/>
    </row>
    <row r="1169" ht="24">
      <c r="G1169" s="15"/>
    </row>
    <row r="1170" ht="24">
      <c r="G1170" s="15"/>
    </row>
    <row r="1171" ht="24">
      <c r="G1171" s="15"/>
    </row>
    <row r="1172" ht="24">
      <c r="G1172" s="15"/>
    </row>
    <row r="1173" ht="24">
      <c r="G1173" s="15"/>
    </row>
    <row r="1174" ht="24">
      <c r="G1174" s="15"/>
    </row>
    <row r="1175" ht="24">
      <c r="G1175" s="15"/>
    </row>
    <row r="1176" ht="24">
      <c r="G1176" s="15"/>
    </row>
    <row r="1177" ht="24">
      <c r="G1177" s="15"/>
    </row>
    <row r="1178" ht="24">
      <c r="G1178" s="15"/>
    </row>
    <row r="1179" ht="24">
      <c r="G1179" s="15"/>
    </row>
    <row r="1180" ht="24">
      <c r="G1180" s="15"/>
    </row>
    <row r="1181" ht="24">
      <c r="G1181" s="15"/>
    </row>
    <row r="1182" ht="24">
      <c r="G1182" s="15"/>
    </row>
    <row r="1183" ht="24">
      <c r="G1183" s="15"/>
    </row>
    <row r="1184" ht="24">
      <c r="G1184" s="15"/>
    </row>
    <row r="1185" ht="24">
      <c r="G1185" s="15"/>
    </row>
    <row r="1186" ht="24">
      <c r="G1186" s="15"/>
    </row>
    <row r="1187" ht="24">
      <c r="G1187" s="15"/>
    </row>
    <row r="1188" ht="24">
      <c r="G1188" s="15"/>
    </row>
    <row r="1189" ht="24">
      <c r="G1189" s="15"/>
    </row>
    <row r="1190" ht="24">
      <c r="G1190" s="15"/>
    </row>
    <row r="1191" ht="24">
      <c r="G1191" s="15"/>
    </row>
    <row r="1192" ht="24">
      <c r="G1192" s="15"/>
    </row>
    <row r="1193" ht="24">
      <c r="G1193" s="15"/>
    </row>
    <row r="1194" ht="24">
      <c r="G1194" s="15"/>
    </row>
    <row r="1195" ht="24">
      <c r="G1195" s="15"/>
    </row>
    <row r="1196" ht="24">
      <c r="G1196" s="15"/>
    </row>
    <row r="1197" ht="24">
      <c r="G1197" s="15"/>
    </row>
    <row r="1198" ht="24">
      <c r="G1198" s="15"/>
    </row>
    <row r="1199" ht="24">
      <c r="G1199" s="15"/>
    </row>
    <row r="1200" ht="24">
      <c r="G1200" s="15"/>
    </row>
    <row r="1201" ht="24">
      <c r="G1201" s="15"/>
    </row>
    <row r="1202" ht="24">
      <c r="G1202" s="15"/>
    </row>
    <row r="1203" ht="24">
      <c r="G1203" s="15"/>
    </row>
    <row r="1204" ht="24">
      <c r="G1204" s="15"/>
    </row>
    <row r="1205" ht="24">
      <c r="G1205" s="15"/>
    </row>
    <row r="1206" ht="24">
      <c r="G1206" s="15"/>
    </row>
    <row r="1207" ht="24">
      <c r="G1207" s="15"/>
    </row>
    <row r="1208" ht="24">
      <c r="G1208" s="15"/>
    </row>
    <row r="1209" ht="24">
      <c r="G1209" s="15"/>
    </row>
    <row r="1210" ht="24">
      <c r="G1210" s="15"/>
    </row>
    <row r="1211" ht="24">
      <c r="G1211" s="15"/>
    </row>
    <row r="1212" ht="24">
      <c r="G1212" s="15"/>
    </row>
    <row r="1213" ht="24">
      <c r="G1213" s="15"/>
    </row>
    <row r="1214" ht="24">
      <c r="G1214" s="15"/>
    </row>
    <row r="1215" ht="24">
      <c r="G1215" s="15"/>
    </row>
    <row r="1216" ht="24">
      <c r="G1216" s="15"/>
    </row>
    <row r="1217" ht="24">
      <c r="G1217" s="15"/>
    </row>
    <row r="1218" ht="24">
      <c r="G1218" s="15"/>
    </row>
    <row r="1219" ht="24">
      <c r="G1219" s="15"/>
    </row>
    <row r="1220" ht="24">
      <c r="G1220" s="15"/>
    </row>
    <row r="1221" ht="24">
      <c r="G1221" s="15"/>
    </row>
    <row r="1222" ht="24">
      <c r="G1222" s="15"/>
    </row>
    <row r="1223" ht="24">
      <c r="G1223" s="15"/>
    </row>
    <row r="1224" ht="24">
      <c r="G1224" s="15"/>
    </row>
    <row r="1225" ht="24">
      <c r="G1225" s="15"/>
    </row>
    <row r="1226" ht="24">
      <c r="G1226" s="15"/>
    </row>
    <row r="1227" ht="24">
      <c r="G1227" s="15"/>
    </row>
    <row r="1228" ht="24">
      <c r="G1228" s="15"/>
    </row>
    <row r="1229" ht="24">
      <c r="G1229" s="15"/>
    </row>
    <row r="1230" ht="24">
      <c r="G1230" s="15"/>
    </row>
    <row r="1231" ht="24">
      <c r="G1231" s="15"/>
    </row>
    <row r="1232" ht="24">
      <c r="G1232" s="15"/>
    </row>
    <row r="1233" ht="24">
      <c r="G1233" s="15"/>
    </row>
    <row r="1234" ht="24">
      <c r="G1234" s="15"/>
    </row>
    <row r="1235" ht="24">
      <c r="G1235" s="15"/>
    </row>
    <row r="1236" ht="24">
      <c r="G1236" s="15"/>
    </row>
    <row r="1237" ht="24">
      <c r="G1237" s="15"/>
    </row>
    <row r="1238" ht="24">
      <c r="G1238" s="15"/>
    </row>
    <row r="1239" ht="24">
      <c r="G1239" s="15"/>
    </row>
    <row r="1240" ht="24">
      <c r="G1240" s="15"/>
    </row>
    <row r="1241" ht="24">
      <c r="G1241" s="15"/>
    </row>
    <row r="1242" ht="24">
      <c r="G1242" s="15"/>
    </row>
    <row r="1243" ht="24">
      <c r="G1243" s="15"/>
    </row>
    <row r="1244" ht="24">
      <c r="G1244" s="15"/>
    </row>
    <row r="1245" ht="24">
      <c r="G1245" s="15"/>
    </row>
    <row r="1246" ht="24">
      <c r="G1246" s="15"/>
    </row>
    <row r="1247" ht="24">
      <c r="G1247" s="15"/>
    </row>
    <row r="1248" ht="24">
      <c r="G1248" s="15"/>
    </row>
    <row r="1249" ht="24">
      <c r="G1249" s="15"/>
    </row>
    <row r="1250" ht="24">
      <c r="G1250" s="15"/>
    </row>
    <row r="1251" ht="24">
      <c r="G1251" s="15"/>
    </row>
    <row r="1252" ht="24">
      <c r="G1252" s="15"/>
    </row>
    <row r="1253" ht="24">
      <c r="G1253" s="15"/>
    </row>
    <row r="1254" ht="24">
      <c r="G1254" s="15"/>
    </row>
    <row r="1255" ht="24">
      <c r="G1255" s="15"/>
    </row>
    <row r="1256" ht="24">
      <c r="G1256" s="15"/>
    </row>
    <row r="1257" ht="24">
      <c r="G1257" s="15"/>
    </row>
    <row r="1258" ht="24">
      <c r="G1258" s="15"/>
    </row>
    <row r="1259" ht="24">
      <c r="G1259" s="15"/>
    </row>
    <row r="1260" ht="24">
      <c r="G1260" s="15"/>
    </row>
    <row r="1261" ht="24">
      <c r="G1261" s="15"/>
    </row>
    <row r="1262" ht="24">
      <c r="G1262" s="15"/>
    </row>
    <row r="1263" ht="24">
      <c r="G1263" s="15"/>
    </row>
    <row r="1264" ht="24">
      <c r="G1264" s="15"/>
    </row>
    <row r="1265" ht="24">
      <c r="G1265" s="15"/>
    </row>
    <row r="1266" ht="24">
      <c r="G1266" s="15"/>
    </row>
    <row r="1267" ht="24">
      <c r="G1267" s="15"/>
    </row>
    <row r="1268" ht="24">
      <c r="G1268" s="15"/>
    </row>
    <row r="1269" ht="24">
      <c r="G1269" s="15"/>
    </row>
    <row r="1270" ht="24">
      <c r="G1270" s="15"/>
    </row>
    <row r="1271" ht="24">
      <c r="G1271" s="15"/>
    </row>
    <row r="1272" ht="24">
      <c r="G1272" s="15"/>
    </row>
    <row r="1273" ht="24">
      <c r="G1273" s="15"/>
    </row>
    <row r="1274" ht="24">
      <c r="G1274" s="15"/>
    </row>
    <row r="1275" ht="24">
      <c r="G1275" s="15"/>
    </row>
    <row r="1276" ht="24">
      <c r="G1276" s="15"/>
    </row>
    <row r="1277" ht="24">
      <c r="G1277" s="15"/>
    </row>
    <row r="1278" ht="24">
      <c r="G1278" s="15"/>
    </row>
    <row r="1279" ht="24">
      <c r="G1279" s="15"/>
    </row>
    <row r="1280" ht="24">
      <c r="G1280" s="15"/>
    </row>
    <row r="1281" ht="24">
      <c r="G1281" s="15"/>
    </row>
    <row r="1282" ht="24">
      <c r="G1282" s="15"/>
    </row>
    <row r="1283" ht="24">
      <c r="G1283" s="15"/>
    </row>
    <row r="1284" ht="24">
      <c r="G1284" s="15"/>
    </row>
    <row r="1285" ht="24">
      <c r="G1285" s="15"/>
    </row>
    <row r="1286" ht="24">
      <c r="G1286" s="15"/>
    </row>
    <row r="1287" ht="24">
      <c r="G1287" s="15"/>
    </row>
    <row r="1288" ht="24">
      <c r="G1288" s="15"/>
    </row>
    <row r="1289" ht="24">
      <c r="G1289" s="15"/>
    </row>
    <row r="1290" ht="24">
      <c r="G1290" s="15"/>
    </row>
    <row r="1291" ht="24">
      <c r="G1291" s="15"/>
    </row>
    <row r="1292" ht="24">
      <c r="G1292" s="15"/>
    </row>
    <row r="1293" ht="24">
      <c r="G1293" s="15"/>
    </row>
    <row r="1294" ht="24">
      <c r="G1294" s="15"/>
    </row>
    <row r="1295" ht="24">
      <c r="G1295" s="15"/>
    </row>
    <row r="1296" ht="24">
      <c r="G1296" s="15"/>
    </row>
    <row r="1297" ht="24">
      <c r="G1297" s="15"/>
    </row>
    <row r="1298" ht="24">
      <c r="G1298" s="15"/>
    </row>
    <row r="1299" ht="24">
      <c r="G1299" s="15"/>
    </row>
    <row r="1300" ht="24">
      <c r="G1300" s="15"/>
    </row>
    <row r="1301" ht="24">
      <c r="G1301" s="15"/>
    </row>
    <row r="1302" ht="24">
      <c r="G1302" s="15"/>
    </row>
    <row r="1303" ht="24">
      <c r="G1303" s="15"/>
    </row>
    <row r="1304" ht="24">
      <c r="G1304" s="15"/>
    </row>
    <row r="1305" ht="24">
      <c r="G1305" s="15"/>
    </row>
    <row r="1306" ht="24">
      <c r="G1306" s="15"/>
    </row>
    <row r="1307" ht="24">
      <c r="G1307" s="15"/>
    </row>
    <row r="1308" ht="24">
      <c r="G1308" s="15"/>
    </row>
    <row r="1309" ht="24">
      <c r="G1309" s="15"/>
    </row>
    <row r="1310" ht="24">
      <c r="G1310" s="15"/>
    </row>
    <row r="1311" ht="24">
      <c r="G1311" s="15"/>
    </row>
    <row r="1312" ht="24">
      <c r="G1312" s="15"/>
    </row>
    <row r="1313" ht="24">
      <c r="G1313" s="15"/>
    </row>
    <row r="1314" ht="24">
      <c r="G1314" s="15"/>
    </row>
    <row r="1315" ht="24">
      <c r="G1315" s="15"/>
    </row>
    <row r="1316" ht="24">
      <c r="G1316" s="15"/>
    </row>
    <row r="1317" ht="24">
      <c r="G1317" s="15"/>
    </row>
    <row r="1318" ht="24">
      <c r="G1318" s="15"/>
    </row>
    <row r="1319" ht="24">
      <c r="G1319" s="15"/>
    </row>
    <row r="1320" ht="24">
      <c r="G1320" s="15"/>
    </row>
    <row r="1321" ht="24">
      <c r="G1321" s="15"/>
    </row>
    <row r="1322" ht="24">
      <c r="G1322" s="15"/>
    </row>
    <row r="1323" ht="24">
      <c r="G1323" s="15"/>
    </row>
    <row r="1324" ht="24">
      <c r="G1324" s="15"/>
    </row>
    <row r="1325" ht="24">
      <c r="G1325" s="15"/>
    </row>
    <row r="1326" ht="24">
      <c r="G1326" s="15"/>
    </row>
    <row r="1327" ht="24">
      <c r="G1327" s="15"/>
    </row>
    <row r="1328" ht="24">
      <c r="G1328" s="15"/>
    </row>
    <row r="1329" ht="24">
      <c r="G1329" s="15"/>
    </row>
    <row r="1330" ht="24">
      <c r="G1330" s="15"/>
    </row>
    <row r="1331" ht="24">
      <c r="G1331" s="15"/>
    </row>
    <row r="1332" ht="24">
      <c r="G1332" s="15"/>
    </row>
    <row r="1333" ht="24">
      <c r="G1333" s="15"/>
    </row>
    <row r="1334" ht="24">
      <c r="G1334" s="15"/>
    </row>
    <row r="1335" ht="24">
      <c r="G1335" s="15"/>
    </row>
    <row r="1336" ht="24">
      <c r="G1336" s="15"/>
    </row>
    <row r="1337" ht="24">
      <c r="G1337" s="15"/>
    </row>
    <row r="1338" ht="24">
      <c r="G1338" s="15"/>
    </row>
    <row r="1339" ht="24">
      <c r="G1339" s="15"/>
    </row>
    <row r="1340" ht="24">
      <c r="G1340" s="15"/>
    </row>
    <row r="1341" ht="24">
      <c r="G1341" s="15"/>
    </row>
    <row r="1342" ht="24">
      <c r="G1342" s="15"/>
    </row>
    <row r="1343" ht="24">
      <c r="G1343" s="15"/>
    </row>
    <row r="1344" ht="24">
      <c r="G1344" s="15"/>
    </row>
    <row r="1345" ht="24">
      <c r="G1345" s="15"/>
    </row>
    <row r="1346" ht="24">
      <c r="G1346" s="15"/>
    </row>
    <row r="1347" ht="24">
      <c r="G1347" s="15"/>
    </row>
    <row r="1348" ht="24">
      <c r="G1348" s="15"/>
    </row>
    <row r="1349" ht="24">
      <c r="G1349" s="15"/>
    </row>
    <row r="1350" ht="24">
      <c r="G1350" s="15"/>
    </row>
    <row r="1351" ht="24">
      <c r="G1351" s="15"/>
    </row>
    <row r="1352" ht="24">
      <c r="G1352" s="15"/>
    </row>
    <row r="1353" ht="24">
      <c r="G1353" s="15"/>
    </row>
    <row r="1354" ht="24">
      <c r="G1354" s="15"/>
    </row>
    <row r="1355" ht="24">
      <c r="G1355" s="15"/>
    </row>
    <row r="1356" ht="24">
      <c r="G1356" s="15"/>
    </row>
    <row r="1357" ht="24">
      <c r="G1357" s="15"/>
    </row>
    <row r="1358" ht="24">
      <c r="G1358" s="15"/>
    </row>
    <row r="1359" ht="24">
      <c r="G1359" s="15"/>
    </row>
    <row r="1360" ht="24">
      <c r="G1360" s="15"/>
    </row>
    <row r="1361" ht="24">
      <c r="G1361" s="15"/>
    </row>
    <row r="1362" ht="24">
      <c r="G1362" s="15"/>
    </row>
    <row r="1363" ht="24">
      <c r="G1363" s="15"/>
    </row>
    <row r="1364" ht="24">
      <c r="G1364" s="15"/>
    </row>
    <row r="1365" ht="24">
      <c r="G1365" s="15"/>
    </row>
    <row r="1366" ht="24">
      <c r="G1366" s="15"/>
    </row>
    <row r="1367" ht="24">
      <c r="G1367" s="15"/>
    </row>
    <row r="1368" ht="24">
      <c r="G1368" s="15"/>
    </row>
    <row r="1369" ht="24">
      <c r="G1369" s="15"/>
    </row>
    <row r="1370" ht="24">
      <c r="G1370" s="15"/>
    </row>
    <row r="1371" ht="24">
      <c r="G1371" s="15"/>
    </row>
    <row r="1372" ht="24">
      <c r="G1372" s="15"/>
    </row>
    <row r="1373" ht="24">
      <c r="G1373" s="15"/>
    </row>
    <row r="1374" ht="24">
      <c r="G1374" s="15"/>
    </row>
    <row r="1375" ht="24">
      <c r="G1375" s="15"/>
    </row>
    <row r="1376" ht="24">
      <c r="G1376" s="15"/>
    </row>
    <row r="1377" ht="24">
      <c r="G1377" s="15"/>
    </row>
    <row r="1378" ht="24">
      <c r="G1378" s="15"/>
    </row>
    <row r="1379" ht="24">
      <c r="G1379" s="15"/>
    </row>
    <row r="1380" ht="24">
      <c r="G1380" s="15"/>
    </row>
    <row r="1381" ht="24">
      <c r="G1381" s="15"/>
    </row>
    <row r="1382" ht="24">
      <c r="G1382" s="15"/>
    </row>
    <row r="1383" ht="24">
      <c r="G1383" s="15"/>
    </row>
    <row r="1384" ht="24">
      <c r="G1384" s="15"/>
    </row>
    <row r="1385" ht="24">
      <c r="G1385" s="15"/>
    </row>
    <row r="1386" ht="24">
      <c r="G1386" s="15"/>
    </row>
    <row r="1387" ht="24">
      <c r="G1387" s="15"/>
    </row>
    <row r="1388" ht="24">
      <c r="G1388" s="15"/>
    </row>
    <row r="1389" ht="24">
      <c r="G1389" s="15"/>
    </row>
    <row r="1390" ht="24">
      <c r="G1390" s="15"/>
    </row>
    <row r="1391" ht="24">
      <c r="G1391" s="15"/>
    </row>
    <row r="1392" ht="24">
      <c r="G1392" s="15"/>
    </row>
    <row r="1393" ht="24">
      <c r="G1393" s="15"/>
    </row>
    <row r="1394" ht="24">
      <c r="G1394" s="15"/>
    </row>
    <row r="1395" ht="24">
      <c r="G1395" s="15"/>
    </row>
    <row r="1396" ht="24">
      <c r="G1396" s="15"/>
    </row>
    <row r="1397" ht="24">
      <c r="G1397" s="15"/>
    </row>
    <row r="1398" ht="24">
      <c r="G1398" s="15"/>
    </row>
    <row r="1399" ht="24">
      <c r="G1399" s="15"/>
    </row>
    <row r="1400" ht="24">
      <c r="G1400" s="15"/>
    </row>
    <row r="1401" ht="24">
      <c r="G1401" s="15"/>
    </row>
    <row r="1402" ht="24">
      <c r="G1402" s="15"/>
    </row>
    <row r="1403" ht="24">
      <c r="G1403" s="15"/>
    </row>
    <row r="1404" ht="24">
      <c r="G1404" s="15"/>
    </row>
    <row r="1405" ht="24">
      <c r="G1405" s="15"/>
    </row>
    <row r="1406" ht="24">
      <c r="G1406" s="15"/>
    </row>
    <row r="1407" ht="24">
      <c r="G1407" s="15"/>
    </row>
    <row r="1408" ht="24">
      <c r="G1408" s="15"/>
    </row>
    <row r="1409" ht="24">
      <c r="G1409" s="15"/>
    </row>
    <row r="1410" ht="24">
      <c r="G1410" s="15"/>
    </row>
    <row r="1411" ht="24">
      <c r="G1411" s="15"/>
    </row>
    <row r="1412" ht="24">
      <c r="G1412" s="15"/>
    </row>
    <row r="1413" ht="24">
      <c r="G1413" s="15"/>
    </row>
    <row r="1414" ht="24">
      <c r="G1414" s="15"/>
    </row>
    <row r="1415" ht="24">
      <c r="G1415" s="15"/>
    </row>
    <row r="1416" ht="24">
      <c r="G1416" s="15"/>
    </row>
    <row r="1417" ht="24">
      <c r="G1417" s="15"/>
    </row>
    <row r="1418" ht="24">
      <c r="G1418" s="15"/>
    </row>
    <row r="1419" ht="24">
      <c r="G1419" s="15"/>
    </row>
    <row r="1420" ht="24">
      <c r="G1420" s="15"/>
    </row>
    <row r="1421" ht="24">
      <c r="G1421" s="15"/>
    </row>
    <row r="1422" ht="24">
      <c r="G1422" s="15"/>
    </row>
    <row r="1423" ht="24">
      <c r="G1423" s="15"/>
    </row>
    <row r="1424" ht="24">
      <c r="G1424" s="15"/>
    </row>
    <row r="1425" ht="24">
      <c r="G1425" s="15"/>
    </row>
    <row r="1426" ht="24">
      <c r="G1426" s="15"/>
    </row>
    <row r="1427" ht="24">
      <c r="G1427" s="15"/>
    </row>
    <row r="1428" ht="24">
      <c r="G1428" s="15"/>
    </row>
    <row r="1429" ht="24">
      <c r="G1429" s="15"/>
    </row>
    <row r="1430" ht="24">
      <c r="G1430" s="15"/>
    </row>
    <row r="1431" ht="24">
      <c r="G1431" s="15"/>
    </row>
    <row r="1432" ht="24">
      <c r="G1432" s="15"/>
    </row>
    <row r="1433" ht="24">
      <c r="G1433" s="15"/>
    </row>
    <row r="1434" ht="24">
      <c r="G1434" s="15"/>
    </row>
    <row r="1435" ht="24">
      <c r="G1435" s="15"/>
    </row>
    <row r="1436" ht="24">
      <c r="G1436" s="15"/>
    </row>
    <row r="1437" ht="24">
      <c r="G1437" s="15"/>
    </row>
    <row r="1438" ht="24">
      <c r="G1438" s="15"/>
    </row>
    <row r="1439" ht="24">
      <c r="G1439" s="15"/>
    </row>
    <row r="1440" ht="24">
      <c r="G1440" s="15"/>
    </row>
    <row r="1441" ht="24">
      <c r="G1441" s="15"/>
    </row>
    <row r="1442" ht="24">
      <c r="G1442" s="15"/>
    </row>
    <row r="1443" ht="24">
      <c r="G1443" s="15"/>
    </row>
    <row r="1444" ht="24">
      <c r="G1444" s="15"/>
    </row>
    <row r="1445" ht="24">
      <c r="G1445" s="15"/>
    </row>
    <row r="1446" ht="24">
      <c r="G1446" s="15"/>
    </row>
    <row r="1447" ht="24">
      <c r="G1447" s="15"/>
    </row>
    <row r="1448" ht="24">
      <c r="G1448" s="15"/>
    </row>
    <row r="1449" ht="24">
      <c r="G1449" s="15"/>
    </row>
    <row r="1450" ht="24">
      <c r="G1450" s="15"/>
    </row>
    <row r="1451" ht="24">
      <c r="G1451" s="15"/>
    </row>
    <row r="1452" ht="24">
      <c r="G1452" s="15"/>
    </row>
    <row r="1453" ht="24">
      <c r="G1453" s="15"/>
    </row>
    <row r="1454" ht="24">
      <c r="G1454" s="15"/>
    </row>
    <row r="1455" ht="24">
      <c r="G1455" s="15"/>
    </row>
    <row r="1456" ht="24">
      <c r="G1456" s="15"/>
    </row>
    <row r="1457" ht="24">
      <c r="G1457" s="15"/>
    </row>
    <row r="1458" ht="24">
      <c r="G1458" s="15"/>
    </row>
    <row r="1459" ht="24">
      <c r="G1459" s="15"/>
    </row>
    <row r="1460" ht="24">
      <c r="G1460" s="15"/>
    </row>
    <row r="1461" ht="24">
      <c r="G1461" s="15"/>
    </row>
    <row r="1462" ht="24">
      <c r="G1462" s="15"/>
    </row>
    <row r="1463" ht="24">
      <c r="G1463" s="15"/>
    </row>
    <row r="1464" ht="24">
      <c r="G1464" s="15"/>
    </row>
    <row r="1465" ht="24">
      <c r="G1465" s="15"/>
    </row>
    <row r="1466" ht="24">
      <c r="G1466" s="15"/>
    </row>
    <row r="1467" ht="24">
      <c r="G1467" s="15"/>
    </row>
    <row r="1468" ht="24">
      <c r="G1468" s="15"/>
    </row>
    <row r="1469" ht="24">
      <c r="G1469" s="15"/>
    </row>
    <row r="1470" ht="24">
      <c r="G1470" s="15"/>
    </row>
    <row r="1471" ht="24">
      <c r="G1471" s="15"/>
    </row>
    <row r="1472" ht="24">
      <c r="G1472" s="15"/>
    </row>
    <row r="1473" ht="24">
      <c r="G1473" s="15"/>
    </row>
    <row r="1474" ht="24">
      <c r="G1474" s="15"/>
    </row>
    <row r="1475" ht="24">
      <c r="G1475" s="15"/>
    </row>
    <row r="1476" ht="24">
      <c r="G1476" s="15"/>
    </row>
    <row r="1477" ht="24">
      <c r="G1477" s="15"/>
    </row>
    <row r="1478" ht="24">
      <c r="G1478" s="15"/>
    </row>
    <row r="1479" ht="24">
      <c r="G1479" s="15"/>
    </row>
    <row r="1480" ht="24">
      <c r="G1480" s="15"/>
    </row>
    <row r="1481" ht="24">
      <c r="G1481" s="15"/>
    </row>
    <row r="1482" ht="24">
      <c r="G1482" s="15"/>
    </row>
    <row r="1483" ht="24">
      <c r="G1483" s="15"/>
    </row>
    <row r="1484" ht="24">
      <c r="G1484" s="15"/>
    </row>
    <row r="1485" ht="24">
      <c r="G1485" s="15"/>
    </row>
    <row r="1486" ht="24">
      <c r="G1486" s="15"/>
    </row>
    <row r="1487" ht="24">
      <c r="G1487" s="15"/>
    </row>
    <row r="1488" ht="24">
      <c r="G1488" s="15"/>
    </row>
    <row r="1489" ht="24">
      <c r="G1489" s="15"/>
    </row>
    <row r="1490" ht="24">
      <c r="G1490" s="15"/>
    </row>
    <row r="1491" ht="24">
      <c r="G1491" s="15"/>
    </row>
    <row r="1492" ht="24">
      <c r="G1492" s="15"/>
    </row>
    <row r="1493" ht="24">
      <c r="G1493" s="15"/>
    </row>
    <row r="1494" ht="24">
      <c r="G1494" s="15"/>
    </row>
    <row r="1495" ht="24">
      <c r="G1495" s="15"/>
    </row>
    <row r="1496" ht="24">
      <c r="G1496" s="15"/>
    </row>
    <row r="1497" ht="24">
      <c r="G1497" s="15"/>
    </row>
    <row r="1498" ht="24">
      <c r="G1498" s="15"/>
    </row>
    <row r="1499" ht="24">
      <c r="G1499" s="15"/>
    </row>
    <row r="1500" ht="24">
      <c r="G1500" s="15"/>
    </row>
    <row r="1501" ht="24">
      <c r="G1501" s="15"/>
    </row>
    <row r="1502" ht="24">
      <c r="G1502" s="15"/>
    </row>
    <row r="1503" ht="24">
      <c r="G1503" s="15"/>
    </row>
    <row r="1504" ht="24">
      <c r="G1504" s="15"/>
    </row>
    <row r="1505" ht="24">
      <c r="G1505" s="15"/>
    </row>
    <row r="1506" ht="24">
      <c r="G1506" s="15"/>
    </row>
    <row r="1507" ht="24">
      <c r="G1507" s="15"/>
    </row>
    <row r="1508" ht="24">
      <c r="G1508" s="15"/>
    </row>
    <row r="1509" ht="24">
      <c r="G1509" s="15"/>
    </row>
    <row r="1510" ht="24">
      <c r="G1510" s="15"/>
    </row>
    <row r="1511" ht="24">
      <c r="G1511" s="15"/>
    </row>
    <row r="1512" ht="24">
      <c r="G1512" s="15"/>
    </row>
    <row r="1513" ht="24">
      <c r="G1513" s="15"/>
    </row>
    <row r="1514" ht="24">
      <c r="G1514" s="15"/>
    </row>
    <row r="1515" ht="24">
      <c r="G1515" s="15"/>
    </row>
    <row r="1516" ht="24">
      <c r="G1516" s="15"/>
    </row>
    <row r="1517" ht="24">
      <c r="G1517" s="15"/>
    </row>
    <row r="1518" ht="24">
      <c r="G1518" s="15"/>
    </row>
    <row r="1519" ht="24">
      <c r="G1519" s="15"/>
    </row>
    <row r="1520" ht="24">
      <c r="G1520" s="15"/>
    </row>
    <row r="1521" ht="24">
      <c r="G1521" s="15"/>
    </row>
    <row r="1522" ht="24">
      <c r="G1522" s="15"/>
    </row>
    <row r="1523" ht="24">
      <c r="G1523" s="15"/>
    </row>
    <row r="1524" ht="24">
      <c r="G1524" s="15"/>
    </row>
    <row r="1525" ht="24">
      <c r="G1525" s="15"/>
    </row>
    <row r="1526" ht="24">
      <c r="G1526" s="15"/>
    </row>
    <row r="1527" ht="24">
      <c r="G1527" s="15"/>
    </row>
    <row r="1528" ht="24">
      <c r="G1528" s="15"/>
    </row>
    <row r="1529" ht="24">
      <c r="G1529" s="15"/>
    </row>
    <row r="1530" ht="24">
      <c r="G1530" s="15"/>
    </row>
    <row r="1531" ht="24">
      <c r="G1531" s="15"/>
    </row>
    <row r="1532" ht="24">
      <c r="G1532" s="15"/>
    </row>
    <row r="1533" ht="24">
      <c r="G1533" s="15"/>
    </row>
    <row r="1534" ht="24">
      <c r="G1534" s="15"/>
    </row>
    <row r="1535" ht="24">
      <c r="G1535" s="15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4" sqref="O4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0" width="7.7109375" style="43" customWidth="1"/>
    <col min="11" max="11" width="9.00390625" style="43" bestFit="1" customWidth="1"/>
    <col min="12" max="12" width="7.7109375" style="43" customWidth="1"/>
    <col min="13" max="16384" width="9.140625" style="43" customWidth="1"/>
  </cols>
  <sheetData>
    <row r="1" spans="1:12" s="19" customFormat="1" ht="21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9" customFormat="1" ht="21" customHeight="1">
      <c r="A2" s="230" t="s">
        <v>211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s="19" customFormat="1" ht="21" customHeight="1">
      <c r="A3" s="233" t="s">
        <v>79</v>
      </c>
      <c r="B3" s="233"/>
      <c r="C3" s="233"/>
      <c r="D3" s="234" t="s">
        <v>80</v>
      </c>
      <c r="E3" s="234"/>
      <c r="F3" s="234"/>
      <c r="G3" s="220" t="s">
        <v>60</v>
      </c>
      <c r="H3" s="220"/>
      <c r="I3" s="220"/>
      <c r="J3" s="221" t="s">
        <v>209</v>
      </c>
      <c r="K3" s="221"/>
      <c r="L3" s="221"/>
    </row>
    <row r="4" spans="1:12" s="19" customFormat="1" ht="21" customHeight="1">
      <c r="A4" s="227" t="s">
        <v>87</v>
      </c>
      <c r="B4" s="227"/>
      <c r="C4" s="227"/>
      <c r="D4" s="228" t="s">
        <v>88</v>
      </c>
      <c r="E4" s="229"/>
      <c r="F4" s="229"/>
      <c r="G4" s="220" t="s">
        <v>81</v>
      </c>
      <c r="H4" s="220"/>
      <c r="I4" s="220"/>
      <c r="J4" s="221" t="s">
        <v>61</v>
      </c>
      <c r="K4" s="221"/>
      <c r="L4" s="221"/>
    </row>
    <row r="5" spans="1:12" s="19" customFormat="1" ht="45" customHeight="1">
      <c r="A5" s="224" t="s">
        <v>4</v>
      </c>
      <c r="B5" s="20" t="s">
        <v>5</v>
      </c>
      <c r="C5" s="225" t="s">
        <v>6</v>
      </c>
      <c r="D5" s="225"/>
      <c r="E5" s="21" t="s">
        <v>7</v>
      </c>
      <c r="F5" s="22" t="s">
        <v>8</v>
      </c>
      <c r="G5" s="222" t="s">
        <v>62</v>
      </c>
      <c r="H5" s="226" t="s">
        <v>63</v>
      </c>
      <c r="I5" s="217" t="s">
        <v>64</v>
      </c>
      <c r="J5" s="219" t="s">
        <v>65</v>
      </c>
      <c r="K5" s="219"/>
      <c r="L5" s="219"/>
    </row>
    <row r="6" spans="1:12" s="19" customFormat="1" ht="42" customHeight="1">
      <c r="A6" s="224"/>
      <c r="B6" s="23" t="s">
        <v>66</v>
      </c>
      <c r="C6" s="24" t="s">
        <v>11</v>
      </c>
      <c r="D6" s="25" t="s">
        <v>12</v>
      </c>
      <c r="E6" s="26" t="s">
        <v>13</v>
      </c>
      <c r="F6" s="27" t="s">
        <v>14</v>
      </c>
      <c r="G6" s="223"/>
      <c r="H6" s="226"/>
      <c r="I6" s="218"/>
      <c r="J6" s="28" t="s">
        <v>67</v>
      </c>
      <c r="K6" s="29" t="s">
        <v>68</v>
      </c>
      <c r="L6" s="30" t="s">
        <v>69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70</v>
      </c>
      <c r="F7" s="36" t="s">
        <v>71</v>
      </c>
      <c r="G7" s="31" t="s">
        <v>21</v>
      </c>
      <c r="H7" s="31" t="s">
        <v>72</v>
      </c>
      <c r="I7" s="37" t="s">
        <v>15</v>
      </c>
      <c r="J7" s="38" t="s">
        <v>73</v>
      </c>
      <c r="K7" s="39" t="s">
        <v>74</v>
      </c>
      <c r="L7" s="40" t="s">
        <v>75</v>
      </c>
    </row>
    <row r="8" spans="1:12" s="41" customFormat="1" ht="19.5" customHeight="1">
      <c r="A8" s="102">
        <v>21645</v>
      </c>
      <c r="B8" s="103">
        <v>320.08</v>
      </c>
      <c r="C8" s="103">
        <v>0.055</v>
      </c>
      <c r="D8" s="104">
        <f aca="true" t="shared" si="0" ref="D8:D36">C8*0.0864</f>
        <v>0.004752</v>
      </c>
      <c r="E8" s="104">
        <f>SUM(J8:L8)/3</f>
        <v>41.3517</v>
      </c>
      <c r="F8" s="104">
        <f aca="true" t="shared" si="1" ref="F8:F16">E8*D8</f>
        <v>0.1965032784</v>
      </c>
      <c r="G8" s="104" t="str">
        <f>+DATA!I148</f>
        <v>1 - 3</v>
      </c>
      <c r="H8" s="105">
        <v>1</v>
      </c>
      <c r="I8" s="106">
        <f>+A8</f>
        <v>21645</v>
      </c>
      <c r="J8" s="103">
        <v>37.72902</v>
      </c>
      <c r="K8" s="103">
        <v>37.53979</v>
      </c>
      <c r="L8" s="103">
        <v>48.78629</v>
      </c>
    </row>
    <row r="9" spans="1:12" s="41" customFormat="1" ht="19.5" customHeight="1">
      <c r="A9" s="102">
        <v>21667</v>
      </c>
      <c r="B9" s="103">
        <v>320.08</v>
      </c>
      <c r="C9" s="103">
        <v>0.05</v>
      </c>
      <c r="D9" s="104">
        <f t="shared" si="0"/>
        <v>0.00432</v>
      </c>
      <c r="E9" s="104">
        <f aca="true" t="shared" si="2" ref="E9:E16">SUM(J9:L9)/3</f>
        <v>24.055036666666666</v>
      </c>
      <c r="F9" s="104">
        <f t="shared" si="1"/>
        <v>0.1039177584</v>
      </c>
      <c r="G9" s="104" t="str">
        <f>+DATA!I149</f>
        <v>4 - 6</v>
      </c>
      <c r="H9" s="105">
        <f aca="true" t="shared" si="3" ref="H9:H21">+H8+1</f>
        <v>2</v>
      </c>
      <c r="I9" s="106">
        <f>+A9</f>
        <v>21667</v>
      </c>
      <c r="J9" s="103">
        <v>16.76063</v>
      </c>
      <c r="K9" s="103">
        <v>29.83067</v>
      </c>
      <c r="L9" s="103">
        <v>25.57381</v>
      </c>
    </row>
    <row r="10" spans="1:13" s="41" customFormat="1" ht="19.5" customHeight="1">
      <c r="A10" s="102">
        <v>21674</v>
      </c>
      <c r="B10" s="103">
        <v>320.1</v>
      </c>
      <c r="C10" s="103">
        <v>0.061</v>
      </c>
      <c r="D10" s="104">
        <f t="shared" si="0"/>
        <v>0.0052704</v>
      </c>
      <c r="E10" s="104">
        <f t="shared" si="2"/>
        <v>19.574036666666668</v>
      </c>
      <c r="F10" s="104">
        <f t="shared" si="1"/>
        <v>0.10316300284800001</v>
      </c>
      <c r="G10" s="104" t="str">
        <f>+DATA!I150</f>
        <v>7 - 9</v>
      </c>
      <c r="H10" s="105">
        <f t="shared" si="3"/>
        <v>3</v>
      </c>
      <c r="I10" s="106">
        <f aca="true" t="shared" si="4" ref="I10:I21">+A10</f>
        <v>21674</v>
      </c>
      <c r="J10" s="103">
        <v>12.0648</v>
      </c>
      <c r="K10" s="103">
        <v>13.37792</v>
      </c>
      <c r="L10" s="103">
        <v>33.27939</v>
      </c>
      <c r="M10" s="42"/>
    </row>
    <row r="11" spans="1:13" s="41" customFormat="1" ht="19.5" customHeight="1">
      <c r="A11" s="102">
        <v>21693</v>
      </c>
      <c r="B11" s="103">
        <v>320.74</v>
      </c>
      <c r="C11" s="103">
        <v>1.061</v>
      </c>
      <c r="D11" s="104">
        <f t="shared" si="0"/>
        <v>0.0916704</v>
      </c>
      <c r="E11" s="104">
        <f t="shared" si="2"/>
        <v>31.083923333333335</v>
      </c>
      <c r="F11" s="104">
        <f t="shared" si="1"/>
        <v>2.849475685536</v>
      </c>
      <c r="G11" s="104" t="str">
        <f>+DATA!I151</f>
        <v>10 - 12</v>
      </c>
      <c r="H11" s="105">
        <f t="shared" si="3"/>
        <v>4</v>
      </c>
      <c r="I11" s="106">
        <f t="shared" si="4"/>
        <v>21693</v>
      </c>
      <c r="J11" s="103">
        <v>42.39898</v>
      </c>
      <c r="K11" s="103">
        <v>25.91864</v>
      </c>
      <c r="L11" s="103">
        <v>24.93415</v>
      </c>
      <c r="M11" s="42"/>
    </row>
    <row r="12" spans="1:13" s="41" customFormat="1" ht="19.5" customHeight="1">
      <c r="A12" s="102">
        <v>21703</v>
      </c>
      <c r="B12" s="103">
        <v>320.66</v>
      </c>
      <c r="C12" s="103">
        <v>2.061</v>
      </c>
      <c r="D12" s="104">
        <f t="shared" si="0"/>
        <v>0.17807040000000002</v>
      </c>
      <c r="E12" s="104">
        <f t="shared" si="2"/>
        <v>23.399403333333336</v>
      </c>
      <c r="F12" s="104">
        <f t="shared" si="1"/>
        <v>4.166741111328001</v>
      </c>
      <c r="G12" s="104" t="str">
        <f>+DATA!I152</f>
        <v>13 - 15</v>
      </c>
      <c r="H12" s="105">
        <f t="shared" si="3"/>
        <v>5</v>
      </c>
      <c r="I12" s="106">
        <f t="shared" si="4"/>
        <v>21703</v>
      </c>
      <c r="J12" s="103">
        <v>16.39398</v>
      </c>
      <c r="K12" s="103">
        <v>25.43853</v>
      </c>
      <c r="L12" s="103">
        <v>28.3657</v>
      </c>
      <c r="M12" s="42"/>
    </row>
    <row r="13" spans="1:13" s="41" customFormat="1" ht="19.5" customHeight="1">
      <c r="A13" s="102">
        <v>21716</v>
      </c>
      <c r="B13" s="103">
        <v>320.34</v>
      </c>
      <c r="C13" s="103">
        <v>3.061</v>
      </c>
      <c r="D13" s="104">
        <f t="shared" si="0"/>
        <v>0.2644704</v>
      </c>
      <c r="E13" s="104">
        <f t="shared" si="2"/>
        <v>99.61120999999999</v>
      </c>
      <c r="F13" s="104">
        <f t="shared" si="1"/>
        <v>26.344216553183994</v>
      </c>
      <c r="G13" s="104" t="str">
        <f>+DATA!I153</f>
        <v>16 - 18</v>
      </c>
      <c r="H13" s="105">
        <f t="shared" si="3"/>
        <v>6</v>
      </c>
      <c r="I13" s="106">
        <f t="shared" si="4"/>
        <v>21716</v>
      </c>
      <c r="J13" s="103">
        <v>105.18186</v>
      </c>
      <c r="K13" s="103">
        <v>109.70334</v>
      </c>
      <c r="L13" s="103">
        <v>83.94843</v>
      </c>
      <c r="M13" s="42"/>
    </row>
    <row r="14" spans="1:13" s="41" customFormat="1" ht="19.5" customHeight="1">
      <c r="A14" s="102">
        <v>21722</v>
      </c>
      <c r="B14" s="103">
        <v>320.39</v>
      </c>
      <c r="C14" s="103">
        <v>4.061</v>
      </c>
      <c r="D14" s="104">
        <f t="shared" si="0"/>
        <v>0.3508704</v>
      </c>
      <c r="E14" s="104">
        <f t="shared" si="2"/>
        <v>5.163056666666667</v>
      </c>
      <c r="F14" s="104">
        <f t="shared" si="1"/>
        <v>1.8115637578560002</v>
      </c>
      <c r="G14" s="104" t="str">
        <f>+DATA!I154</f>
        <v>19 - 21</v>
      </c>
      <c r="H14" s="105">
        <f t="shared" si="3"/>
        <v>7</v>
      </c>
      <c r="I14" s="106">
        <f t="shared" si="4"/>
        <v>21722</v>
      </c>
      <c r="J14" s="103">
        <v>4.41487</v>
      </c>
      <c r="K14" s="103">
        <v>6.56082</v>
      </c>
      <c r="L14" s="103">
        <v>4.51348</v>
      </c>
      <c r="M14" s="42"/>
    </row>
    <row r="15" spans="1:13" s="41" customFormat="1" ht="19.5" customHeight="1">
      <c r="A15" s="102">
        <v>21732</v>
      </c>
      <c r="B15" s="103">
        <v>320.62</v>
      </c>
      <c r="C15" s="103">
        <v>2.395</v>
      </c>
      <c r="D15" s="104">
        <f t="shared" si="0"/>
        <v>0.206928</v>
      </c>
      <c r="E15" s="104">
        <f t="shared" si="2"/>
        <v>21.095076666666667</v>
      </c>
      <c r="F15" s="104">
        <f t="shared" si="1"/>
        <v>4.36516202448</v>
      </c>
      <c r="G15" s="104" t="str">
        <f>+DATA!I155</f>
        <v>22 - 24</v>
      </c>
      <c r="H15" s="105">
        <f t="shared" si="3"/>
        <v>8</v>
      </c>
      <c r="I15" s="106">
        <f t="shared" si="4"/>
        <v>21732</v>
      </c>
      <c r="J15" s="103">
        <v>22.22689</v>
      </c>
      <c r="K15" s="103">
        <v>25.83553</v>
      </c>
      <c r="L15" s="103">
        <v>15.22281</v>
      </c>
      <c r="M15" s="42"/>
    </row>
    <row r="16" spans="1:13" s="41" customFormat="1" ht="19.5" customHeight="1">
      <c r="A16" s="102">
        <v>21742</v>
      </c>
      <c r="B16" s="103">
        <v>321.7</v>
      </c>
      <c r="C16" s="103">
        <v>11.893</v>
      </c>
      <c r="D16" s="104">
        <f t="shared" si="0"/>
        <v>1.0275552000000001</v>
      </c>
      <c r="E16" s="104">
        <f t="shared" si="2"/>
        <v>74.92498666666667</v>
      </c>
      <c r="F16" s="104">
        <f t="shared" si="1"/>
        <v>76.98955965926402</v>
      </c>
      <c r="G16" s="104" t="str">
        <f>+DATA!I156</f>
        <v>25 - 27</v>
      </c>
      <c r="H16" s="105">
        <f t="shared" si="3"/>
        <v>9</v>
      </c>
      <c r="I16" s="106">
        <f t="shared" si="4"/>
        <v>21742</v>
      </c>
      <c r="J16" s="103">
        <v>74.66908</v>
      </c>
      <c r="K16" s="103">
        <v>70.26776</v>
      </c>
      <c r="L16" s="103">
        <v>79.83812</v>
      </c>
      <c r="M16" s="42"/>
    </row>
    <row r="17" spans="1:13" s="41" customFormat="1" ht="19.5" customHeight="1">
      <c r="A17" s="102">
        <v>21756</v>
      </c>
      <c r="B17" s="103">
        <v>321.21</v>
      </c>
      <c r="C17" s="103">
        <v>7.651</v>
      </c>
      <c r="D17" s="104">
        <f t="shared" si="0"/>
        <v>0.6610464</v>
      </c>
      <c r="E17" s="104">
        <f>SUM(J17:L17)/3</f>
        <v>229.19352</v>
      </c>
      <c r="F17" s="104">
        <f>E17*D17</f>
        <v>151.50755129932801</v>
      </c>
      <c r="G17" s="104" t="str">
        <f>+DATA!I157</f>
        <v>28 - 30</v>
      </c>
      <c r="H17" s="105">
        <f t="shared" si="3"/>
        <v>10</v>
      </c>
      <c r="I17" s="106">
        <f t="shared" si="4"/>
        <v>21756</v>
      </c>
      <c r="J17" s="103">
        <v>216.48393</v>
      </c>
      <c r="K17" s="103">
        <v>282.533</v>
      </c>
      <c r="L17" s="103">
        <v>188.56363</v>
      </c>
      <c r="M17" s="42"/>
    </row>
    <row r="18" spans="1:13" s="41" customFormat="1" ht="19.5" customHeight="1">
      <c r="A18" s="102">
        <v>21771</v>
      </c>
      <c r="B18" s="103">
        <v>321.49</v>
      </c>
      <c r="C18" s="103">
        <v>11.132</v>
      </c>
      <c r="D18" s="104">
        <f t="shared" si="0"/>
        <v>0.9618048</v>
      </c>
      <c r="E18" s="104">
        <f>SUM(J18:L18)/3</f>
        <v>179.43327</v>
      </c>
      <c r="F18" s="104">
        <f>E18*D18</f>
        <v>172.579780365696</v>
      </c>
      <c r="G18" s="104" t="str">
        <f>+DATA!I158</f>
        <v>31 - 33</v>
      </c>
      <c r="H18" s="105">
        <f t="shared" si="3"/>
        <v>11</v>
      </c>
      <c r="I18" s="106">
        <f t="shared" si="4"/>
        <v>21771</v>
      </c>
      <c r="J18" s="103">
        <v>167.70777</v>
      </c>
      <c r="K18" s="103">
        <v>173.30145</v>
      </c>
      <c r="L18" s="103">
        <v>197.29059</v>
      </c>
      <c r="M18" s="42"/>
    </row>
    <row r="19" spans="1:13" s="41" customFormat="1" ht="19.5" customHeight="1">
      <c r="A19" s="102">
        <v>21786</v>
      </c>
      <c r="B19" s="103">
        <v>320.8</v>
      </c>
      <c r="C19" s="103">
        <v>3.496</v>
      </c>
      <c r="D19" s="104">
        <f t="shared" si="0"/>
        <v>0.3020544</v>
      </c>
      <c r="E19" s="104">
        <f>SUM(J19:L19)/3</f>
        <v>57.687443333333334</v>
      </c>
      <c r="F19" s="104">
        <f>E19*D19</f>
        <v>17.424746083584</v>
      </c>
      <c r="G19" s="104" t="str">
        <f>+DATA!I159</f>
        <v>34 - 36</v>
      </c>
      <c r="H19" s="105">
        <f t="shared" si="3"/>
        <v>12</v>
      </c>
      <c r="I19" s="106">
        <f t="shared" si="4"/>
        <v>21786</v>
      </c>
      <c r="J19" s="103">
        <v>63.50441</v>
      </c>
      <c r="K19" s="103">
        <v>49.12702</v>
      </c>
      <c r="L19" s="103">
        <v>60.4309</v>
      </c>
      <c r="M19" s="42"/>
    </row>
    <row r="20" spans="1:13" s="41" customFormat="1" ht="19.5" customHeight="1">
      <c r="A20" s="102">
        <v>21792</v>
      </c>
      <c r="B20" s="103">
        <v>321.61</v>
      </c>
      <c r="C20" s="103">
        <v>11.304</v>
      </c>
      <c r="D20" s="104">
        <f t="shared" si="0"/>
        <v>0.9766656</v>
      </c>
      <c r="E20" s="104">
        <f>SUM(J20:L20)/3</f>
        <v>333.91817</v>
      </c>
      <c r="F20" s="104">
        <f>E20*D20</f>
        <v>326.126389853952</v>
      </c>
      <c r="G20" s="104" t="str">
        <f>+DATA!I160</f>
        <v>37 - 39</v>
      </c>
      <c r="H20" s="105">
        <f t="shared" si="3"/>
        <v>13</v>
      </c>
      <c r="I20" s="106">
        <f t="shared" si="4"/>
        <v>21792</v>
      </c>
      <c r="J20" s="103">
        <v>368.78866</v>
      </c>
      <c r="K20" s="103">
        <v>344.29676</v>
      </c>
      <c r="L20" s="103">
        <v>288.66909</v>
      </c>
      <c r="M20" s="42"/>
    </row>
    <row r="21" spans="1:13" s="41" customFormat="1" ht="19.5" customHeight="1">
      <c r="A21" s="102">
        <v>21798</v>
      </c>
      <c r="B21" s="103">
        <v>320.58</v>
      </c>
      <c r="C21" s="103">
        <v>2.086</v>
      </c>
      <c r="D21" s="104">
        <f t="shared" si="0"/>
        <v>0.18023039999999999</v>
      </c>
      <c r="E21" s="104">
        <f>SUM(J21:L21)/3</f>
        <v>146.68955</v>
      </c>
      <c r="F21" s="104">
        <f>E21*D21</f>
        <v>26.43791627232</v>
      </c>
      <c r="G21" s="104" t="str">
        <f>+DATA!I161</f>
        <v>40 - 42</v>
      </c>
      <c r="H21" s="105">
        <f t="shared" si="3"/>
        <v>14</v>
      </c>
      <c r="I21" s="106">
        <f t="shared" si="4"/>
        <v>21798</v>
      </c>
      <c r="J21" s="103">
        <v>153.75106</v>
      </c>
      <c r="K21" s="103">
        <v>116.62156</v>
      </c>
      <c r="L21" s="103">
        <v>169.69603</v>
      </c>
      <c r="M21" s="42"/>
    </row>
    <row r="22" spans="1:12" s="41" customFormat="1" ht="19.5" customHeight="1">
      <c r="A22" s="102">
        <v>21816</v>
      </c>
      <c r="B22" s="103">
        <v>320.75</v>
      </c>
      <c r="C22" s="103">
        <v>2.9</v>
      </c>
      <c r="D22" s="104">
        <f t="shared" si="0"/>
        <v>0.25056</v>
      </c>
      <c r="E22" s="104">
        <f aca="true" t="shared" si="5" ref="E22:E36">SUM(J22:L22)/3</f>
        <v>25.28737</v>
      </c>
      <c r="F22" s="104">
        <f aca="true" t="shared" si="6" ref="F22:F36">E22*D22</f>
        <v>6.3360034272</v>
      </c>
      <c r="G22" s="104" t="str">
        <f>+DATA!I162</f>
        <v>43 - 45</v>
      </c>
      <c r="H22" s="105">
        <f aca="true" t="shared" si="7" ref="H22:H40">+H21+1</f>
        <v>15</v>
      </c>
      <c r="I22" s="106">
        <f aca="true" t="shared" si="8" ref="I22:I36">+A22</f>
        <v>21816</v>
      </c>
      <c r="J22" s="103">
        <v>32.18884</v>
      </c>
      <c r="K22" s="103">
        <v>31.86946</v>
      </c>
      <c r="L22" s="103">
        <v>11.80381</v>
      </c>
    </row>
    <row r="23" spans="1:12" ht="19.5" customHeight="1">
      <c r="A23" s="102">
        <v>21822</v>
      </c>
      <c r="B23" s="103">
        <v>320.8</v>
      </c>
      <c r="C23" s="103">
        <v>3.296</v>
      </c>
      <c r="D23" s="104">
        <f t="shared" si="0"/>
        <v>0.2847744</v>
      </c>
      <c r="E23" s="104">
        <f t="shared" si="5"/>
        <v>27.53849333333333</v>
      </c>
      <c r="F23" s="104">
        <f t="shared" si="6"/>
        <v>7.842257915903999</v>
      </c>
      <c r="G23" s="104" t="str">
        <f>+DATA!I163</f>
        <v>46 - 48</v>
      </c>
      <c r="H23" s="105">
        <f t="shared" si="7"/>
        <v>16</v>
      </c>
      <c r="I23" s="106">
        <f t="shared" si="8"/>
        <v>21822</v>
      </c>
      <c r="J23" s="103">
        <v>20.88524</v>
      </c>
      <c r="K23" s="103">
        <v>24.76741</v>
      </c>
      <c r="L23" s="103">
        <v>36.96283</v>
      </c>
    </row>
    <row r="24" spans="1:12" ht="19.5" customHeight="1">
      <c r="A24" s="102">
        <v>21827</v>
      </c>
      <c r="B24" s="103">
        <v>320.73</v>
      </c>
      <c r="C24" s="103">
        <v>2.823</v>
      </c>
      <c r="D24" s="104">
        <f t="shared" si="0"/>
        <v>0.24390720000000002</v>
      </c>
      <c r="E24" s="104">
        <f t="shared" si="5"/>
        <v>45.754173333333334</v>
      </c>
      <c r="F24" s="104">
        <f t="shared" si="6"/>
        <v>11.159772306048001</v>
      </c>
      <c r="G24" s="104" t="str">
        <f>+DATA!I164</f>
        <v>49 - 51</v>
      </c>
      <c r="H24" s="105">
        <f t="shared" si="7"/>
        <v>17</v>
      </c>
      <c r="I24" s="106">
        <f t="shared" si="8"/>
        <v>21827</v>
      </c>
      <c r="J24" s="103">
        <v>49.59985</v>
      </c>
      <c r="K24" s="103">
        <v>52.32054</v>
      </c>
      <c r="L24" s="103">
        <v>35.34213</v>
      </c>
    </row>
    <row r="25" spans="1:12" ht="19.5" customHeight="1">
      <c r="A25" s="102">
        <v>21836</v>
      </c>
      <c r="B25" s="103">
        <v>321.195</v>
      </c>
      <c r="C25" s="103">
        <v>7.414</v>
      </c>
      <c r="D25" s="104">
        <f t="shared" si="0"/>
        <v>0.6405696</v>
      </c>
      <c r="E25" s="104">
        <f t="shared" si="5"/>
        <v>53.49221666666667</v>
      </c>
      <c r="F25" s="104">
        <f t="shared" si="6"/>
        <v>34.26548783328</v>
      </c>
      <c r="G25" s="104" t="str">
        <f>+DATA!I165</f>
        <v>52 - 54</v>
      </c>
      <c r="H25" s="105">
        <f t="shared" si="7"/>
        <v>18</v>
      </c>
      <c r="I25" s="106">
        <f t="shared" si="8"/>
        <v>21836</v>
      </c>
      <c r="J25" s="103">
        <v>64.36152</v>
      </c>
      <c r="K25" s="103">
        <v>50.16988</v>
      </c>
      <c r="L25" s="103">
        <v>45.94525</v>
      </c>
    </row>
    <row r="26" spans="1:12" ht="19.5" customHeight="1">
      <c r="A26" s="102">
        <v>21850</v>
      </c>
      <c r="B26" s="103">
        <v>320.86</v>
      </c>
      <c r="C26" s="103">
        <v>3.698</v>
      </c>
      <c r="D26" s="104">
        <f t="shared" si="0"/>
        <v>0.3195072</v>
      </c>
      <c r="E26" s="104">
        <f t="shared" si="5"/>
        <v>10.366976666666666</v>
      </c>
      <c r="F26" s="104">
        <f t="shared" si="6"/>
        <v>3.312323687232</v>
      </c>
      <c r="G26" s="104" t="str">
        <f>+DATA!I166</f>
        <v>55 - 57</v>
      </c>
      <c r="H26" s="105">
        <f t="shared" si="7"/>
        <v>19</v>
      </c>
      <c r="I26" s="106">
        <f t="shared" si="8"/>
        <v>21850</v>
      </c>
      <c r="J26" s="103">
        <v>8.15029</v>
      </c>
      <c r="K26" s="103">
        <v>14.15059</v>
      </c>
      <c r="L26" s="103">
        <v>8.80005</v>
      </c>
    </row>
    <row r="27" spans="1:12" ht="19.5" customHeight="1">
      <c r="A27" s="102">
        <v>21863</v>
      </c>
      <c r="B27" s="103">
        <v>321.02</v>
      </c>
      <c r="C27" s="103">
        <v>7.325</v>
      </c>
      <c r="D27" s="104">
        <f t="shared" si="0"/>
        <v>0.63288</v>
      </c>
      <c r="E27" s="104">
        <f t="shared" si="5"/>
        <v>98.91223000000001</v>
      </c>
      <c r="F27" s="104">
        <f t="shared" si="6"/>
        <v>62.599572122400005</v>
      </c>
      <c r="G27" s="104" t="str">
        <f>+DATA!I167</f>
        <v>58 - 60</v>
      </c>
      <c r="H27" s="105">
        <f t="shared" si="7"/>
        <v>20</v>
      </c>
      <c r="I27" s="106">
        <f t="shared" si="8"/>
        <v>21863</v>
      </c>
      <c r="J27" s="103">
        <v>85.46748</v>
      </c>
      <c r="K27" s="103">
        <v>110.2904</v>
      </c>
      <c r="L27" s="103">
        <v>100.97881</v>
      </c>
    </row>
    <row r="28" spans="1:12" ht="19.5" customHeight="1">
      <c r="A28" s="102">
        <v>21865</v>
      </c>
      <c r="B28" s="103">
        <v>322.32</v>
      </c>
      <c r="C28" s="103">
        <v>32.001</v>
      </c>
      <c r="D28" s="104">
        <f t="shared" si="0"/>
        <v>2.7648864</v>
      </c>
      <c r="E28" s="104">
        <f t="shared" si="5"/>
        <v>114.47134333333334</v>
      </c>
      <c r="F28" s="104">
        <f t="shared" si="6"/>
        <v>316.500260372064</v>
      </c>
      <c r="G28" s="104" t="str">
        <f>+DATA!I168</f>
        <v>61 - 63</v>
      </c>
      <c r="H28" s="105">
        <f t="shared" si="7"/>
        <v>21</v>
      </c>
      <c r="I28" s="106">
        <f t="shared" si="8"/>
        <v>21865</v>
      </c>
      <c r="J28" s="103">
        <v>117.62088</v>
      </c>
      <c r="K28" s="103">
        <v>104.66827</v>
      </c>
      <c r="L28" s="103">
        <v>121.12488</v>
      </c>
    </row>
    <row r="29" spans="1:12" ht="19.5" customHeight="1">
      <c r="A29" s="102">
        <v>21866</v>
      </c>
      <c r="B29" s="103">
        <v>322.02</v>
      </c>
      <c r="C29" s="103">
        <v>22.267</v>
      </c>
      <c r="D29" s="104">
        <f t="shared" si="0"/>
        <v>1.9238688000000002</v>
      </c>
      <c r="E29" s="104">
        <f t="shared" si="5"/>
        <v>113.45260666666667</v>
      </c>
      <c r="F29" s="104">
        <f t="shared" si="6"/>
        <v>218.26793024467202</v>
      </c>
      <c r="G29" s="104" t="str">
        <f>+DATA!I169</f>
        <v>64 - 66</v>
      </c>
      <c r="H29" s="105">
        <f t="shared" si="7"/>
        <v>22</v>
      </c>
      <c r="I29" s="106">
        <f t="shared" si="8"/>
        <v>21866</v>
      </c>
      <c r="J29" s="103">
        <v>107.43208</v>
      </c>
      <c r="K29" s="103">
        <v>115.12214</v>
      </c>
      <c r="L29" s="103">
        <v>117.8036</v>
      </c>
    </row>
    <row r="30" spans="1:12" ht="19.5" customHeight="1">
      <c r="A30" s="102">
        <v>21897</v>
      </c>
      <c r="B30" s="103">
        <v>320.32</v>
      </c>
      <c r="C30" s="103">
        <v>0.593</v>
      </c>
      <c r="D30" s="104">
        <f t="shared" si="0"/>
        <v>0.0512352</v>
      </c>
      <c r="E30" s="104">
        <f t="shared" si="5"/>
        <v>186.33581333333333</v>
      </c>
      <c r="F30" s="104">
        <f t="shared" si="6"/>
        <v>9.546952663296</v>
      </c>
      <c r="G30" s="104" t="str">
        <f>+DATA!I170</f>
        <v>67 - 69</v>
      </c>
      <c r="H30" s="105">
        <f t="shared" si="7"/>
        <v>23</v>
      </c>
      <c r="I30" s="106">
        <f t="shared" si="8"/>
        <v>21897</v>
      </c>
      <c r="J30" s="103">
        <v>201.14419</v>
      </c>
      <c r="K30" s="103">
        <v>196.7573</v>
      </c>
      <c r="L30" s="103">
        <v>161.10595</v>
      </c>
    </row>
    <row r="31" spans="1:12" ht="19.5" customHeight="1">
      <c r="A31" s="102">
        <v>21905</v>
      </c>
      <c r="B31" s="103">
        <v>320.33</v>
      </c>
      <c r="C31" s="103">
        <v>0.601</v>
      </c>
      <c r="D31" s="104">
        <f t="shared" si="0"/>
        <v>0.0519264</v>
      </c>
      <c r="E31" s="104">
        <f t="shared" si="5"/>
        <v>49.87504333333334</v>
      </c>
      <c r="F31" s="104">
        <f t="shared" si="6"/>
        <v>2.589831450144</v>
      </c>
      <c r="G31" s="104" t="str">
        <f>+DATA!I171</f>
        <v>70 - 72</v>
      </c>
      <c r="H31" s="105">
        <f t="shared" si="7"/>
        <v>24</v>
      </c>
      <c r="I31" s="106">
        <f t="shared" si="8"/>
        <v>21905</v>
      </c>
      <c r="J31" s="103">
        <v>52.41605</v>
      </c>
      <c r="K31" s="103">
        <v>42.36447</v>
      </c>
      <c r="L31" s="103">
        <v>54.84461</v>
      </c>
    </row>
    <row r="32" spans="1:12" ht="19.5" customHeight="1">
      <c r="A32" s="102">
        <v>21920</v>
      </c>
      <c r="B32" s="103">
        <v>320.33</v>
      </c>
      <c r="C32" s="103">
        <v>0.605</v>
      </c>
      <c r="D32" s="104">
        <f t="shared" si="0"/>
        <v>0.052272</v>
      </c>
      <c r="E32" s="104">
        <f t="shared" si="5"/>
        <v>40.02424666666667</v>
      </c>
      <c r="F32" s="104">
        <f t="shared" si="6"/>
        <v>2.09214742176</v>
      </c>
      <c r="G32" s="104" t="str">
        <f>+DATA!I172</f>
        <v>73 - 75</v>
      </c>
      <c r="H32" s="105">
        <f t="shared" si="7"/>
        <v>25</v>
      </c>
      <c r="I32" s="106">
        <f t="shared" si="8"/>
        <v>21920</v>
      </c>
      <c r="J32" s="103">
        <v>34.39788</v>
      </c>
      <c r="K32" s="103">
        <v>43.57298</v>
      </c>
      <c r="L32" s="103">
        <v>42.10188</v>
      </c>
    </row>
    <row r="33" spans="1:12" ht="19.5" customHeight="1">
      <c r="A33" s="102">
        <v>21932</v>
      </c>
      <c r="B33" s="103">
        <v>320.31</v>
      </c>
      <c r="C33" s="103">
        <v>0.584</v>
      </c>
      <c r="D33" s="104">
        <f t="shared" si="0"/>
        <v>0.0504576</v>
      </c>
      <c r="E33" s="104">
        <f t="shared" si="5"/>
        <v>50.87181999999999</v>
      </c>
      <c r="F33" s="104">
        <f t="shared" si="6"/>
        <v>2.5668699448319994</v>
      </c>
      <c r="G33" s="104" t="str">
        <f>+DATA!I173</f>
        <v>76 - 78</v>
      </c>
      <c r="H33" s="105">
        <f t="shared" si="7"/>
        <v>26</v>
      </c>
      <c r="I33" s="106">
        <f t="shared" si="8"/>
        <v>21932</v>
      </c>
      <c r="J33" s="103">
        <v>47.77766</v>
      </c>
      <c r="K33" s="103">
        <v>53.3525</v>
      </c>
      <c r="L33" s="103">
        <v>51.4853</v>
      </c>
    </row>
    <row r="34" spans="1:12" ht="19.5" customHeight="1">
      <c r="A34" s="102">
        <v>21941</v>
      </c>
      <c r="B34" s="103">
        <v>320.2</v>
      </c>
      <c r="C34" s="103">
        <v>0.495</v>
      </c>
      <c r="D34" s="104">
        <f t="shared" si="0"/>
        <v>0.042768</v>
      </c>
      <c r="E34" s="104">
        <f t="shared" si="5"/>
        <v>25.74319</v>
      </c>
      <c r="F34" s="104">
        <f t="shared" si="6"/>
        <v>1.1009847499199998</v>
      </c>
      <c r="G34" s="104" t="str">
        <f>+DATA!I174</f>
        <v>79 - 81</v>
      </c>
      <c r="H34" s="105">
        <f t="shared" si="7"/>
        <v>27</v>
      </c>
      <c r="I34" s="106">
        <f t="shared" si="8"/>
        <v>21941</v>
      </c>
      <c r="J34" s="103">
        <v>28.1019</v>
      </c>
      <c r="K34" s="103">
        <v>27.41141</v>
      </c>
      <c r="L34" s="103">
        <v>21.71626</v>
      </c>
    </row>
    <row r="35" spans="1:12" ht="19.5" customHeight="1">
      <c r="A35" s="102">
        <v>21949</v>
      </c>
      <c r="B35" s="103">
        <v>320.23</v>
      </c>
      <c r="C35" s="103">
        <v>0.573</v>
      </c>
      <c r="D35" s="104">
        <f t="shared" si="0"/>
        <v>0.0495072</v>
      </c>
      <c r="E35" s="104">
        <f t="shared" si="5"/>
        <v>41.90954666666667</v>
      </c>
      <c r="F35" s="104">
        <f t="shared" si="6"/>
        <v>2.0748243087360003</v>
      </c>
      <c r="G35" s="104" t="str">
        <f>+DATA!I175</f>
        <v>82 - 84</v>
      </c>
      <c r="H35" s="105">
        <f t="shared" si="7"/>
        <v>28</v>
      </c>
      <c r="I35" s="106">
        <f t="shared" si="8"/>
        <v>21949</v>
      </c>
      <c r="J35" s="103">
        <v>38.34846</v>
      </c>
      <c r="K35" s="103">
        <v>42.25497</v>
      </c>
      <c r="L35" s="103">
        <v>45.12521</v>
      </c>
    </row>
    <row r="36" spans="1:12" ht="19.5" customHeight="1">
      <c r="A36" s="102">
        <v>21961</v>
      </c>
      <c r="B36" s="103">
        <v>320.09</v>
      </c>
      <c r="C36" s="103">
        <v>0.277</v>
      </c>
      <c r="D36" s="104">
        <f t="shared" si="0"/>
        <v>0.023932800000000004</v>
      </c>
      <c r="E36" s="104">
        <f t="shared" si="5"/>
        <v>60.62518333333333</v>
      </c>
      <c r="F36" s="104">
        <f t="shared" si="6"/>
        <v>1.4509303876800002</v>
      </c>
      <c r="G36" s="104" t="str">
        <f>+DATA!I176</f>
        <v>85 - 87</v>
      </c>
      <c r="H36" s="105">
        <f t="shared" si="7"/>
        <v>29</v>
      </c>
      <c r="I36" s="106">
        <f t="shared" si="8"/>
        <v>21961</v>
      </c>
      <c r="J36" s="103">
        <v>59.61306</v>
      </c>
      <c r="K36" s="103">
        <v>63.25173</v>
      </c>
      <c r="L36" s="103">
        <v>59.01076</v>
      </c>
    </row>
    <row r="37" spans="1:12" ht="19.5" customHeight="1">
      <c r="A37" s="102">
        <v>21968</v>
      </c>
      <c r="B37" s="103">
        <v>320.07</v>
      </c>
      <c r="C37" s="103">
        <v>0.269</v>
      </c>
      <c r="D37" s="104">
        <f>C37*0.0864</f>
        <v>0.0232416</v>
      </c>
      <c r="E37" s="104">
        <f>SUM(J37:L37)/3</f>
        <v>58.50403666666667</v>
      </c>
      <c r="F37" s="104">
        <f>E37*D37</f>
        <v>1.359727418592</v>
      </c>
      <c r="G37" s="104" t="str">
        <f>+DATA!I177</f>
        <v>88 - 90</v>
      </c>
      <c r="H37" s="105">
        <f t="shared" si="7"/>
        <v>30</v>
      </c>
      <c r="I37" s="102">
        <v>21968</v>
      </c>
      <c r="J37" s="103">
        <v>56.32931</v>
      </c>
      <c r="K37" s="103">
        <v>66.96348</v>
      </c>
      <c r="L37" s="103">
        <v>52.21932</v>
      </c>
    </row>
    <row r="38" spans="1:12" ht="16.5" customHeight="1">
      <c r="A38" s="102">
        <v>21977</v>
      </c>
      <c r="B38" s="103">
        <v>320.05</v>
      </c>
      <c r="C38" s="103">
        <v>0.176</v>
      </c>
      <c r="D38" s="104">
        <f>C38*0.0864</f>
        <v>0.0152064</v>
      </c>
      <c r="E38" s="104">
        <f>SUM(J38:L38)/3</f>
        <v>16.332056666666666</v>
      </c>
      <c r="F38" s="104">
        <f>E38*D38</f>
        <v>0.248351786496</v>
      </c>
      <c r="G38" s="104" t="str">
        <f>+DATA!I178</f>
        <v>91 - 93</v>
      </c>
      <c r="H38" s="105">
        <f t="shared" si="7"/>
        <v>31</v>
      </c>
      <c r="I38" s="102">
        <v>21977</v>
      </c>
      <c r="J38" s="103">
        <v>4.8376</v>
      </c>
      <c r="K38" s="103">
        <v>27.72089</v>
      </c>
      <c r="L38" s="103">
        <v>16.43768</v>
      </c>
    </row>
    <row r="39" spans="1:12" ht="18" customHeight="1">
      <c r="A39" s="102">
        <v>21988</v>
      </c>
      <c r="B39" s="103">
        <v>320.08</v>
      </c>
      <c r="C39" s="103">
        <v>0.209</v>
      </c>
      <c r="D39" s="104">
        <f>C39*0.0864</f>
        <v>0.0180576</v>
      </c>
      <c r="E39" s="104">
        <f>SUM(J39:L39)/3</f>
        <v>5.026126666666666</v>
      </c>
      <c r="F39" s="104">
        <f>E39*D39</f>
        <v>0.09075978489599999</v>
      </c>
      <c r="G39" s="104" t="str">
        <f>+DATA!I179</f>
        <v>94 - 96</v>
      </c>
      <c r="H39" s="105">
        <f t="shared" si="7"/>
        <v>32</v>
      </c>
      <c r="I39" s="102">
        <v>21988</v>
      </c>
      <c r="J39" s="103">
        <v>10.53132</v>
      </c>
      <c r="K39" s="103">
        <v>3.8663</v>
      </c>
      <c r="L39" s="103">
        <v>0.68076</v>
      </c>
    </row>
    <row r="40" spans="1:12" ht="16.5" customHeight="1">
      <c r="A40" s="102">
        <v>21998</v>
      </c>
      <c r="B40" s="103">
        <v>320.03</v>
      </c>
      <c r="C40" s="103">
        <v>0.164</v>
      </c>
      <c r="D40" s="104">
        <f>C40*0.0864</f>
        <v>0.014169600000000001</v>
      </c>
      <c r="E40" s="104">
        <f>SUM(J40:L40)/3</f>
        <v>4.8331100000000005</v>
      </c>
      <c r="F40" s="104">
        <f>E40*D40</f>
        <v>0.068483235456</v>
      </c>
      <c r="G40" s="104" t="str">
        <f>+DATA!I180</f>
        <v>97 - 99</v>
      </c>
      <c r="H40" s="105">
        <f t="shared" si="7"/>
        <v>33</v>
      </c>
      <c r="I40" s="102">
        <v>21998</v>
      </c>
      <c r="J40" s="103">
        <v>6.08923</v>
      </c>
      <c r="K40" s="103">
        <v>3.2788</v>
      </c>
      <c r="L40" s="103">
        <v>5.1313</v>
      </c>
    </row>
    <row r="41" spans="1:12" ht="16.5" customHeight="1">
      <c r="A41" s="96"/>
      <c r="B41" s="85"/>
      <c r="C41" s="85"/>
      <c r="D41" s="167"/>
      <c r="E41" s="167"/>
      <c r="F41" s="167"/>
      <c r="G41" s="168"/>
      <c r="H41" s="169"/>
      <c r="I41" s="96"/>
      <c r="J41" s="170"/>
      <c r="K41" s="170"/>
      <c r="L41" s="170"/>
    </row>
    <row r="42" spans="1:12" ht="16.5" customHeight="1">
      <c r="A42" s="96"/>
      <c r="B42" s="85"/>
      <c r="C42" s="85"/>
      <c r="D42" s="167"/>
      <c r="E42" s="167"/>
      <c r="F42" s="167"/>
      <c r="G42" s="168"/>
      <c r="H42" s="169"/>
      <c r="I42" s="96"/>
      <c r="J42" s="170"/>
      <c r="K42" s="170"/>
      <c r="L42" s="170"/>
    </row>
    <row r="43" spans="1:12" ht="16.5" customHeight="1">
      <c r="A43" s="96"/>
      <c r="B43" s="85"/>
      <c r="C43" s="85"/>
      <c r="D43" s="167"/>
      <c r="E43" s="167"/>
      <c r="F43" s="167"/>
      <c r="G43" s="168"/>
      <c r="H43" s="169"/>
      <c r="I43" s="96"/>
      <c r="J43" s="170"/>
      <c r="K43" s="170"/>
      <c r="L43" s="170"/>
    </row>
    <row r="44" spans="1:3" ht="26.25">
      <c r="A44" s="96"/>
      <c r="B44" s="85"/>
      <c r="C44" s="8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M34"/>
  <sheetViews>
    <sheetView zoomScalePageLayoutView="0" workbookViewId="0" topLeftCell="A16">
      <selection activeCell="L30" sqref="L30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76</v>
      </c>
      <c r="E17" s="46">
        <v>33</v>
      </c>
      <c r="F17" s="47" t="s">
        <v>22</v>
      </c>
    </row>
    <row r="22" ht="23.25">
      <c r="M22" s="179"/>
    </row>
    <row r="34" spans="4:6" ht="23.25">
      <c r="D34" s="45" t="s">
        <v>77</v>
      </c>
      <c r="E34" s="46">
        <v>469</v>
      </c>
      <c r="F34" s="47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J362" sqref="J362"/>
    </sheetView>
  </sheetViews>
  <sheetFormatPr defaultColWidth="11.421875" defaultRowHeight="21.75"/>
  <cols>
    <col min="1" max="1" width="9.421875" style="62" customWidth="1"/>
    <col min="2" max="2" width="2.7109375" style="63" bestFit="1" customWidth="1"/>
    <col min="3" max="4" width="7.421875" style="64" customWidth="1"/>
    <col min="5" max="5" width="8.00390625" style="5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17" ht="22.5" customHeight="1">
      <c r="A1" s="186">
        <v>42095</v>
      </c>
      <c r="B1" s="49">
        <v>37712</v>
      </c>
      <c r="C1"/>
      <c r="D1" s="50">
        <v>320.06</v>
      </c>
      <c r="F1" s="83">
        <v>319.7</v>
      </c>
      <c r="Q1" s="84"/>
    </row>
    <row r="2" spans="1:17" ht="22.5" customHeight="1">
      <c r="A2" s="186">
        <v>42096</v>
      </c>
      <c r="B2" s="49">
        <v>37713</v>
      </c>
      <c r="C2"/>
      <c r="D2" s="50">
        <v>320.08</v>
      </c>
      <c r="Q2" s="84"/>
    </row>
    <row r="3" spans="1:17" ht="22.5" customHeight="1">
      <c r="A3" s="186">
        <v>42097</v>
      </c>
      <c r="B3" s="49">
        <v>37714</v>
      </c>
      <c r="C3"/>
      <c r="D3" s="50">
        <v>320.09</v>
      </c>
      <c r="Q3" s="84"/>
    </row>
    <row r="4" spans="1:17" ht="22.5" customHeight="1">
      <c r="A4" s="186">
        <v>42098</v>
      </c>
      <c r="B4" s="49">
        <v>37715</v>
      </c>
      <c r="C4"/>
      <c r="D4" s="50">
        <v>320.09999999999997</v>
      </c>
      <c r="Q4" s="84"/>
    </row>
    <row r="5" spans="1:17" ht="22.5" customHeight="1">
      <c r="A5" s="186">
        <v>42099</v>
      </c>
      <c r="B5" s="49">
        <v>37716</v>
      </c>
      <c r="C5"/>
      <c r="D5" s="50">
        <v>320.09</v>
      </c>
      <c r="E5" s="51">
        <v>320.08</v>
      </c>
      <c r="Q5" s="84"/>
    </row>
    <row r="6" spans="1:17" ht="22.5" customHeight="1">
      <c r="A6" s="186">
        <v>42100</v>
      </c>
      <c r="B6" s="49">
        <v>37717</v>
      </c>
      <c r="C6"/>
      <c r="D6" s="50">
        <v>320.09999999999997</v>
      </c>
      <c r="Q6" s="84"/>
    </row>
    <row r="7" spans="1:17" ht="22.5" customHeight="1">
      <c r="A7" s="186">
        <v>42101</v>
      </c>
      <c r="B7" s="49">
        <v>37718</v>
      </c>
      <c r="C7"/>
      <c r="D7" s="50">
        <v>320.09999999999997</v>
      </c>
      <c r="Q7" s="84"/>
    </row>
    <row r="8" spans="1:17" ht="22.5" customHeight="1">
      <c r="A8" s="186">
        <v>42102</v>
      </c>
      <c r="B8" s="49">
        <v>37719</v>
      </c>
      <c r="C8"/>
      <c r="D8" s="50">
        <v>320.09</v>
      </c>
      <c r="Q8" s="84"/>
    </row>
    <row r="9" spans="1:17" ht="22.5" customHeight="1">
      <c r="A9" s="186">
        <v>42103</v>
      </c>
      <c r="B9" s="49">
        <v>37720</v>
      </c>
      <c r="C9"/>
      <c r="D9" s="50">
        <v>320.09999999999997</v>
      </c>
      <c r="Q9" s="84"/>
    </row>
    <row r="10" spans="1:17" ht="22.5" customHeight="1">
      <c r="A10" s="186">
        <v>42104</v>
      </c>
      <c r="B10" s="49">
        <v>37721</v>
      </c>
      <c r="C10"/>
      <c r="D10" s="50">
        <v>320.07</v>
      </c>
      <c r="Q10" s="84"/>
    </row>
    <row r="11" spans="1:17" ht="22.5" customHeight="1">
      <c r="A11" s="186">
        <v>42105</v>
      </c>
      <c r="B11" s="49">
        <v>37722</v>
      </c>
      <c r="C11"/>
      <c r="D11" s="50">
        <v>320.08</v>
      </c>
      <c r="E11" s="53"/>
      <c r="Q11" s="84"/>
    </row>
    <row r="12" spans="1:17" ht="22.5" customHeight="1">
      <c r="A12" s="186">
        <v>42106</v>
      </c>
      <c r="B12" s="49">
        <v>37723</v>
      </c>
      <c r="C12"/>
      <c r="D12" s="50">
        <v>320.09</v>
      </c>
      <c r="Q12" s="84"/>
    </row>
    <row r="13" spans="1:17" ht="22.5" customHeight="1">
      <c r="A13" s="186">
        <v>42107</v>
      </c>
      <c r="B13" s="49">
        <v>37724</v>
      </c>
      <c r="C13"/>
      <c r="D13" s="50">
        <v>320.09</v>
      </c>
      <c r="Q13" s="84"/>
    </row>
    <row r="14" spans="1:17" ht="22.5" customHeight="1">
      <c r="A14" s="186">
        <v>42108</v>
      </c>
      <c r="B14" s="49">
        <v>37725</v>
      </c>
      <c r="C14"/>
      <c r="D14" s="50">
        <v>320.09999999999997</v>
      </c>
      <c r="Q14" s="84"/>
    </row>
    <row r="15" spans="1:17" ht="22.5" customHeight="1">
      <c r="A15" s="186">
        <v>42109</v>
      </c>
      <c r="B15" s="49">
        <v>37726</v>
      </c>
      <c r="C15"/>
      <c r="D15" s="50">
        <v>320.09999999999997</v>
      </c>
      <c r="Q15" s="84"/>
    </row>
    <row r="16" spans="1:17" ht="22.5" customHeight="1">
      <c r="A16" s="186">
        <v>42110</v>
      </c>
      <c r="B16" s="49">
        <v>37727</v>
      </c>
      <c r="C16"/>
      <c r="D16" s="50">
        <v>320.09999999999997</v>
      </c>
      <c r="Q16" s="84"/>
    </row>
    <row r="17" spans="1:17" ht="22.5" customHeight="1">
      <c r="A17" s="186">
        <v>42111</v>
      </c>
      <c r="B17" s="49">
        <v>37728</v>
      </c>
      <c r="C17"/>
      <c r="D17" s="50">
        <v>320.09</v>
      </c>
      <c r="J17" s="54" t="s">
        <v>76</v>
      </c>
      <c r="K17" s="55">
        <v>29</v>
      </c>
      <c r="L17" s="56" t="s">
        <v>22</v>
      </c>
      <c r="Q17" s="84"/>
    </row>
    <row r="18" spans="1:17" ht="22.5" customHeight="1">
      <c r="A18" s="186">
        <v>42112</v>
      </c>
      <c r="B18" s="49">
        <v>37729</v>
      </c>
      <c r="C18"/>
      <c r="D18" s="50">
        <v>320.07</v>
      </c>
      <c r="Q18" s="84"/>
    </row>
    <row r="19" spans="1:17" ht="22.5" customHeight="1">
      <c r="A19" s="186">
        <v>42113</v>
      </c>
      <c r="B19" s="49">
        <v>37730</v>
      </c>
      <c r="C19"/>
      <c r="D19" s="50">
        <v>320.08</v>
      </c>
      <c r="Q19" s="84"/>
    </row>
    <row r="20" spans="1:17" ht="22.5" customHeight="1">
      <c r="A20" s="186">
        <v>42114</v>
      </c>
      <c r="B20" s="49">
        <v>37731</v>
      </c>
      <c r="C20"/>
      <c r="D20" s="50">
        <v>320.08</v>
      </c>
      <c r="Q20" s="84"/>
    </row>
    <row r="21" spans="1:17" ht="22.5" customHeight="1">
      <c r="A21" s="186">
        <v>42115</v>
      </c>
      <c r="B21" s="49">
        <v>37732</v>
      </c>
      <c r="C21"/>
      <c r="D21" s="50">
        <v>320.08</v>
      </c>
      <c r="Q21" s="84"/>
    </row>
    <row r="22" spans="1:17" ht="22.5" customHeight="1">
      <c r="A22" s="186">
        <v>42116</v>
      </c>
      <c r="B22" s="49">
        <v>37733</v>
      </c>
      <c r="C22"/>
      <c r="D22" s="50">
        <v>320.08</v>
      </c>
      <c r="Q22" s="84"/>
    </row>
    <row r="23" spans="1:17" ht="22.5" customHeight="1">
      <c r="A23" s="186">
        <v>42117</v>
      </c>
      <c r="B23" s="49">
        <v>37734</v>
      </c>
      <c r="C23"/>
      <c r="D23" s="50">
        <v>320.08</v>
      </c>
      <c r="Q23" s="84"/>
    </row>
    <row r="24" spans="1:17" ht="22.5" customHeight="1">
      <c r="A24" s="186">
        <v>42118</v>
      </c>
      <c r="B24" s="49">
        <v>37735</v>
      </c>
      <c r="C24"/>
      <c r="D24" s="50">
        <v>320.08</v>
      </c>
      <c r="Q24" s="84"/>
    </row>
    <row r="25" spans="1:18" ht="22.5" customHeight="1">
      <c r="A25" s="186">
        <v>42119</v>
      </c>
      <c r="B25" s="49">
        <v>37736</v>
      </c>
      <c r="C25"/>
      <c r="D25" s="50">
        <v>320.08</v>
      </c>
      <c r="Q25" s="84"/>
      <c r="R25" s="58"/>
    </row>
    <row r="26" spans="1:17" ht="22.5" customHeight="1">
      <c r="A26" s="186">
        <v>42120</v>
      </c>
      <c r="B26" s="49">
        <v>37737</v>
      </c>
      <c r="C26"/>
      <c r="D26" s="50">
        <v>320.08</v>
      </c>
      <c r="Q26" s="84"/>
    </row>
    <row r="27" spans="1:19" ht="22.5" customHeight="1">
      <c r="A27" s="186">
        <v>42121</v>
      </c>
      <c r="B27" s="49">
        <v>37738</v>
      </c>
      <c r="C27"/>
      <c r="D27" s="50">
        <v>320.08</v>
      </c>
      <c r="E27" s="51">
        <v>320.08</v>
      </c>
      <c r="G27" s="58"/>
      <c r="L27" s="58"/>
      <c r="M27" s="58"/>
      <c r="N27" s="58"/>
      <c r="O27" s="58"/>
      <c r="P27" s="58"/>
      <c r="Q27" s="84"/>
      <c r="S27" s="58"/>
    </row>
    <row r="28" spans="1:19" s="58" customFormat="1" ht="22.5" customHeight="1">
      <c r="A28" s="186">
        <v>42122</v>
      </c>
      <c r="B28" s="49">
        <v>37739</v>
      </c>
      <c r="C28"/>
      <c r="D28" s="50">
        <v>320.09</v>
      </c>
      <c r="E28" s="5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84"/>
      <c r="R28" s="52"/>
      <c r="S28" s="52"/>
    </row>
    <row r="29" spans="1:17" ht="22.5" customHeight="1">
      <c r="A29" s="186">
        <v>42123</v>
      </c>
      <c r="B29" s="49">
        <v>37740</v>
      </c>
      <c r="C29"/>
      <c r="D29" s="50">
        <v>320.09</v>
      </c>
      <c r="Q29" s="84"/>
    </row>
    <row r="30" spans="1:17" ht="22.5" customHeight="1">
      <c r="A30" s="186">
        <v>42124</v>
      </c>
      <c r="B30" s="49">
        <v>37741</v>
      </c>
      <c r="C30"/>
      <c r="D30" s="50">
        <v>320.09</v>
      </c>
      <c r="Q30" s="84"/>
    </row>
    <row r="31" spans="1:17" ht="22.5" customHeight="1">
      <c r="A31" s="186">
        <v>42125</v>
      </c>
      <c r="B31" s="49">
        <v>37742</v>
      </c>
      <c r="C31"/>
      <c r="D31" s="50">
        <v>320.09</v>
      </c>
      <c r="Q31" s="84"/>
    </row>
    <row r="32" spans="1:17" ht="22.5" customHeight="1">
      <c r="A32" s="186">
        <v>42126</v>
      </c>
      <c r="B32" s="49">
        <v>37743</v>
      </c>
      <c r="C32"/>
      <c r="D32" s="50">
        <v>320.09</v>
      </c>
      <c r="Q32" s="84"/>
    </row>
    <row r="33" spans="1:17" ht="22.5" customHeight="1">
      <c r="A33" s="186">
        <v>42127</v>
      </c>
      <c r="B33" s="49">
        <v>37744</v>
      </c>
      <c r="C33"/>
      <c r="D33" s="50">
        <v>320.09999999999997</v>
      </c>
      <c r="Q33" s="84"/>
    </row>
    <row r="34" spans="1:17" ht="21" customHeight="1">
      <c r="A34" s="186">
        <v>42128</v>
      </c>
      <c r="B34" s="49">
        <v>37745</v>
      </c>
      <c r="C34"/>
      <c r="D34" s="50">
        <v>320.09999999999997</v>
      </c>
      <c r="E34" s="51">
        <v>320.1</v>
      </c>
      <c r="J34" s="45" t="s">
        <v>78</v>
      </c>
      <c r="K34" s="46">
        <f>+COUNT(DATA!C78:C107)</f>
        <v>30</v>
      </c>
      <c r="L34" s="47" t="s">
        <v>22</v>
      </c>
      <c r="Q34" s="84"/>
    </row>
    <row r="35" spans="1:17" ht="21" customHeight="1">
      <c r="A35" s="186">
        <v>42129</v>
      </c>
      <c r="B35" s="49">
        <v>37746</v>
      </c>
      <c r="C35"/>
      <c r="D35" s="50">
        <v>320.13</v>
      </c>
      <c r="Q35" s="84"/>
    </row>
    <row r="36" spans="1:17" ht="21" customHeight="1">
      <c r="A36" s="186">
        <v>42130</v>
      </c>
      <c r="B36" s="49">
        <v>37747</v>
      </c>
      <c r="C36"/>
      <c r="D36" s="50">
        <v>320.14</v>
      </c>
      <c r="Q36" s="84"/>
    </row>
    <row r="37" spans="1:4" ht="21" customHeight="1">
      <c r="A37" s="186">
        <v>42131</v>
      </c>
      <c r="B37" s="49">
        <v>37748</v>
      </c>
      <c r="C37"/>
      <c r="D37" s="50">
        <v>320.15</v>
      </c>
    </row>
    <row r="38" spans="1:4" ht="21" customHeight="1">
      <c r="A38" s="186">
        <v>42132</v>
      </c>
      <c r="B38" s="49">
        <v>37749</v>
      </c>
      <c r="C38"/>
      <c r="D38" s="50">
        <v>320.15</v>
      </c>
    </row>
    <row r="39" spans="1:4" ht="23.25">
      <c r="A39" s="186">
        <v>42133</v>
      </c>
      <c r="B39" s="49">
        <v>37750</v>
      </c>
      <c r="C39"/>
      <c r="D39" s="50">
        <v>320.13</v>
      </c>
    </row>
    <row r="40" spans="1:4" ht="23.25">
      <c r="A40" s="186">
        <v>42134</v>
      </c>
      <c r="B40" s="49">
        <v>37751</v>
      </c>
      <c r="C40"/>
      <c r="D40" s="50">
        <v>320.11</v>
      </c>
    </row>
    <row r="41" spans="1:4" ht="23.25">
      <c r="A41" s="186">
        <v>42135</v>
      </c>
      <c r="B41" s="49">
        <v>37752</v>
      </c>
      <c r="C41"/>
      <c r="D41" s="50">
        <v>320.11</v>
      </c>
    </row>
    <row r="42" spans="1:4" ht="23.25">
      <c r="A42" s="186">
        <v>42136</v>
      </c>
      <c r="B42" s="49">
        <v>37753</v>
      </c>
      <c r="C42"/>
      <c r="D42" s="50">
        <v>320.11</v>
      </c>
    </row>
    <row r="43" spans="1:4" ht="23.25">
      <c r="A43" s="186">
        <v>42137</v>
      </c>
      <c r="B43" s="49">
        <v>37754</v>
      </c>
      <c r="C43"/>
      <c r="D43" s="50">
        <v>320.09</v>
      </c>
    </row>
    <row r="44" spans="1:4" ht="23.25">
      <c r="A44" s="186">
        <v>42138</v>
      </c>
      <c r="B44" s="49">
        <v>37755</v>
      </c>
      <c r="C44"/>
      <c r="D44" s="50">
        <v>320.09999999999997</v>
      </c>
    </row>
    <row r="45" spans="1:4" ht="23.25">
      <c r="A45" s="186">
        <v>42139</v>
      </c>
      <c r="B45" s="49">
        <v>37756</v>
      </c>
      <c r="C45"/>
      <c r="D45" s="50">
        <v>320.09999999999997</v>
      </c>
    </row>
    <row r="46" spans="1:4" ht="23.25">
      <c r="A46" s="186">
        <v>42140</v>
      </c>
      <c r="B46" s="49">
        <v>37757</v>
      </c>
      <c r="C46"/>
      <c r="D46" s="50">
        <v>320.12</v>
      </c>
    </row>
    <row r="47" spans="1:4" ht="23.25">
      <c r="A47" s="186">
        <v>42141</v>
      </c>
      <c r="B47" s="49">
        <v>37758</v>
      </c>
      <c r="C47"/>
      <c r="D47" s="50">
        <v>320.13</v>
      </c>
    </row>
    <row r="48" spans="1:5" ht="21.75">
      <c r="A48" s="186">
        <v>42142</v>
      </c>
      <c r="B48" s="49">
        <v>37759</v>
      </c>
      <c r="C48"/>
      <c r="D48" s="50">
        <v>320.11</v>
      </c>
      <c r="E48" s="53"/>
    </row>
    <row r="49" spans="1:4" ht="23.25">
      <c r="A49" s="186">
        <v>42143</v>
      </c>
      <c r="B49" s="49">
        <v>37760</v>
      </c>
      <c r="C49"/>
      <c r="D49" s="50">
        <v>320.56</v>
      </c>
    </row>
    <row r="50" spans="1:4" ht="23.25">
      <c r="A50" s="186">
        <v>42144</v>
      </c>
      <c r="B50" s="49">
        <v>37761</v>
      </c>
      <c r="C50"/>
      <c r="D50" s="50">
        <v>320.78</v>
      </c>
    </row>
    <row r="51" spans="1:4" ht="23.25">
      <c r="A51" s="186">
        <v>42145</v>
      </c>
      <c r="B51" s="49">
        <v>37762</v>
      </c>
      <c r="C51"/>
      <c r="D51" s="50">
        <v>320.82</v>
      </c>
    </row>
    <row r="52" spans="1:4" ht="23.25">
      <c r="A52" s="186">
        <v>42146</v>
      </c>
      <c r="B52" s="49">
        <v>37763</v>
      </c>
      <c r="C52"/>
      <c r="D52" s="50">
        <v>320.82</v>
      </c>
    </row>
    <row r="53" spans="1:5" ht="23.25">
      <c r="A53" s="186">
        <v>42147</v>
      </c>
      <c r="B53" s="49">
        <v>37764</v>
      </c>
      <c r="C53"/>
      <c r="D53" s="50">
        <v>320.9</v>
      </c>
      <c r="E53" s="51">
        <v>320.74</v>
      </c>
    </row>
    <row r="54" spans="1:4" ht="23.25">
      <c r="A54" s="186">
        <v>42148</v>
      </c>
      <c r="B54" s="49">
        <v>37765</v>
      </c>
      <c r="C54"/>
      <c r="D54" s="50">
        <v>320.9</v>
      </c>
    </row>
    <row r="55" spans="1:4" ht="23.25">
      <c r="A55" s="186">
        <v>42149</v>
      </c>
      <c r="B55" s="49">
        <v>37766</v>
      </c>
      <c r="C55"/>
      <c r="D55" s="50">
        <v>320.84999999999997</v>
      </c>
    </row>
    <row r="56" spans="1:4" ht="23.25">
      <c r="A56" s="186">
        <v>42150</v>
      </c>
      <c r="B56" s="49">
        <v>37767</v>
      </c>
      <c r="C56"/>
      <c r="D56" s="50">
        <v>320.34</v>
      </c>
    </row>
    <row r="57" spans="1:4" ht="23.25">
      <c r="A57" s="186">
        <v>42151</v>
      </c>
      <c r="B57" s="49">
        <v>37768</v>
      </c>
      <c r="C57"/>
      <c r="D57" s="50">
        <v>320.15</v>
      </c>
    </row>
    <row r="58" spans="1:5" ht="23.25">
      <c r="A58" s="186">
        <v>42152</v>
      </c>
      <c r="B58" s="49">
        <v>37769</v>
      </c>
      <c r="C58"/>
      <c r="D58" s="50">
        <v>320.15</v>
      </c>
      <c r="E58" s="57"/>
    </row>
    <row r="59" spans="1:4" ht="23.25">
      <c r="A59" s="186">
        <v>42153</v>
      </c>
      <c r="B59" s="49">
        <v>37770</v>
      </c>
      <c r="C59"/>
      <c r="D59" s="50">
        <v>320.15</v>
      </c>
    </row>
    <row r="60" spans="1:4" ht="23.25">
      <c r="A60" s="186">
        <v>42154</v>
      </c>
      <c r="B60" s="49">
        <v>37771</v>
      </c>
      <c r="C60"/>
      <c r="D60" s="50">
        <v>320.3</v>
      </c>
    </row>
    <row r="61" spans="1:4" ht="23.25">
      <c r="A61" s="186">
        <v>42155</v>
      </c>
      <c r="B61" s="49">
        <v>37772</v>
      </c>
      <c r="C61"/>
      <c r="D61" s="50">
        <v>320.7</v>
      </c>
    </row>
    <row r="62" spans="1:4" ht="23.25">
      <c r="A62" s="186">
        <v>42156</v>
      </c>
      <c r="B62" s="49">
        <v>37773</v>
      </c>
      <c r="C62"/>
      <c r="D62" s="50">
        <v>321.18</v>
      </c>
    </row>
    <row r="63" spans="1:5" ht="23.25">
      <c r="A63" s="186">
        <v>42157</v>
      </c>
      <c r="B63" s="49">
        <v>37774</v>
      </c>
      <c r="C63"/>
      <c r="D63" s="50">
        <v>321.21</v>
      </c>
      <c r="E63" s="51">
        <v>320.66</v>
      </c>
    </row>
    <row r="64" spans="1:4" ht="23.25">
      <c r="A64" s="186">
        <v>42158</v>
      </c>
      <c r="B64" s="49">
        <v>37775</v>
      </c>
      <c r="C64"/>
      <c r="D64" s="50">
        <v>321.21</v>
      </c>
    </row>
    <row r="65" spans="1:4" ht="23.25">
      <c r="A65" s="186">
        <v>42159</v>
      </c>
      <c r="B65" s="49">
        <v>37776</v>
      </c>
      <c r="C65"/>
      <c r="D65" s="50">
        <v>320.86</v>
      </c>
    </row>
    <row r="66" spans="1:4" ht="23.25">
      <c r="A66" s="186">
        <v>42160</v>
      </c>
      <c r="B66" s="49">
        <v>37777</v>
      </c>
      <c r="C66"/>
      <c r="D66" s="50">
        <v>321.09</v>
      </c>
    </row>
    <row r="67" spans="1:4" ht="23.25">
      <c r="A67" s="186">
        <v>42161</v>
      </c>
      <c r="B67" s="49">
        <v>37778</v>
      </c>
      <c r="C67"/>
      <c r="D67" s="50">
        <v>320.97999999999996</v>
      </c>
    </row>
    <row r="68" spans="1:4" ht="23.25">
      <c r="A68" s="186">
        <v>42162</v>
      </c>
      <c r="B68" s="49">
        <v>37779</v>
      </c>
      <c r="C68"/>
      <c r="D68" s="50">
        <v>320.77</v>
      </c>
    </row>
    <row r="69" spans="1:4" ht="23.25">
      <c r="A69" s="186">
        <v>42163</v>
      </c>
      <c r="B69" s="49">
        <v>37780</v>
      </c>
      <c r="C69"/>
      <c r="D69" s="50">
        <v>320.74</v>
      </c>
    </row>
    <row r="70" spans="1:4" ht="23.25">
      <c r="A70" s="186">
        <v>42164</v>
      </c>
      <c r="B70" s="49">
        <v>37781</v>
      </c>
      <c r="C70"/>
      <c r="D70" s="50">
        <v>320.53999999999996</v>
      </c>
    </row>
    <row r="71" spans="1:4" ht="23.25">
      <c r="A71" s="186">
        <v>42165</v>
      </c>
      <c r="B71" s="49">
        <v>37782</v>
      </c>
      <c r="C71"/>
      <c r="D71" s="50">
        <v>320.40999999999997</v>
      </c>
    </row>
    <row r="72" spans="1:4" ht="23.25">
      <c r="A72" s="186">
        <v>42166</v>
      </c>
      <c r="B72" s="49">
        <v>37783</v>
      </c>
      <c r="C72"/>
      <c r="D72" s="50">
        <v>320.33</v>
      </c>
    </row>
    <row r="73" spans="1:4" ht="23.25">
      <c r="A73" s="186">
        <v>42167</v>
      </c>
      <c r="B73" s="49">
        <v>37784</v>
      </c>
      <c r="C73"/>
      <c r="D73" s="50">
        <v>320.27</v>
      </c>
    </row>
    <row r="74" spans="1:4" ht="23.25">
      <c r="A74" s="186">
        <v>42168</v>
      </c>
      <c r="B74" s="49">
        <v>37785</v>
      </c>
      <c r="C74"/>
      <c r="D74" s="50">
        <v>320.36</v>
      </c>
    </row>
    <row r="75" spans="1:4" ht="23.25">
      <c r="A75" s="186">
        <v>42169</v>
      </c>
      <c r="B75" s="49">
        <v>37786</v>
      </c>
      <c r="C75"/>
      <c r="D75" s="50">
        <v>320.52</v>
      </c>
    </row>
    <row r="76" spans="1:5" ht="23.25">
      <c r="A76" s="186">
        <v>42170</v>
      </c>
      <c r="B76" s="49">
        <v>37787</v>
      </c>
      <c r="C76"/>
      <c r="D76" s="50">
        <v>320.37</v>
      </c>
      <c r="E76" s="51">
        <v>320.34</v>
      </c>
    </row>
    <row r="77" spans="1:4" ht="23.25">
      <c r="A77" s="186">
        <v>42171</v>
      </c>
      <c r="B77" s="49">
        <v>37788</v>
      </c>
      <c r="C77"/>
      <c r="D77" s="50">
        <v>320.33</v>
      </c>
    </row>
    <row r="78" spans="1:4" ht="23.25">
      <c r="A78" s="186">
        <v>42172</v>
      </c>
      <c r="B78" s="49">
        <v>37789</v>
      </c>
      <c r="C78"/>
      <c r="D78" s="50">
        <v>320.36</v>
      </c>
    </row>
    <row r="79" spans="1:4" ht="23.25">
      <c r="A79" s="186">
        <v>42173</v>
      </c>
      <c r="B79" s="49">
        <v>37790</v>
      </c>
      <c r="C79"/>
      <c r="D79" s="50">
        <v>320.46</v>
      </c>
    </row>
    <row r="80" spans="1:4" ht="23.25">
      <c r="A80" s="186">
        <v>42174</v>
      </c>
      <c r="B80" s="49">
        <v>37791</v>
      </c>
      <c r="C80"/>
      <c r="D80" s="50">
        <v>320.58</v>
      </c>
    </row>
    <row r="81" spans="1:4" ht="23.25">
      <c r="A81" s="186">
        <v>42175</v>
      </c>
      <c r="B81" s="49">
        <v>37792</v>
      </c>
      <c r="C81"/>
      <c r="D81" s="50">
        <v>321.06</v>
      </c>
    </row>
    <row r="82" spans="1:5" ht="23.25">
      <c r="A82" s="186">
        <v>42176</v>
      </c>
      <c r="B82" s="49">
        <v>37793</v>
      </c>
      <c r="C82"/>
      <c r="D82" s="50">
        <v>320.42</v>
      </c>
      <c r="E82" s="51">
        <v>320.39</v>
      </c>
    </row>
    <row r="83" spans="1:4" ht="23.25">
      <c r="A83" s="186">
        <v>42177</v>
      </c>
      <c r="B83" s="49">
        <v>37794</v>
      </c>
      <c r="C83"/>
      <c r="D83" s="50">
        <v>320.62</v>
      </c>
    </row>
    <row r="84" spans="1:4" ht="23.25">
      <c r="A84" s="186">
        <v>42178</v>
      </c>
      <c r="B84" s="49">
        <v>37795</v>
      </c>
      <c r="C84"/>
      <c r="D84" s="50">
        <v>320.59999999999997</v>
      </c>
    </row>
    <row r="85" spans="1:4" ht="23.25">
      <c r="A85" s="186">
        <v>42179</v>
      </c>
      <c r="B85" s="49">
        <v>37796</v>
      </c>
      <c r="C85"/>
      <c r="D85" s="50">
        <v>320.53999999999996</v>
      </c>
    </row>
    <row r="86" spans="1:4" ht="23.25">
      <c r="A86" s="186">
        <v>42180</v>
      </c>
      <c r="B86" s="49">
        <v>37797</v>
      </c>
      <c r="C86"/>
      <c r="D86" s="50">
        <v>321.14</v>
      </c>
    </row>
    <row r="87" spans="1:4" ht="23.25">
      <c r="A87" s="186">
        <v>42181</v>
      </c>
      <c r="B87" s="49">
        <v>37798</v>
      </c>
      <c r="C87"/>
      <c r="D87" s="50">
        <v>321.18</v>
      </c>
    </row>
    <row r="88" spans="1:4" ht="23.25">
      <c r="A88" s="186">
        <v>42182</v>
      </c>
      <c r="B88" s="49">
        <v>37799</v>
      </c>
      <c r="C88"/>
      <c r="D88" s="50">
        <v>321.13</v>
      </c>
    </row>
    <row r="89" spans="1:4" ht="23.25">
      <c r="A89" s="186">
        <v>42183</v>
      </c>
      <c r="B89" s="49">
        <v>37800</v>
      </c>
      <c r="C89"/>
      <c r="D89" s="50">
        <v>320.89</v>
      </c>
    </row>
    <row r="90" spans="1:4" ht="23.25">
      <c r="A90" s="186">
        <v>42184</v>
      </c>
      <c r="B90" s="49">
        <v>37801</v>
      </c>
      <c r="C90"/>
      <c r="D90" s="50">
        <v>320.57</v>
      </c>
    </row>
    <row r="91" spans="1:4" ht="23.25">
      <c r="A91" s="186">
        <v>42185</v>
      </c>
      <c r="B91" s="49">
        <v>37802</v>
      </c>
      <c r="C91"/>
      <c r="D91" s="50">
        <v>320.52</v>
      </c>
    </row>
    <row r="92" spans="1:5" ht="23.25">
      <c r="A92" s="186">
        <v>42186</v>
      </c>
      <c r="B92" s="49">
        <v>37803</v>
      </c>
      <c r="C92"/>
      <c r="D92" s="50">
        <v>320.96</v>
      </c>
      <c r="E92" s="51">
        <v>320.62</v>
      </c>
    </row>
    <row r="93" spans="1:4" ht="23.25">
      <c r="A93" s="186">
        <v>42187</v>
      </c>
      <c r="B93" s="49">
        <v>37804</v>
      </c>
      <c r="C93"/>
      <c r="D93" s="50">
        <v>321.09</v>
      </c>
    </row>
    <row r="94" spans="1:4" ht="23.25">
      <c r="A94" s="186">
        <v>42188</v>
      </c>
      <c r="B94" s="49">
        <v>37805</v>
      </c>
      <c r="C94"/>
      <c r="D94" s="50">
        <v>321.06</v>
      </c>
    </row>
    <row r="95" spans="1:4" ht="23.25">
      <c r="A95" s="186">
        <v>42189</v>
      </c>
      <c r="B95" s="49">
        <v>37806</v>
      </c>
      <c r="C95"/>
      <c r="D95" s="50">
        <v>320.84999999999997</v>
      </c>
    </row>
    <row r="96" spans="1:4" ht="23.25">
      <c r="A96" s="186">
        <v>42190</v>
      </c>
      <c r="B96" s="49">
        <v>37807</v>
      </c>
      <c r="C96"/>
      <c r="D96" s="50">
        <v>320.84999999999997</v>
      </c>
    </row>
    <row r="97" spans="1:4" ht="23.25">
      <c r="A97" s="186">
        <v>42191</v>
      </c>
      <c r="B97" s="49">
        <v>37808</v>
      </c>
      <c r="C97"/>
      <c r="D97" s="50">
        <v>320.72999999999996</v>
      </c>
    </row>
    <row r="98" spans="1:4" ht="23.25">
      <c r="A98" s="186">
        <v>42192</v>
      </c>
      <c r="B98" s="49">
        <v>37809</v>
      </c>
      <c r="C98"/>
      <c r="D98" s="50">
        <v>320.81</v>
      </c>
    </row>
    <row r="99" spans="1:4" ht="23.25">
      <c r="A99" s="186">
        <v>42193</v>
      </c>
      <c r="B99" s="49">
        <v>37810</v>
      </c>
      <c r="C99"/>
      <c r="D99" s="50">
        <v>321.44</v>
      </c>
    </row>
    <row r="100" spans="1:4" ht="23.25">
      <c r="A100" s="186">
        <v>42194</v>
      </c>
      <c r="B100" s="49">
        <v>37811</v>
      </c>
      <c r="C100"/>
      <c r="D100" s="50">
        <v>321.46</v>
      </c>
    </row>
    <row r="101" spans="1:4" ht="23.25">
      <c r="A101" s="186">
        <v>42195</v>
      </c>
      <c r="B101" s="49">
        <v>37812</v>
      </c>
      <c r="C101"/>
      <c r="D101" s="50">
        <v>321.53</v>
      </c>
    </row>
    <row r="102" spans="1:5" ht="23.25">
      <c r="A102" s="186">
        <v>42196</v>
      </c>
      <c r="B102" s="49">
        <v>37813</v>
      </c>
      <c r="C102"/>
      <c r="D102" s="50">
        <v>321.71999999999997</v>
      </c>
      <c r="E102" s="51">
        <v>321.7</v>
      </c>
    </row>
    <row r="103" spans="1:4" ht="23.25">
      <c r="A103" s="186">
        <v>42197</v>
      </c>
      <c r="B103" s="49">
        <v>37814</v>
      </c>
      <c r="C103"/>
      <c r="D103" s="50">
        <v>321.42</v>
      </c>
    </row>
    <row r="104" spans="1:4" ht="23.25">
      <c r="A104" s="186">
        <v>42198</v>
      </c>
      <c r="B104" s="49">
        <v>37815</v>
      </c>
      <c r="C104"/>
      <c r="D104" s="50">
        <v>321.11</v>
      </c>
    </row>
    <row r="105" spans="1:4" ht="23.25">
      <c r="A105" s="186">
        <v>42199</v>
      </c>
      <c r="B105" s="49">
        <v>37816</v>
      </c>
      <c r="C105"/>
      <c r="D105" s="50">
        <v>320.88</v>
      </c>
    </row>
    <row r="106" spans="1:4" ht="23.25">
      <c r="A106" s="186">
        <v>42200</v>
      </c>
      <c r="B106" s="49">
        <v>37817</v>
      </c>
      <c r="C106"/>
      <c r="D106" s="50">
        <v>320.64</v>
      </c>
    </row>
    <row r="107" spans="1:4" ht="23.25">
      <c r="A107" s="186">
        <v>42201</v>
      </c>
      <c r="B107" s="49">
        <v>37818</v>
      </c>
      <c r="C107"/>
      <c r="D107" s="50">
        <v>320.59999999999997</v>
      </c>
    </row>
    <row r="108" spans="1:5" ht="23.25">
      <c r="A108" s="186">
        <v>42202</v>
      </c>
      <c r="B108" s="49">
        <v>37819</v>
      </c>
      <c r="C108"/>
      <c r="D108" s="50">
        <v>320.47999999999996</v>
      </c>
      <c r="E108" s="57"/>
    </row>
    <row r="109" spans="1:4" ht="23.25">
      <c r="A109" s="186">
        <v>42203</v>
      </c>
      <c r="B109" s="49">
        <v>37820</v>
      </c>
      <c r="C109"/>
      <c r="D109" s="50">
        <v>320.42</v>
      </c>
    </row>
    <row r="110" spans="1:4" ht="23.25">
      <c r="A110" s="186">
        <v>42204</v>
      </c>
      <c r="B110" s="49">
        <v>37821</v>
      </c>
      <c r="C110"/>
      <c r="D110" s="50">
        <v>320.4</v>
      </c>
    </row>
    <row r="111" spans="1:4" ht="23.25">
      <c r="A111" s="186">
        <v>42205</v>
      </c>
      <c r="B111" s="49">
        <v>37822</v>
      </c>
      <c r="C111"/>
      <c r="D111" s="50">
        <v>320.45</v>
      </c>
    </row>
    <row r="112" spans="1:4" ht="23.25">
      <c r="A112" s="186">
        <v>42206</v>
      </c>
      <c r="B112" s="49">
        <v>37823</v>
      </c>
      <c r="C112"/>
      <c r="D112" s="50">
        <v>320.77</v>
      </c>
    </row>
    <row r="113" spans="1:4" ht="23.25">
      <c r="A113" s="186">
        <v>42207</v>
      </c>
      <c r="B113" s="49">
        <v>37824</v>
      </c>
      <c r="C113"/>
      <c r="D113" s="50">
        <v>321.39</v>
      </c>
    </row>
    <row r="114" spans="1:4" ht="23.25">
      <c r="A114" s="186">
        <v>42208</v>
      </c>
      <c r="B114" s="49">
        <v>37825</v>
      </c>
      <c r="C114"/>
      <c r="D114" s="50">
        <v>321.40999999999997</v>
      </c>
    </row>
    <row r="115" spans="1:5" ht="23.25">
      <c r="A115" s="186">
        <v>42209</v>
      </c>
      <c r="B115" s="49">
        <v>37826</v>
      </c>
      <c r="C115"/>
      <c r="D115" s="50">
        <v>321.39</v>
      </c>
      <c r="E115" s="57"/>
    </row>
    <row r="116" spans="1:5" ht="23.25">
      <c r="A116" s="186">
        <v>42210</v>
      </c>
      <c r="B116" s="49">
        <v>37827</v>
      </c>
      <c r="C116"/>
      <c r="D116" s="50">
        <v>321.34999999999997</v>
      </c>
      <c r="E116" s="51">
        <v>321.21</v>
      </c>
    </row>
    <row r="117" spans="1:4" ht="23.25">
      <c r="A117" s="186">
        <v>42211</v>
      </c>
      <c r="B117" s="49">
        <v>37828</v>
      </c>
      <c r="C117"/>
      <c r="D117" s="50">
        <v>321.26</v>
      </c>
    </row>
    <row r="118" spans="1:4" ht="23.25">
      <c r="A118" s="186">
        <v>42212</v>
      </c>
      <c r="B118" s="49">
        <v>37829</v>
      </c>
      <c r="C118"/>
      <c r="D118" s="50">
        <v>320.67</v>
      </c>
    </row>
    <row r="119" spans="1:5" ht="23.25">
      <c r="A119" s="186">
        <v>42213</v>
      </c>
      <c r="B119" s="49">
        <v>37830</v>
      </c>
      <c r="C119"/>
      <c r="D119" s="50">
        <v>320.55</v>
      </c>
      <c r="E119" s="57"/>
    </row>
    <row r="120" spans="1:4" ht="23.25">
      <c r="A120" s="186">
        <v>42214</v>
      </c>
      <c r="B120" s="49">
        <v>37831</v>
      </c>
      <c r="C120"/>
      <c r="D120" s="50">
        <v>320.62</v>
      </c>
    </row>
    <row r="121" spans="1:4" ht="23.25">
      <c r="A121" s="186">
        <v>42215</v>
      </c>
      <c r="B121" s="49">
        <v>37832</v>
      </c>
      <c r="C121"/>
      <c r="D121" s="50">
        <v>320.77</v>
      </c>
    </row>
    <row r="122" spans="1:4" ht="23.25">
      <c r="A122" s="186">
        <v>42216</v>
      </c>
      <c r="B122" s="49">
        <v>37833</v>
      </c>
      <c r="C122"/>
      <c r="D122" s="50">
        <v>320.81</v>
      </c>
    </row>
    <row r="123" spans="1:4" ht="23.25">
      <c r="A123" s="186">
        <v>42217</v>
      </c>
      <c r="B123" s="49">
        <v>37834</v>
      </c>
      <c r="C123"/>
      <c r="D123" s="50">
        <v>320.71</v>
      </c>
    </row>
    <row r="124" spans="1:4" ht="23.25">
      <c r="A124" s="186">
        <v>42218</v>
      </c>
      <c r="B124" s="49">
        <v>37835</v>
      </c>
      <c r="C124"/>
      <c r="D124" s="50">
        <v>320.83</v>
      </c>
    </row>
    <row r="125" spans="1:4" ht="23.25">
      <c r="A125" s="186">
        <v>42219</v>
      </c>
      <c r="B125" s="49">
        <v>37836</v>
      </c>
      <c r="C125"/>
      <c r="D125" s="50">
        <v>321.34</v>
      </c>
    </row>
    <row r="126" spans="1:4" ht="23.25">
      <c r="A126" s="186">
        <v>42220</v>
      </c>
      <c r="B126" s="49">
        <v>37837</v>
      </c>
      <c r="C126"/>
      <c r="D126" s="50">
        <v>321.28</v>
      </c>
    </row>
    <row r="127" spans="1:4" ht="23.25">
      <c r="A127" s="186">
        <v>42221</v>
      </c>
      <c r="B127" s="49">
        <v>37838</v>
      </c>
      <c r="C127"/>
      <c r="D127" s="50">
        <v>321.51</v>
      </c>
    </row>
    <row r="128" spans="1:4" ht="23.25">
      <c r="A128" s="186">
        <v>42222</v>
      </c>
      <c r="B128" s="49">
        <v>37839</v>
      </c>
      <c r="C128"/>
      <c r="D128" s="50">
        <v>321.25</v>
      </c>
    </row>
    <row r="129" spans="1:4" ht="23.25">
      <c r="A129" s="186">
        <v>42223</v>
      </c>
      <c r="B129" s="49">
        <v>37840</v>
      </c>
      <c r="C129"/>
      <c r="D129" s="50">
        <v>321.33</v>
      </c>
    </row>
    <row r="130" spans="1:4" ht="23.25">
      <c r="A130" s="186">
        <v>42224</v>
      </c>
      <c r="B130" s="49">
        <v>37841</v>
      </c>
      <c r="C130"/>
      <c r="D130" s="50">
        <v>321.02</v>
      </c>
    </row>
    <row r="131" spans="1:5" ht="23.25">
      <c r="A131" s="186">
        <v>42225</v>
      </c>
      <c r="B131" s="49">
        <v>37842</v>
      </c>
      <c r="C131"/>
      <c r="D131" s="50">
        <v>320.95</v>
      </c>
      <c r="E131" s="51">
        <v>321.49</v>
      </c>
    </row>
    <row r="132" spans="1:4" ht="23.25">
      <c r="A132" s="186">
        <v>42226</v>
      </c>
      <c r="B132" s="49">
        <v>37843</v>
      </c>
      <c r="C132"/>
      <c r="D132" s="50">
        <v>321.01</v>
      </c>
    </row>
    <row r="133" spans="1:4" ht="23.25">
      <c r="A133" s="186">
        <v>42227</v>
      </c>
      <c r="B133" s="49">
        <v>37844</v>
      </c>
      <c r="C133"/>
      <c r="D133" s="50">
        <v>320.72999999999996</v>
      </c>
    </row>
    <row r="134" spans="1:4" ht="23.25">
      <c r="A134" s="186">
        <v>42228</v>
      </c>
      <c r="B134" s="49">
        <v>37845</v>
      </c>
      <c r="C134"/>
      <c r="D134" s="50">
        <v>320.58</v>
      </c>
    </row>
    <row r="135" spans="1:4" ht="23.25">
      <c r="A135" s="186">
        <v>42229</v>
      </c>
      <c r="B135" s="49">
        <v>37846</v>
      </c>
      <c r="C135"/>
      <c r="D135" s="50">
        <v>320.49</v>
      </c>
    </row>
    <row r="136" spans="1:4" ht="23.25">
      <c r="A136" s="186">
        <v>42230</v>
      </c>
      <c r="B136" s="49">
        <v>37847</v>
      </c>
      <c r="C136"/>
      <c r="D136" s="50">
        <v>320.5</v>
      </c>
    </row>
    <row r="137" spans="1:4" ht="23.25">
      <c r="A137" s="186">
        <v>42231</v>
      </c>
      <c r="B137" s="49">
        <v>37848</v>
      </c>
      <c r="C137"/>
      <c r="D137" s="50">
        <v>320.49</v>
      </c>
    </row>
    <row r="138" spans="1:4" ht="23.25">
      <c r="A138" s="186">
        <v>42232</v>
      </c>
      <c r="B138" s="49">
        <v>37849</v>
      </c>
      <c r="C138"/>
      <c r="D138" s="50">
        <v>320.5</v>
      </c>
    </row>
    <row r="139" spans="1:5" ht="23.25">
      <c r="A139" s="186">
        <v>42233</v>
      </c>
      <c r="B139" s="49">
        <v>37850</v>
      </c>
      <c r="C139"/>
      <c r="D139" s="50">
        <v>320.46999999999997</v>
      </c>
      <c r="E139" s="60"/>
    </row>
    <row r="140" spans="1:4" ht="23.25">
      <c r="A140" s="186">
        <v>42234</v>
      </c>
      <c r="B140" s="49">
        <v>37851</v>
      </c>
      <c r="C140"/>
      <c r="D140" s="50">
        <v>320.43</v>
      </c>
    </row>
    <row r="141" spans="1:4" ht="23.25">
      <c r="A141" s="186">
        <v>42235</v>
      </c>
      <c r="B141" s="49">
        <v>37852</v>
      </c>
      <c r="C141"/>
      <c r="D141" s="50">
        <v>320.45</v>
      </c>
    </row>
    <row r="142" spans="1:4" ht="23.25">
      <c r="A142" s="186">
        <v>42236</v>
      </c>
      <c r="B142" s="49">
        <v>37853</v>
      </c>
      <c r="C142"/>
      <c r="D142" s="50">
        <v>320.94</v>
      </c>
    </row>
    <row r="143" spans="1:4" ht="23.25">
      <c r="A143" s="186">
        <v>42237</v>
      </c>
      <c r="B143" s="49">
        <v>37854</v>
      </c>
      <c r="C143"/>
      <c r="D143" s="50">
        <v>320.95</v>
      </c>
    </row>
    <row r="144" spans="1:4" ht="23.25">
      <c r="A144" s="186">
        <v>42238</v>
      </c>
      <c r="B144" s="49">
        <v>37855</v>
      </c>
      <c r="C144"/>
      <c r="D144" s="50">
        <v>320.65999999999997</v>
      </c>
    </row>
    <row r="145" spans="1:5" ht="23.25">
      <c r="A145" s="186">
        <v>42239</v>
      </c>
      <c r="B145" s="49">
        <v>37856</v>
      </c>
      <c r="C145"/>
      <c r="D145" s="50">
        <v>320.95</v>
      </c>
      <c r="E145" s="57"/>
    </row>
    <row r="146" spans="1:5" ht="23.25">
      <c r="A146" s="186">
        <v>42240</v>
      </c>
      <c r="B146" s="49">
        <v>37857</v>
      </c>
      <c r="C146"/>
      <c r="D146" s="50">
        <v>320.96</v>
      </c>
      <c r="E146" s="51">
        <v>320.8</v>
      </c>
    </row>
    <row r="147" spans="1:5" ht="23.25">
      <c r="A147" s="186">
        <v>42241</v>
      </c>
      <c r="B147" s="49">
        <v>37858</v>
      </c>
      <c r="C147"/>
      <c r="D147" s="50">
        <v>320.71</v>
      </c>
      <c r="E147" s="51">
        <v>321.61</v>
      </c>
    </row>
    <row r="148" spans="1:4" ht="23.25">
      <c r="A148" s="186">
        <v>42242</v>
      </c>
      <c r="B148" s="49">
        <v>37859</v>
      </c>
      <c r="C148"/>
      <c r="D148" s="50">
        <v>321.52</v>
      </c>
    </row>
    <row r="149" spans="1:4" ht="23.25">
      <c r="A149" s="186">
        <v>42243</v>
      </c>
      <c r="B149" s="49">
        <v>37860</v>
      </c>
      <c r="C149"/>
      <c r="D149" s="50">
        <v>321.32</v>
      </c>
    </row>
    <row r="150" spans="1:4" ht="23.25">
      <c r="A150" s="186">
        <v>42244</v>
      </c>
      <c r="B150" s="49">
        <v>37861</v>
      </c>
      <c r="C150"/>
      <c r="D150" s="50">
        <v>322.03999999999996</v>
      </c>
    </row>
    <row r="151" spans="1:4" ht="23.25">
      <c r="A151" s="186">
        <v>42245</v>
      </c>
      <c r="B151" s="49">
        <v>37862</v>
      </c>
      <c r="C151"/>
      <c r="D151" s="50">
        <v>321.96999999999997</v>
      </c>
    </row>
    <row r="152" spans="1:4" ht="23.25">
      <c r="A152" s="186">
        <v>42246</v>
      </c>
      <c r="B152" s="49">
        <v>37863</v>
      </c>
      <c r="C152"/>
      <c r="D152" s="50">
        <v>321.64</v>
      </c>
    </row>
    <row r="153" spans="1:4" ht="23.25">
      <c r="A153" s="186">
        <v>42247</v>
      </c>
      <c r="B153" s="49">
        <v>37864</v>
      </c>
      <c r="C153"/>
      <c r="D153" s="50">
        <v>321.56</v>
      </c>
    </row>
    <row r="154" spans="1:4" ht="23.25">
      <c r="A154" s="186">
        <v>42248</v>
      </c>
      <c r="B154" s="49">
        <v>37865</v>
      </c>
      <c r="C154"/>
      <c r="D154" s="50">
        <v>321.36</v>
      </c>
    </row>
    <row r="155" spans="1:4" ht="23.25">
      <c r="A155" s="186">
        <v>42249</v>
      </c>
      <c r="B155" s="49">
        <v>37866</v>
      </c>
      <c r="C155"/>
      <c r="D155" s="50">
        <v>321.18</v>
      </c>
    </row>
    <row r="156" spans="1:4" ht="23.25">
      <c r="A156" s="186">
        <v>42250</v>
      </c>
      <c r="B156" s="49">
        <v>37867</v>
      </c>
      <c r="C156"/>
      <c r="D156" s="50">
        <v>320.94</v>
      </c>
    </row>
    <row r="157" spans="1:4" ht="23.25">
      <c r="A157" s="186">
        <v>42251</v>
      </c>
      <c r="B157" s="49">
        <v>37868</v>
      </c>
      <c r="C157"/>
      <c r="D157" s="50">
        <v>320.68</v>
      </c>
    </row>
    <row r="158" spans="1:5" ht="23.25">
      <c r="A158" s="186">
        <v>42252</v>
      </c>
      <c r="B158" s="49">
        <v>37869</v>
      </c>
      <c r="C158"/>
      <c r="D158" s="50">
        <v>320.61</v>
      </c>
      <c r="E158" s="51">
        <v>320.58</v>
      </c>
    </row>
    <row r="159" spans="1:4" ht="23.25">
      <c r="A159" s="186">
        <v>42253</v>
      </c>
      <c r="B159" s="49">
        <v>37870</v>
      </c>
      <c r="C159"/>
      <c r="D159" s="50">
        <v>320.55</v>
      </c>
    </row>
    <row r="160" spans="1:4" ht="23.25">
      <c r="A160" s="186">
        <v>42254</v>
      </c>
      <c r="B160" s="49">
        <v>37871</v>
      </c>
      <c r="C160"/>
      <c r="D160" s="50">
        <v>320.51</v>
      </c>
    </row>
    <row r="161" spans="1:4" ht="23.25">
      <c r="A161" s="186">
        <v>42255</v>
      </c>
      <c r="B161" s="49">
        <v>37872</v>
      </c>
      <c r="C161"/>
      <c r="D161" s="50">
        <v>321.19</v>
      </c>
    </row>
    <row r="162" spans="1:5" ht="23.25">
      <c r="A162" s="186">
        <v>42256</v>
      </c>
      <c r="B162" s="49">
        <v>37873</v>
      </c>
      <c r="C162"/>
      <c r="D162" s="50">
        <v>321.14</v>
      </c>
      <c r="E162" s="61"/>
    </row>
    <row r="163" spans="1:4" ht="23.25">
      <c r="A163" s="186">
        <v>42257</v>
      </c>
      <c r="B163" s="49">
        <v>37874</v>
      </c>
      <c r="C163"/>
      <c r="D163" s="50">
        <v>320.71</v>
      </c>
    </row>
    <row r="164" spans="1:4" ht="23.25">
      <c r="A164" s="186">
        <v>42258</v>
      </c>
      <c r="B164" s="49">
        <v>37875</v>
      </c>
      <c r="C164"/>
      <c r="D164" s="50">
        <v>321.15999999999997</v>
      </c>
    </row>
    <row r="165" spans="1:4" ht="23.25">
      <c r="A165" s="186">
        <v>42259</v>
      </c>
      <c r="B165" s="49">
        <v>37876</v>
      </c>
      <c r="C165"/>
      <c r="D165" s="50">
        <v>322.33</v>
      </c>
    </row>
    <row r="166" spans="1:4" ht="23.25">
      <c r="A166" s="186">
        <v>42260</v>
      </c>
      <c r="B166" s="49">
        <v>37877</v>
      </c>
      <c r="C166"/>
      <c r="D166" s="50">
        <v>322.34</v>
      </c>
    </row>
    <row r="167" spans="1:4" ht="23.25">
      <c r="A167" s="186">
        <v>42261</v>
      </c>
      <c r="B167" s="49">
        <v>37878</v>
      </c>
      <c r="C167"/>
      <c r="D167" s="50">
        <v>321.52</v>
      </c>
    </row>
    <row r="168" spans="1:4" ht="23.25">
      <c r="A168" s="186">
        <v>42262</v>
      </c>
      <c r="B168" s="49">
        <v>37879</v>
      </c>
      <c r="C168"/>
      <c r="D168" s="50">
        <v>321.56</v>
      </c>
    </row>
    <row r="169" spans="1:4" ht="23.25">
      <c r="A169" s="186">
        <v>42263</v>
      </c>
      <c r="B169" s="49">
        <v>37880</v>
      </c>
      <c r="C169"/>
      <c r="D169" s="50">
        <v>321.47999999999996</v>
      </c>
    </row>
    <row r="170" spans="1:4" ht="23.25">
      <c r="A170" s="186">
        <v>42264</v>
      </c>
      <c r="B170" s="49">
        <v>37881</v>
      </c>
      <c r="C170"/>
      <c r="D170" s="50">
        <v>321.49</v>
      </c>
    </row>
    <row r="171" spans="1:4" ht="23.25">
      <c r="A171" s="186">
        <v>42265</v>
      </c>
      <c r="B171" s="49">
        <v>37882</v>
      </c>
      <c r="C171"/>
      <c r="D171" s="50">
        <v>321.81</v>
      </c>
    </row>
    <row r="172" spans="1:5" ht="23.25">
      <c r="A172" s="186">
        <v>42266</v>
      </c>
      <c r="B172" s="49">
        <v>37883</v>
      </c>
      <c r="C172"/>
      <c r="D172" s="50">
        <v>322.40999999999997</v>
      </c>
      <c r="E172" s="57"/>
    </row>
    <row r="173" spans="1:4" ht="23.25">
      <c r="A173" s="186">
        <v>42267</v>
      </c>
      <c r="B173" s="49">
        <v>37884</v>
      </c>
      <c r="C173"/>
      <c r="D173" s="50">
        <v>321.28999999999996</v>
      </c>
    </row>
    <row r="174" spans="1:4" ht="23.25">
      <c r="A174" s="186">
        <v>42268</v>
      </c>
      <c r="B174" s="49">
        <v>37885</v>
      </c>
      <c r="C174"/>
      <c r="D174" s="50">
        <v>321.28999999999996</v>
      </c>
    </row>
    <row r="175" spans="1:5" ht="23.25">
      <c r="A175" s="186">
        <v>42269</v>
      </c>
      <c r="B175" s="49">
        <v>37886</v>
      </c>
      <c r="C175"/>
      <c r="D175" s="50">
        <v>321.15</v>
      </c>
      <c r="E175" s="57"/>
    </row>
    <row r="176" spans="1:5" ht="23.25">
      <c r="A176" s="186">
        <v>42270</v>
      </c>
      <c r="B176" s="49">
        <v>37887</v>
      </c>
      <c r="C176"/>
      <c r="D176" s="50">
        <v>320.81</v>
      </c>
      <c r="E176" s="51">
        <v>320.75</v>
      </c>
    </row>
    <row r="177" spans="1:4" ht="23.25">
      <c r="A177" s="186">
        <v>42271</v>
      </c>
      <c r="B177" s="49">
        <v>37888</v>
      </c>
      <c r="C177"/>
      <c r="D177" s="50">
        <v>320.67</v>
      </c>
    </row>
    <row r="178" spans="1:4" ht="23.25">
      <c r="A178" s="186">
        <v>42272</v>
      </c>
      <c r="B178" s="49">
        <v>37889</v>
      </c>
      <c r="C178"/>
      <c r="D178" s="50">
        <v>320.74</v>
      </c>
    </row>
    <row r="179" spans="1:4" ht="23.25">
      <c r="A179" s="186">
        <v>42273</v>
      </c>
      <c r="B179" s="49">
        <v>37890</v>
      </c>
      <c r="C179"/>
      <c r="D179" s="50">
        <v>321.08</v>
      </c>
    </row>
    <row r="180" spans="1:5" ht="23.25">
      <c r="A180" s="186">
        <v>42274</v>
      </c>
      <c r="B180" s="49">
        <v>37891</v>
      </c>
      <c r="C180"/>
      <c r="D180" s="50">
        <v>321.3</v>
      </c>
      <c r="E180" s="57"/>
    </row>
    <row r="181" spans="1:4" ht="23.25">
      <c r="A181" s="186">
        <v>42275</v>
      </c>
      <c r="B181" s="49">
        <v>37892</v>
      </c>
      <c r="C181"/>
      <c r="D181" s="50">
        <v>321.09999999999997</v>
      </c>
    </row>
    <row r="182" spans="1:5" ht="23.25">
      <c r="A182" s="186">
        <v>42276</v>
      </c>
      <c r="B182" s="49">
        <v>37893</v>
      </c>
      <c r="C182"/>
      <c r="D182" s="50">
        <v>320.8</v>
      </c>
      <c r="E182" s="51">
        <v>320.8</v>
      </c>
    </row>
    <row r="183" spans="1:4" ht="23.25">
      <c r="A183" s="186">
        <v>42277</v>
      </c>
      <c r="B183" s="49">
        <v>37894</v>
      </c>
      <c r="C183"/>
      <c r="D183" s="50">
        <v>320.78999999999996</v>
      </c>
    </row>
    <row r="184" spans="1:4" ht="23.25">
      <c r="A184" s="186">
        <v>42278</v>
      </c>
      <c r="B184" s="49">
        <v>37895</v>
      </c>
      <c r="C184"/>
      <c r="D184" s="50">
        <v>320.76</v>
      </c>
    </row>
    <row r="185" spans="1:4" ht="23.25">
      <c r="A185" s="186">
        <v>42279</v>
      </c>
      <c r="B185" s="49">
        <v>37896</v>
      </c>
      <c r="C185"/>
      <c r="D185" s="50">
        <v>320.81</v>
      </c>
    </row>
    <row r="186" spans="1:4" ht="23.25">
      <c r="A186" s="186">
        <v>42280</v>
      </c>
      <c r="B186" s="49">
        <v>37897</v>
      </c>
      <c r="C186"/>
      <c r="D186" s="50">
        <v>320.84999999999997</v>
      </c>
    </row>
    <row r="187" spans="1:5" ht="23.25">
      <c r="A187" s="186">
        <v>42281</v>
      </c>
      <c r="B187" s="49">
        <v>37898</v>
      </c>
      <c r="C187"/>
      <c r="D187" s="50">
        <v>321.07</v>
      </c>
      <c r="E187" s="51">
        <v>320.73</v>
      </c>
    </row>
    <row r="188" spans="1:4" ht="23.25">
      <c r="A188" s="186">
        <v>42282</v>
      </c>
      <c r="B188" s="49">
        <v>37899</v>
      </c>
      <c r="C188"/>
      <c r="D188" s="50">
        <v>321.09</v>
      </c>
    </row>
    <row r="189" spans="1:4" ht="23.25">
      <c r="A189" s="186">
        <v>42283</v>
      </c>
      <c r="B189" s="49">
        <v>37900</v>
      </c>
      <c r="C189"/>
      <c r="D189" s="50">
        <v>320.81</v>
      </c>
    </row>
    <row r="190" spans="1:4" ht="23.25">
      <c r="A190" s="186">
        <v>42284</v>
      </c>
      <c r="B190" s="49">
        <v>37901</v>
      </c>
      <c r="C190"/>
      <c r="D190" s="50">
        <v>320.8</v>
      </c>
    </row>
    <row r="191" spans="1:4" ht="23.25">
      <c r="A191" s="186">
        <v>42285</v>
      </c>
      <c r="B191" s="49">
        <v>37902</v>
      </c>
      <c r="C191"/>
      <c r="D191" s="50">
        <v>320.76</v>
      </c>
    </row>
    <row r="192" spans="1:4" ht="23.25">
      <c r="A192" s="186">
        <v>42286</v>
      </c>
      <c r="B192" s="49">
        <v>37903</v>
      </c>
      <c r="C192"/>
      <c r="D192" s="50">
        <v>320.68</v>
      </c>
    </row>
    <row r="193" spans="1:4" ht="23.25">
      <c r="A193" s="186">
        <v>42287</v>
      </c>
      <c r="B193" s="49">
        <v>37904</v>
      </c>
      <c r="C193"/>
      <c r="D193" s="50">
        <v>320.62</v>
      </c>
    </row>
    <row r="194" spans="1:4" ht="23.25">
      <c r="A194" s="186">
        <v>42288</v>
      </c>
      <c r="B194" s="49">
        <v>37905</v>
      </c>
      <c r="C194"/>
      <c r="D194" s="50">
        <v>320.64</v>
      </c>
    </row>
    <row r="195" spans="1:4" ht="23.25">
      <c r="A195" s="186">
        <v>42289</v>
      </c>
      <c r="B195" s="49">
        <v>37906</v>
      </c>
      <c r="C195"/>
      <c r="D195" s="50">
        <v>321.26</v>
      </c>
    </row>
    <row r="196" spans="1:5" ht="23.25">
      <c r="A196" s="186">
        <v>42290</v>
      </c>
      <c r="B196" s="49">
        <v>37907</v>
      </c>
      <c r="C196"/>
      <c r="D196" s="50">
        <v>321.32</v>
      </c>
      <c r="E196" s="51">
        <v>321.195</v>
      </c>
    </row>
    <row r="197" spans="1:4" ht="23.25">
      <c r="A197" s="186">
        <v>42291</v>
      </c>
      <c r="B197" s="49">
        <v>37908</v>
      </c>
      <c r="C197"/>
      <c r="D197" s="50">
        <v>320.96</v>
      </c>
    </row>
    <row r="198" spans="1:4" ht="23.25">
      <c r="A198" s="186">
        <v>42292</v>
      </c>
      <c r="B198" s="49">
        <v>37909</v>
      </c>
      <c r="C198"/>
      <c r="D198" s="50">
        <v>320.75</v>
      </c>
    </row>
    <row r="199" spans="1:5" ht="23.25">
      <c r="A199" s="186">
        <v>42293</v>
      </c>
      <c r="B199" s="49">
        <v>37910</v>
      </c>
      <c r="C199"/>
      <c r="D199" s="50">
        <v>320.62</v>
      </c>
      <c r="E199" s="57"/>
    </row>
    <row r="200" spans="1:4" ht="23.25">
      <c r="A200" s="186">
        <v>42294</v>
      </c>
      <c r="B200" s="49">
        <v>37911</v>
      </c>
      <c r="C200"/>
      <c r="D200" s="50">
        <v>320.59999999999997</v>
      </c>
    </row>
    <row r="201" spans="1:4" ht="23.25">
      <c r="A201" s="186">
        <v>42295</v>
      </c>
      <c r="B201" s="49">
        <v>37912</v>
      </c>
      <c r="C201"/>
      <c r="D201" s="50">
        <v>320.62</v>
      </c>
    </row>
    <row r="202" spans="1:4" ht="23.25">
      <c r="A202" s="186">
        <v>42296</v>
      </c>
      <c r="B202" s="49">
        <v>37913</v>
      </c>
      <c r="C202"/>
      <c r="D202" s="50">
        <v>320.7</v>
      </c>
    </row>
    <row r="203" spans="1:4" ht="23.25">
      <c r="A203" s="186">
        <v>42297</v>
      </c>
      <c r="B203" s="49">
        <v>37914</v>
      </c>
      <c r="C203"/>
      <c r="D203" s="50">
        <v>320.72999999999996</v>
      </c>
    </row>
    <row r="204" spans="1:4" ht="23.25">
      <c r="A204" s="186">
        <v>42298</v>
      </c>
      <c r="B204" s="49">
        <v>37915</v>
      </c>
      <c r="C204"/>
      <c r="D204" s="50">
        <v>320.75</v>
      </c>
    </row>
    <row r="205" spans="1:4" ht="23.25">
      <c r="A205" s="186">
        <v>42299</v>
      </c>
      <c r="B205" s="49">
        <v>37916</v>
      </c>
      <c r="C205"/>
      <c r="D205" s="50">
        <v>320.51</v>
      </c>
    </row>
    <row r="206" spans="1:4" ht="23.25">
      <c r="A206" s="186">
        <v>42300</v>
      </c>
      <c r="B206" s="49">
        <v>37917</v>
      </c>
      <c r="C206"/>
      <c r="D206" s="50">
        <v>320.53</v>
      </c>
    </row>
    <row r="207" spans="1:4" ht="23.25">
      <c r="A207" s="186">
        <v>42301</v>
      </c>
      <c r="B207" s="49">
        <v>37918</v>
      </c>
      <c r="C207"/>
      <c r="D207" s="50">
        <v>320.53</v>
      </c>
    </row>
    <row r="208" spans="1:4" ht="23.25">
      <c r="A208" s="186">
        <v>42302</v>
      </c>
      <c r="B208" s="49">
        <v>37919</v>
      </c>
      <c r="C208"/>
      <c r="D208" s="50">
        <v>320.76</v>
      </c>
    </row>
    <row r="209" spans="1:4" ht="23.25">
      <c r="A209" s="186">
        <v>42303</v>
      </c>
      <c r="B209" s="49">
        <v>37920</v>
      </c>
      <c r="C209"/>
      <c r="D209" s="50">
        <v>320.9</v>
      </c>
    </row>
    <row r="210" spans="1:5" ht="23.25">
      <c r="A210" s="186">
        <v>42304</v>
      </c>
      <c r="B210" s="49">
        <v>37921</v>
      </c>
      <c r="C210"/>
      <c r="D210" s="50">
        <v>320.88</v>
      </c>
      <c r="E210" s="51">
        <v>320.86</v>
      </c>
    </row>
    <row r="211" spans="1:4" ht="23.25">
      <c r="A211" s="186">
        <v>42305</v>
      </c>
      <c r="B211" s="49">
        <v>37922</v>
      </c>
      <c r="C211"/>
      <c r="D211" s="50">
        <v>320.83</v>
      </c>
    </row>
    <row r="212" spans="1:5" ht="23.25">
      <c r="A212" s="186">
        <v>42306</v>
      </c>
      <c r="B212" s="49">
        <v>37923</v>
      </c>
      <c r="C212"/>
      <c r="D212" s="50">
        <v>321.92</v>
      </c>
      <c r="E212" s="57"/>
    </row>
    <row r="213" spans="1:4" ht="23.25">
      <c r="A213" s="186">
        <v>42307</v>
      </c>
      <c r="B213" s="49">
        <v>37924</v>
      </c>
      <c r="C213"/>
      <c r="D213" s="50">
        <v>321.95</v>
      </c>
    </row>
    <row r="214" spans="1:4" ht="23.25">
      <c r="A214" s="186">
        <v>42308</v>
      </c>
      <c r="B214" s="49">
        <v>37925</v>
      </c>
      <c r="C214"/>
      <c r="D214" s="50">
        <v>320.96</v>
      </c>
    </row>
    <row r="215" spans="1:4" ht="23.25">
      <c r="A215" s="186">
        <v>42309</v>
      </c>
      <c r="B215" s="49">
        <v>37926</v>
      </c>
      <c r="C215"/>
      <c r="D215" s="50">
        <v>320.76</v>
      </c>
    </row>
    <row r="216" spans="1:4" ht="23.25">
      <c r="A216" s="186">
        <v>42310</v>
      </c>
      <c r="B216" s="49">
        <v>37927</v>
      </c>
      <c r="C216"/>
      <c r="D216" s="50">
        <v>320.7</v>
      </c>
    </row>
    <row r="217" spans="1:4" ht="23.25">
      <c r="A217" s="186">
        <v>42311</v>
      </c>
      <c r="B217" s="49">
        <v>37928</v>
      </c>
      <c r="C217"/>
      <c r="D217" s="50">
        <v>320.67</v>
      </c>
    </row>
    <row r="218" spans="1:4" ht="23.25">
      <c r="A218" s="186">
        <v>42312</v>
      </c>
      <c r="B218" s="49">
        <v>37929</v>
      </c>
      <c r="C218"/>
      <c r="D218" s="50">
        <v>320.65999999999997</v>
      </c>
    </row>
    <row r="219" spans="1:4" ht="23.25">
      <c r="A219" s="186">
        <v>42313</v>
      </c>
      <c r="B219" s="49">
        <v>37930</v>
      </c>
      <c r="C219"/>
      <c r="D219" s="50">
        <v>320.67</v>
      </c>
    </row>
    <row r="220" spans="1:4" ht="23.25">
      <c r="A220" s="186">
        <v>42314</v>
      </c>
      <c r="B220" s="49">
        <v>37931</v>
      </c>
      <c r="C220"/>
      <c r="D220" s="50">
        <v>320.56</v>
      </c>
    </row>
    <row r="221" spans="1:4" ht="23.25">
      <c r="A221" s="186">
        <v>42315</v>
      </c>
      <c r="B221" s="49">
        <v>37932</v>
      </c>
      <c r="C221"/>
      <c r="D221" s="50">
        <v>320.53</v>
      </c>
    </row>
    <row r="222" spans="1:4" ht="23.25">
      <c r="A222" s="186">
        <v>42316</v>
      </c>
      <c r="B222" s="49">
        <v>37933</v>
      </c>
      <c r="C222"/>
      <c r="D222" s="50">
        <v>320.53</v>
      </c>
    </row>
    <row r="223" spans="1:5" ht="23.25">
      <c r="A223" s="186">
        <v>42317</v>
      </c>
      <c r="B223" s="49">
        <v>37934</v>
      </c>
      <c r="C223"/>
      <c r="D223" s="50">
        <v>321</v>
      </c>
      <c r="E223" s="51">
        <v>321.02</v>
      </c>
    </row>
    <row r="224" spans="1:4" ht="23.25">
      <c r="A224" s="186">
        <v>42318</v>
      </c>
      <c r="B224" s="49">
        <v>37935</v>
      </c>
      <c r="C224"/>
      <c r="D224" s="50">
        <v>321.28</v>
      </c>
    </row>
    <row r="225" spans="1:5" ht="23.25">
      <c r="A225" s="186">
        <v>42319</v>
      </c>
      <c r="B225" s="49">
        <v>37936</v>
      </c>
      <c r="C225"/>
      <c r="D225" s="50">
        <v>322.46</v>
      </c>
      <c r="E225" s="51">
        <v>322.32</v>
      </c>
    </row>
    <row r="226" spans="1:5" ht="23.25">
      <c r="A226" s="186">
        <v>42320</v>
      </c>
      <c r="B226" s="49">
        <v>37937</v>
      </c>
      <c r="C226"/>
      <c r="D226" s="50">
        <v>322.21999999999997</v>
      </c>
      <c r="E226" s="51">
        <v>322.02</v>
      </c>
    </row>
    <row r="227" spans="1:4" ht="23.25">
      <c r="A227" s="186">
        <v>42321</v>
      </c>
      <c r="B227" s="49">
        <v>37938</v>
      </c>
      <c r="C227"/>
      <c r="D227" s="50">
        <v>321.37</v>
      </c>
    </row>
    <row r="228" spans="1:4" ht="23.25">
      <c r="A228" s="186">
        <v>42322</v>
      </c>
      <c r="B228" s="49">
        <v>37939</v>
      </c>
      <c r="C228"/>
      <c r="D228" s="50">
        <v>320.95</v>
      </c>
    </row>
    <row r="229" spans="1:4" ht="23.25">
      <c r="A229" s="186">
        <v>42323</v>
      </c>
      <c r="B229" s="49">
        <v>37940</v>
      </c>
      <c r="C229"/>
      <c r="D229" s="50">
        <v>320.89</v>
      </c>
    </row>
    <row r="230" spans="1:4" ht="23.25">
      <c r="A230" s="186">
        <v>42324</v>
      </c>
      <c r="B230" s="49">
        <v>37941</v>
      </c>
      <c r="C230"/>
      <c r="D230" s="50">
        <v>320.74</v>
      </c>
    </row>
    <row r="231" spans="1:4" ht="23.25">
      <c r="A231" s="186">
        <v>42325</v>
      </c>
      <c r="B231" s="49">
        <v>37942</v>
      </c>
      <c r="C231"/>
      <c r="D231" s="50">
        <v>320.68</v>
      </c>
    </row>
    <row r="232" spans="1:4" ht="23.25">
      <c r="A232" s="186">
        <v>42326</v>
      </c>
      <c r="B232" s="49">
        <v>37943</v>
      </c>
      <c r="C232"/>
      <c r="D232" s="50">
        <v>320.61</v>
      </c>
    </row>
    <row r="233" spans="1:4" ht="23.25">
      <c r="A233" s="186">
        <v>42327</v>
      </c>
      <c r="B233" s="49">
        <v>37944</v>
      </c>
      <c r="C233"/>
      <c r="D233" s="50">
        <v>320.57</v>
      </c>
    </row>
    <row r="234" spans="1:4" ht="23.25">
      <c r="A234" s="186">
        <v>42328</v>
      </c>
      <c r="B234" s="49">
        <v>37945</v>
      </c>
      <c r="C234"/>
      <c r="D234" s="50">
        <v>320.55</v>
      </c>
    </row>
    <row r="235" spans="1:4" ht="23.25">
      <c r="A235" s="186">
        <v>42329</v>
      </c>
      <c r="B235" s="49">
        <v>37946</v>
      </c>
      <c r="C235"/>
      <c r="D235" s="50">
        <v>320.53</v>
      </c>
    </row>
    <row r="236" spans="1:4" ht="23.25">
      <c r="A236" s="186">
        <v>42330</v>
      </c>
      <c r="B236" s="49">
        <v>37947</v>
      </c>
      <c r="C236"/>
      <c r="D236" s="50">
        <v>320.65</v>
      </c>
    </row>
    <row r="237" spans="1:4" ht="23.25">
      <c r="A237" s="186">
        <v>42331</v>
      </c>
      <c r="B237" s="49">
        <v>37948</v>
      </c>
      <c r="C237"/>
      <c r="D237" s="50">
        <v>320.71999999999997</v>
      </c>
    </row>
    <row r="238" spans="1:4" ht="23.25">
      <c r="A238" s="186">
        <v>42332</v>
      </c>
      <c r="B238" s="49">
        <v>37949</v>
      </c>
      <c r="C238"/>
      <c r="D238" s="50">
        <v>320.7</v>
      </c>
    </row>
    <row r="239" spans="1:4" ht="23.25">
      <c r="A239" s="186">
        <v>42333</v>
      </c>
      <c r="B239" s="49">
        <v>37950</v>
      </c>
      <c r="C239"/>
      <c r="D239" s="50">
        <v>320.71</v>
      </c>
    </row>
    <row r="240" spans="1:4" ht="23.25">
      <c r="A240" s="186">
        <v>42334</v>
      </c>
      <c r="B240" s="49">
        <v>37951</v>
      </c>
      <c r="C240"/>
      <c r="D240" s="50">
        <v>320.71999999999997</v>
      </c>
    </row>
    <row r="241" spans="1:4" ht="23.25">
      <c r="A241" s="186">
        <v>42335</v>
      </c>
      <c r="B241" s="49">
        <v>37952</v>
      </c>
      <c r="C241"/>
      <c r="D241" s="50">
        <v>320.75</v>
      </c>
    </row>
    <row r="242" spans="1:5" ht="23.25">
      <c r="A242" s="186">
        <v>42336</v>
      </c>
      <c r="B242" s="49">
        <v>37953</v>
      </c>
      <c r="C242"/>
      <c r="D242" s="50">
        <v>320.74</v>
      </c>
      <c r="E242" s="57"/>
    </row>
    <row r="243" spans="1:4" ht="23.25">
      <c r="A243" s="186">
        <v>42337</v>
      </c>
      <c r="B243" s="49">
        <v>37954</v>
      </c>
      <c r="C243"/>
      <c r="D243" s="50">
        <v>320.69</v>
      </c>
    </row>
    <row r="244" spans="1:4" ht="23.25">
      <c r="A244" s="186">
        <v>42338</v>
      </c>
      <c r="B244" s="49">
        <v>37955</v>
      </c>
      <c r="C244"/>
      <c r="D244" s="50">
        <v>320.57</v>
      </c>
    </row>
    <row r="245" spans="1:4" ht="23.25">
      <c r="A245" s="186">
        <v>42339</v>
      </c>
      <c r="B245" s="49">
        <v>37956</v>
      </c>
      <c r="C245"/>
      <c r="D245" s="50">
        <v>320.46</v>
      </c>
    </row>
    <row r="246" spans="1:4" ht="23.25">
      <c r="A246" s="186">
        <v>42340</v>
      </c>
      <c r="B246" s="49">
        <v>37957</v>
      </c>
      <c r="C246"/>
      <c r="D246" s="50">
        <v>320.37</v>
      </c>
    </row>
    <row r="247" spans="1:4" ht="23.25">
      <c r="A247" s="186">
        <v>42341</v>
      </c>
      <c r="B247" s="49">
        <v>37958</v>
      </c>
      <c r="C247"/>
      <c r="D247" s="50">
        <v>320.31</v>
      </c>
    </row>
    <row r="248" spans="1:4" ht="23.25">
      <c r="A248" s="186">
        <v>42342</v>
      </c>
      <c r="B248" s="49">
        <v>37959</v>
      </c>
      <c r="C248"/>
      <c r="D248" s="50">
        <v>320.34</v>
      </c>
    </row>
    <row r="249" spans="1:4" ht="23.25">
      <c r="A249" s="186">
        <v>42343</v>
      </c>
      <c r="B249" s="49">
        <v>37960</v>
      </c>
      <c r="C249"/>
      <c r="D249" s="50">
        <v>320.34999999999997</v>
      </c>
    </row>
    <row r="250" spans="1:4" ht="23.25">
      <c r="A250" s="186">
        <v>42344</v>
      </c>
      <c r="B250" s="49">
        <v>37961</v>
      </c>
      <c r="C250"/>
      <c r="D250" s="50">
        <v>320.34999999999997</v>
      </c>
    </row>
    <row r="251" spans="1:4" ht="23.25">
      <c r="A251" s="186">
        <v>42345</v>
      </c>
      <c r="B251" s="49">
        <v>37962</v>
      </c>
      <c r="C251"/>
      <c r="D251" s="50">
        <v>320.27</v>
      </c>
    </row>
    <row r="252" spans="1:4" ht="23.25">
      <c r="A252" s="186">
        <v>42346</v>
      </c>
      <c r="B252" s="49">
        <v>37963</v>
      </c>
      <c r="C252"/>
      <c r="D252" s="50">
        <v>320.26</v>
      </c>
    </row>
    <row r="253" spans="1:4" ht="23.25">
      <c r="A253" s="186">
        <v>42347</v>
      </c>
      <c r="B253" s="49">
        <v>37964</v>
      </c>
      <c r="C253"/>
      <c r="D253" s="50">
        <v>320.25</v>
      </c>
    </row>
    <row r="254" spans="1:4" ht="23.25">
      <c r="A254" s="186">
        <v>42348</v>
      </c>
      <c r="B254" s="49">
        <v>37965</v>
      </c>
      <c r="C254"/>
      <c r="D254" s="50">
        <v>320.31</v>
      </c>
    </row>
    <row r="255" spans="1:4" ht="23.25">
      <c r="A255" s="186">
        <v>42349</v>
      </c>
      <c r="B255" s="49">
        <v>37966</v>
      </c>
      <c r="C255"/>
      <c r="D255" s="50">
        <v>320.32</v>
      </c>
    </row>
    <row r="256" spans="1:4" ht="23.25">
      <c r="A256" s="186">
        <v>42350</v>
      </c>
      <c r="B256" s="49">
        <v>37967</v>
      </c>
      <c r="C256"/>
      <c r="D256" s="50">
        <v>320.32</v>
      </c>
    </row>
    <row r="257" spans="1:5" ht="23.25">
      <c r="A257" s="186">
        <v>42351</v>
      </c>
      <c r="B257" s="49">
        <v>37968</v>
      </c>
      <c r="C257"/>
      <c r="D257" s="50">
        <v>320.32</v>
      </c>
      <c r="E257" s="51">
        <v>320.32</v>
      </c>
    </row>
    <row r="258" spans="1:4" ht="23.25">
      <c r="A258" s="186">
        <v>42352</v>
      </c>
      <c r="B258" s="49">
        <v>37969</v>
      </c>
      <c r="C258"/>
      <c r="D258" s="50">
        <v>320.32</v>
      </c>
    </row>
    <row r="259" spans="1:4" ht="23.25">
      <c r="A259" s="186">
        <v>42353</v>
      </c>
      <c r="B259" s="49">
        <v>37970</v>
      </c>
      <c r="C259"/>
      <c r="D259" s="50">
        <v>320.32</v>
      </c>
    </row>
    <row r="260" spans="1:4" ht="23.25">
      <c r="A260" s="186">
        <v>42354</v>
      </c>
      <c r="B260" s="49">
        <v>37971</v>
      </c>
      <c r="C260"/>
      <c r="D260" s="50">
        <v>320.33</v>
      </c>
    </row>
    <row r="261" spans="1:4" ht="23.25">
      <c r="A261" s="186">
        <v>42355</v>
      </c>
      <c r="B261" s="49">
        <v>37972</v>
      </c>
      <c r="C261"/>
      <c r="D261" s="50">
        <v>320.36</v>
      </c>
    </row>
    <row r="262" spans="1:4" ht="23.25">
      <c r="A262" s="186">
        <v>42356</v>
      </c>
      <c r="B262" s="49">
        <v>37973</v>
      </c>
      <c r="C262"/>
      <c r="D262" s="50">
        <v>320.36</v>
      </c>
    </row>
    <row r="263" spans="1:4" ht="23.25">
      <c r="A263" s="186">
        <v>42357</v>
      </c>
      <c r="B263" s="49">
        <v>37974</v>
      </c>
      <c r="C263"/>
      <c r="D263" s="50">
        <v>320.34999999999997</v>
      </c>
    </row>
    <row r="264" spans="1:9" ht="23.25">
      <c r="A264" s="186">
        <v>42358</v>
      </c>
      <c r="B264" s="49">
        <v>37975</v>
      </c>
      <c r="C264"/>
      <c r="D264" s="50">
        <v>320.34999999999997</v>
      </c>
      <c r="I264" s="160"/>
    </row>
    <row r="265" spans="1:5" ht="23.25">
      <c r="A265" s="186">
        <v>42359</v>
      </c>
      <c r="B265" s="49">
        <v>37976</v>
      </c>
      <c r="C265"/>
      <c r="D265" s="50">
        <v>320.34</v>
      </c>
      <c r="E265" s="51">
        <v>320.33</v>
      </c>
    </row>
    <row r="266" spans="1:9" ht="23.25">
      <c r="A266" s="186">
        <v>42360</v>
      </c>
      <c r="B266" s="49">
        <v>37977</v>
      </c>
      <c r="C266"/>
      <c r="D266" s="50">
        <v>320.32</v>
      </c>
      <c r="I266" s="160"/>
    </row>
    <row r="267" spans="1:4" ht="23.25">
      <c r="A267" s="186">
        <v>42361</v>
      </c>
      <c r="B267" s="49">
        <v>37978</v>
      </c>
      <c r="C267"/>
      <c r="D267" s="50">
        <v>320.32</v>
      </c>
    </row>
    <row r="268" spans="1:4" ht="23.25">
      <c r="A268" s="186">
        <v>42362</v>
      </c>
      <c r="B268" s="49">
        <v>37979</v>
      </c>
      <c r="C268"/>
      <c r="D268" s="50">
        <v>320.31</v>
      </c>
    </row>
    <row r="269" spans="1:4" ht="23.25">
      <c r="A269" s="186">
        <v>42363</v>
      </c>
      <c r="B269" s="49">
        <v>37980</v>
      </c>
      <c r="C269"/>
      <c r="D269" s="50">
        <v>320.28999999999996</v>
      </c>
    </row>
    <row r="270" spans="1:4" ht="23.25">
      <c r="A270" s="186">
        <v>42364</v>
      </c>
      <c r="B270" s="49">
        <v>37981</v>
      </c>
      <c r="C270"/>
      <c r="D270" s="50">
        <v>320.34999999999997</v>
      </c>
    </row>
    <row r="271" spans="1:4" ht="23.25">
      <c r="A271" s="186">
        <v>42365</v>
      </c>
      <c r="B271" s="49">
        <v>37982</v>
      </c>
      <c r="C271"/>
      <c r="D271" s="50">
        <v>320.36</v>
      </c>
    </row>
    <row r="272" spans="1:4" ht="23.25">
      <c r="A272" s="186">
        <v>42366</v>
      </c>
      <c r="B272" s="49">
        <v>37983</v>
      </c>
      <c r="C272"/>
      <c r="D272" s="50">
        <v>320.34</v>
      </c>
    </row>
    <row r="273" spans="1:4" ht="23.25">
      <c r="A273" s="186">
        <v>42367</v>
      </c>
      <c r="B273" s="49">
        <v>37984</v>
      </c>
      <c r="C273"/>
      <c r="D273" s="50">
        <v>320.3</v>
      </c>
    </row>
    <row r="274" spans="1:4" ht="23.25">
      <c r="A274" s="186">
        <v>42368</v>
      </c>
      <c r="B274" s="49">
        <v>37985</v>
      </c>
      <c r="C274"/>
      <c r="D274" s="50">
        <v>320.3</v>
      </c>
    </row>
    <row r="275" spans="1:5" ht="23.25">
      <c r="A275" s="186">
        <v>42369</v>
      </c>
      <c r="B275" s="49">
        <v>37986</v>
      </c>
      <c r="C275"/>
      <c r="D275" s="50">
        <v>320.34</v>
      </c>
      <c r="E275" s="57"/>
    </row>
    <row r="276" spans="1:4" ht="23.25">
      <c r="A276" s="48">
        <v>240697</v>
      </c>
      <c r="B276" s="49">
        <v>37987</v>
      </c>
      <c r="C276"/>
      <c r="D276" s="50">
        <v>320.34</v>
      </c>
    </row>
    <row r="277" spans="1:4" ht="23.25">
      <c r="A277" s="48">
        <v>240698</v>
      </c>
      <c r="B277" s="49">
        <v>37988</v>
      </c>
      <c r="C277"/>
      <c r="D277" s="50">
        <v>320.36</v>
      </c>
    </row>
    <row r="278" spans="1:4" ht="23.25">
      <c r="A278" s="48">
        <v>240699</v>
      </c>
      <c r="B278" s="49">
        <v>37989</v>
      </c>
      <c r="C278"/>
      <c r="D278" s="50">
        <v>320.37</v>
      </c>
    </row>
    <row r="279" spans="1:4" ht="23.25">
      <c r="A279" s="48">
        <v>240700</v>
      </c>
      <c r="B279" s="49">
        <v>37990</v>
      </c>
      <c r="C279"/>
      <c r="D279" s="50">
        <v>320.32</v>
      </c>
    </row>
    <row r="280" spans="1:5" ht="23.25">
      <c r="A280" s="48">
        <v>240701</v>
      </c>
      <c r="B280" s="49">
        <v>37991</v>
      </c>
      <c r="C280"/>
      <c r="D280" s="50">
        <v>320.34</v>
      </c>
      <c r="E280" s="51">
        <v>320.33</v>
      </c>
    </row>
    <row r="281" spans="1:4" ht="23.25">
      <c r="A281" s="48">
        <v>240702</v>
      </c>
      <c r="B281" s="49">
        <v>37992</v>
      </c>
      <c r="C281"/>
      <c r="D281" s="50">
        <v>320.36</v>
      </c>
    </row>
    <row r="282" spans="1:4" ht="23.25">
      <c r="A282" s="48">
        <v>240703</v>
      </c>
      <c r="B282" s="49">
        <v>37993</v>
      </c>
      <c r="C282"/>
      <c r="D282" s="50">
        <v>320.36</v>
      </c>
    </row>
    <row r="283" spans="1:4" ht="23.25">
      <c r="A283" s="48">
        <v>240704</v>
      </c>
      <c r="B283" s="49">
        <v>37994</v>
      </c>
      <c r="C283"/>
      <c r="D283" s="50">
        <v>320.34999999999997</v>
      </c>
    </row>
    <row r="284" spans="1:4" ht="23.25">
      <c r="A284" s="48">
        <v>240705</v>
      </c>
      <c r="B284" s="49">
        <v>37995</v>
      </c>
      <c r="C284"/>
      <c r="D284" s="50">
        <v>320.34999999999997</v>
      </c>
    </row>
    <row r="285" spans="1:4" ht="23.25">
      <c r="A285" s="48">
        <v>240706</v>
      </c>
      <c r="B285" s="49">
        <v>37996</v>
      </c>
      <c r="C285"/>
      <c r="D285" s="50">
        <v>320.36</v>
      </c>
    </row>
    <row r="286" spans="1:4" ht="23.25">
      <c r="A286" s="48">
        <v>240707</v>
      </c>
      <c r="B286" s="49">
        <v>37997</v>
      </c>
      <c r="C286"/>
      <c r="D286" s="50">
        <v>320.47999999999996</v>
      </c>
    </row>
    <row r="287" spans="1:4" ht="23.25">
      <c r="A287" s="48">
        <v>240708</v>
      </c>
      <c r="B287" s="49">
        <v>37998</v>
      </c>
      <c r="C287"/>
      <c r="D287" s="50">
        <v>320.46999999999997</v>
      </c>
    </row>
    <row r="288" spans="1:4" ht="23.25">
      <c r="A288" s="48">
        <v>240709</v>
      </c>
      <c r="B288" s="49">
        <v>37999</v>
      </c>
      <c r="C288"/>
      <c r="D288" s="50">
        <v>320.42</v>
      </c>
    </row>
    <row r="289" spans="1:4" ht="23.25">
      <c r="A289" s="48">
        <v>240710</v>
      </c>
      <c r="B289" s="49">
        <v>38000</v>
      </c>
      <c r="C289"/>
      <c r="D289" s="50">
        <v>320.38</v>
      </c>
    </row>
    <row r="290" spans="1:4" ht="23.25">
      <c r="A290" s="48">
        <v>240711</v>
      </c>
      <c r="B290" s="49">
        <v>38001</v>
      </c>
      <c r="C290"/>
      <c r="D290" s="50">
        <v>320.34999999999997</v>
      </c>
    </row>
    <row r="291" spans="1:4" ht="23.25">
      <c r="A291" s="48">
        <v>240712</v>
      </c>
      <c r="B291" s="49">
        <v>38002</v>
      </c>
      <c r="C291"/>
      <c r="D291" s="50">
        <v>320.34</v>
      </c>
    </row>
    <row r="292" spans="1:5" ht="23.25">
      <c r="A292" s="48">
        <v>240713</v>
      </c>
      <c r="B292" s="49">
        <v>38003</v>
      </c>
      <c r="C292"/>
      <c r="D292" s="50">
        <v>320.31</v>
      </c>
      <c r="E292" s="51">
        <v>320.31</v>
      </c>
    </row>
    <row r="293" spans="1:4" ht="23.25">
      <c r="A293" s="48">
        <v>240714</v>
      </c>
      <c r="B293" s="49">
        <v>38004</v>
      </c>
      <c r="C293"/>
      <c r="D293" s="50">
        <v>320.3</v>
      </c>
    </row>
    <row r="294" spans="1:4" ht="23.25">
      <c r="A294" s="48">
        <v>240715</v>
      </c>
      <c r="B294" s="49">
        <v>38005</v>
      </c>
      <c r="C294"/>
      <c r="D294" s="50">
        <v>320.31</v>
      </c>
    </row>
    <row r="295" spans="1:4" ht="23.25">
      <c r="A295" s="48">
        <v>240716</v>
      </c>
      <c r="B295" s="49">
        <v>38006</v>
      </c>
      <c r="C295"/>
      <c r="D295" s="50">
        <v>320.31</v>
      </c>
    </row>
    <row r="296" spans="1:4" ht="23.25">
      <c r="A296" s="48">
        <v>240717</v>
      </c>
      <c r="B296" s="49">
        <v>38007</v>
      </c>
      <c r="C296"/>
      <c r="D296" s="50">
        <v>320.31</v>
      </c>
    </row>
    <row r="297" spans="1:4" ht="23.25">
      <c r="A297" s="48">
        <v>240718</v>
      </c>
      <c r="B297" s="49">
        <v>38007</v>
      </c>
      <c r="C297"/>
      <c r="D297" s="50">
        <v>320.31</v>
      </c>
    </row>
    <row r="298" spans="1:4" ht="23.25">
      <c r="A298" s="48">
        <v>240719</v>
      </c>
      <c r="B298" s="49">
        <v>38008</v>
      </c>
      <c r="C298"/>
      <c r="D298" s="50">
        <v>320.3</v>
      </c>
    </row>
    <row r="299" spans="1:4" ht="23.25">
      <c r="A299" s="48">
        <v>240720</v>
      </c>
      <c r="B299" s="49">
        <v>38009</v>
      </c>
      <c r="C299"/>
      <c r="D299" s="50">
        <v>320.3</v>
      </c>
    </row>
    <row r="300" spans="1:4" ht="23.25">
      <c r="A300" s="48">
        <v>240721</v>
      </c>
      <c r="B300" s="49">
        <v>38010</v>
      </c>
      <c r="C300"/>
      <c r="D300" s="50">
        <v>320.28999999999996</v>
      </c>
    </row>
    <row r="301" spans="1:4" ht="23.25">
      <c r="A301" s="48">
        <v>240722</v>
      </c>
      <c r="B301" s="49">
        <v>38011</v>
      </c>
      <c r="C301"/>
      <c r="D301" s="50">
        <v>320.21</v>
      </c>
    </row>
    <row r="302" spans="1:5" ht="23.25">
      <c r="A302" s="48">
        <v>240723</v>
      </c>
      <c r="B302" s="49">
        <v>38012</v>
      </c>
      <c r="C302"/>
      <c r="D302" s="50">
        <v>320.21999999999997</v>
      </c>
      <c r="E302" s="51">
        <v>320.2</v>
      </c>
    </row>
    <row r="303" spans="1:4" ht="23.25">
      <c r="A303" s="48">
        <v>240724</v>
      </c>
      <c r="B303" s="49">
        <v>38013</v>
      </c>
      <c r="C303"/>
      <c r="D303" s="50">
        <v>320.21999999999997</v>
      </c>
    </row>
    <row r="304" spans="1:4" ht="23.25">
      <c r="A304" s="48">
        <v>240725</v>
      </c>
      <c r="B304" s="49">
        <v>38014</v>
      </c>
      <c r="C304"/>
      <c r="D304" s="50">
        <v>320.24</v>
      </c>
    </row>
    <row r="305" spans="1:4" ht="23.25">
      <c r="A305" s="48">
        <v>240726</v>
      </c>
      <c r="B305" s="49">
        <v>38015</v>
      </c>
      <c r="C305"/>
      <c r="D305" s="50">
        <v>320.24</v>
      </c>
    </row>
    <row r="306" spans="1:4" ht="23.25">
      <c r="A306" s="48">
        <v>240727</v>
      </c>
      <c r="B306" s="49">
        <v>38016</v>
      </c>
      <c r="C306"/>
      <c r="D306" s="50">
        <v>320.22999999999996</v>
      </c>
    </row>
    <row r="307" spans="1:4" ht="23.25">
      <c r="A307" s="48">
        <v>240728</v>
      </c>
      <c r="B307" s="49">
        <v>38017</v>
      </c>
      <c r="C307"/>
      <c r="D307" s="50">
        <v>320.24</v>
      </c>
    </row>
    <row r="308" spans="1:4" ht="23.25">
      <c r="A308" s="48">
        <v>240729</v>
      </c>
      <c r="B308" s="49">
        <v>38018</v>
      </c>
      <c r="C308"/>
      <c r="D308" s="50">
        <v>320.25</v>
      </c>
    </row>
    <row r="309" spans="1:5" ht="23.25">
      <c r="A309" s="48">
        <v>240730</v>
      </c>
      <c r="B309" s="49">
        <v>38019</v>
      </c>
      <c r="C309"/>
      <c r="D309" s="50">
        <v>320.24</v>
      </c>
      <c r="E309" s="51">
        <v>320.23</v>
      </c>
    </row>
    <row r="310" spans="1:4" ht="23.25">
      <c r="A310" s="48">
        <v>240731</v>
      </c>
      <c r="B310" s="49">
        <v>38020</v>
      </c>
      <c r="C310"/>
      <c r="D310" s="50">
        <v>320.21</v>
      </c>
    </row>
    <row r="311" spans="1:4" ht="23.25">
      <c r="A311" s="48">
        <v>240732</v>
      </c>
      <c r="B311" s="49">
        <v>38021</v>
      </c>
      <c r="C311"/>
      <c r="D311" s="50">
        <v>320.22999999999996</v>
      </c>
    </row>
    <row r="312" spans="1:4" ht="23.25">
      <c r="A312" s="48">
        <v>240733</v>
      </c>
      <c r="B312" s="49">
        <v>38022</v>
      </c>
      <c r="C312"/>
      <c r="D312" s="50">
        <v>320.24</v>
      </c>
    </row>
    <row r="313" spans="1:4" ht="23.25">
      <c r="A313" s="48">
        <v>240734</v>
      </c>
      <c r="B313" s="49">
        <v>38023</v>
      </c>
      <c r="C313"/>
      <c r="D313" s="50">
        <v>320.15999999999997</v>
      </c>
    </row>
    <row r="314" spans="1:4" ht="23.25">
      <c r="A314" s="48">
        <v>240735</v>
      </c>
      <c r="B314" s="49">
        <v>38024</v>
      </c>
      <c r="C314"/>
      <c r="D314" s="50">
        <v>320.12</v>
      </c>
    </row>
    <row r="315" spans="1:4" ht="23.25">
      <c r="A315" s="48">
        <v>240736</v>
      </c>
      <c r="B315" s="49">
        <v>38025</v>
      </c>
      <c r="C315"/>
      <c r="D315" s="50">
        <v>320.11</v>
      </c>
    </row>
    <row r="316" spans="1:4" ht="23.25">
      <c r="A316" s="48">
        <v>240737</v>
      </c>
      <c r="B316" s="49">
        <v>38026</v>
      </c>
      <c r="C316"/>
      <c r="D316" s="50">
        <v>320.09999999999997</v>
      </c>
    </row>
    <row r="317" spans="1:4" ht="23.25">
      <c r="A317" s="48">
        <v>240738</v>
      </c>
      <c r="B317" s="49">
        <v>38027</v>
      </c>
      <c r="C317"/>
      <c r="D317" s="50">
        <v>320.07</v>
      </c>
    </row>
    <row r="318" spans="1:4" ht="23.25">
      <c r="A318" s="48">
        <v>240739</v>
      </c>
      <c r="B318" s="49">
        <v>38028</v>
      </c>
      <c r="C318"/>
      <c r="D318" s="50">
        <v>320.07</v>
      </c>
    </row>
    <row r="319" spans="1:4" ht="23.25">
      <c r="A319" s="48">
        <v>240740</v>
      </c>
      <c r="B319" s="49">
        <v>38029</v>
      </c>
      <c r="C319"/>
      <c r="D319" s="50">
        <v>320.09</v>
      </c>
    </row>
    <row r="320" spans="1:4" ht="23.25">
      <c r="A320" s="48">
        <v>240741</v>
      </c>
      <c r="B320" s="49">
        <v>38030</v>
      </c>
      <c r="C320"/>
      <c r="D320" s="50">
        <v>320.09</v>
      </c>
    </row>
    <row r="321" spans="1:4" ht="23.25">
      <c r="A321" s="48">
        <v>240742</v>
      </c>
      <c r="B321" s="49">
        <v>38031</v>
      </c>
      <c r="C321"/>
      <c r="D321" s="50">
        <v>320.09</v>
      </c>
    </row>
    <row r="322" spans="1:5" ht="23.25">
      <c r="A322" s="48">
        <v>240743</v>
      </c>
      <c r="B322" s="49">
        <v>38032</v>
      </c>
      <c r="C322"/>
      <c r="D322" s="50">
        <v>320.09</v>
      </c>
      <c r="E322" s="51">
        <v>320.09</v>
      </c>
    </row>
    <row r="323" spans="1:4" ht="23.25">
      <c r="A323" s="48">
        <v>240744</v>
      </c>
      <c r="B323" s="49">
        <v>38033</v>
      </c>
      <c r="C323"/>
      <c r="D323" s="50">
        <v>320.09999999999997</v>
      </c>
    </row>
    <row r="324" spans="1:4" ht="23.25">
      <c r="A324" s="48">
        <v>240745</v>
      </c>
      <c r="B324" s="49">
        <v>38034</v>
      </c>
      <c r="C324"/>
      <c r="D324" s="50">
        <v>320.09999999999997</v>
      </c>
    </row>
    <row r="325" spans="1:4" ht="23.25">
      <c r="A325" s="48">
        <v>240746</v>
      </c>
      <c r="B325" s="49">
        <v>38035</v>
      </c>
      <c r="C325"/>
      <c r="D325" s="50">
        <v>320.09</v>
      </c>
    </row>
    <row r="326" spans="1:4" ht="23.25">
      <c r="A326" s="48">
        <v>240747</v>
      </c>
      <c r="B326" s="49">
        <v>38036</v>
      </c>
      <c r="C326"/>
      <c r="D326" s="50">
        <v>320.08</v>
      </c>
    </row>
    <row r="327" spans="1:4" ht="23.25">
      <c r="A327" s="48">
        <v>240748</v>
      </c>
      <c r="B327" s="49">
        <v>38037</v>
      </c>
      <c r="C327"/>
      <c r="D327" s="50">
        <v>320.07</v>
      </c>
    </row>
    <row r="328" spans="1:4" ht="23.25">
      <c r="A328" s="48">
        <v>240749</v>
      </c>
      <c r="B328" s="49">
        <v>38038</v>
      </c>
      <c r="C328"/>
      <c r="D328" s="50">
        <v>320.2</v>
      </c>
    </row>
    <row r="329" spans="1:5" ht="23.25">
      <c r="A329" s="48">
        <v>240750</v>
      </c>
      <c r="B329" s="49">
        <v>38039</v>
      </c>
      <c r="C329"/>
      <c r="D329" s="50">
        <v>320.25</v>
      </c>
      <c r="E329" s="51">
        <v>320.07</v>
      </c>
    </row>
    <row r="330" spans="1:4" ht="23.25">
      <c r="A330" s="48">
        <v>240751</v>
      </c>
      <c r="B330" s="49">
        <v>38040</v>
      </c>
      <c r="C330"/>
      <c r="D330" s="50">
        <v>320.25</v>
      </c>
    </row>
    <row r="331" spans="1:4" ht="23.25">
      <c r="A331" s="48">
        <v>240752</v>
      </c>
      <c r="B331" s="49">
        <v>38041</v>
      </c>
      <c r="C331"/>
      <c r="D331" s="50">
        <v>320.15999999999997</v>
      </c>
    </row>
    <row r="332" spans="1:4" ht="23.25">
      <c r="A332" s="48">
        <v>240753</v>
      </c>
      <c r="B332" s="49">
        <v>38042</v>
      </c>
      <c r="C332"/>
      <c r="D332" s="50">
        <v>320.15</v>
      </c>
    </row>
    <row r="333" spans="1:5" ht="23.25">
      <c r="A333" s="48">
        <v>240754</v>
      </c>
      <c r="B333" s="49">
        <v>38043</v>
      </c>
      <c r="C333"/>
      <c r="D333" s="50">
        <v>320.09</v>
      </c>
      <c r="E333" s="57"/>
    </row>
    <row r="334" spans="1:4" ht="23.25">
      <c r="A334" s="48">
        <v>240755</v>
      </c>
      <c r="B334" s="49">
        <v>38044</v>
      </c>
      <c r="C334"/>
      <c r="D334" s="50">
        <v>320.08</v>
      </c>
    </row>
    <row r="335" spans="1:4" ht="23.25">
      <c r="A335" s="48">
        <v>240756</v>
      </c>
      <c r="B335" s="49">
        <v>38045</v>
      </c>
      <c r="C335"/>
      <c r="D335" s="50">
        <v>320.07</v>
      </c>
    </row>
    <row r="336" spans="1:4" ht="23.25">
      <c r="A336" s="48">
        <v>240757</v>
      </c>
      <c r="B336" s="49">
        <v>38046</v>
      </c>
      <c r="C336"/>
      <c r="D336" s="50">
        <v>320.06</v>
      </c>
    </row>
    <row r="337" spans="1:4" ht="23.25">
      <c r="A337" s="48">
        <v>240758</v>
      </c>
      <c r="B337" s="49">
        <v>38047</v>
      </c>
      <c r="C337"/>
      <c r="D337" s="50">
        <v>320.05</v>
      </c>
    </row>
    <row r="338" spans="1:5" ht="23.25">
      <c r="A338" s="48">
        <v>240759</v>
      </c>
      <c r="B338" s="49">
        <v>38048</v>
      </c>
      <c r="C338"/>
      <c r="D338" s="50">
        <v>320.01</v>
      </c>
      <c r="E338" s="51">
        <v>320.05</v>
      </c>
    </row>
    <row r="339" spans="1:4" ht="23.25">
      <c r="A339" s="48">
        <v>240760</v>
      </c>
      <c r="B339" s="49">
        <v>38049</v>
      </c>
      <c r="C339"/>
      <c r="D339" s="50">
        <v>319.99</v>
      </c>
    </row>
    <row r="340" spans="1:4" ht="23.25">
      <c r="A340" s="48">
        <v>240761</v>
      </c>
      <c r="B340" s="49">
        <v>38050</v>
      </c>
      <c r="C340"/>
      <c r="D340" s="50">
        <v>319.97999999999996</v>
      </c>
    </row>
    <row r="341" spans="1:4" ht="23.25">
      <c r="A341" s="48">
        <v>240762</v>
      </c>
      <c r="B341" s="49">
        <v>38051</v>
      </c>
      <c r="C341"/>
      <c r="D341" s="50">
        <v>320.06</v>
      </c>
    </row>
    <row r="342" spans="1:4" ht="23.25">
      <c r="A342" s="48">
        <v>240763</v>
      </c>
      <c r="B342" s="49">
        <v>38052</v>
      </c>
      <c r="C342"/>
      <c r="D342" s="50">
        <v>320.07</v>
      </c>
    </row>
    <row r="343" spans="1:4" ht="23.25">
      <c r="A343" s="48">
        <v>240764</v>
      </c>
      <c r="B343" s="49">
        <v>38053</v>
      </c>
      <c r="C343"/>
      <c r="D343" s="50">
        <v>320.07</v>
      </c>
    </row>
    <row r="344" spans="1:4" ht="23.25">
      <c r="A344" s="48">
        <v>240765</v>
      </c>
      <c r="B344" s="49">
        <v>38054</v>
      </c>
      <c r="C344"/>
      <c r="D344" s="50">
        <v>320.06</v>
      </c>
    </row>
    <row r="345" spans="1:4" ht="23.25">
      <c r="A345" s="48">
        <v>240766</v>
      </c>
      <c r="B345" s="49">
        <v>38055</v>
      </c>
      <c r="C345"/>
      <c r="D345" s="50">
        <v>320.07</v>
      </c>
    </row>
    <row r="346" spans="1:4" ht="23.25">
      <c r="A346" s="48">
        <v>240767</v>
      </c>
      <c r="B346" s="49">
        <v>38056</v>
      </c>
      <c r="C346"/>
      <c r="D346" s="50">
        <v>320.06</v>
      </c>
    </row>
    <row r="347" spans="1:4" ht="23.25">
      <c r="A347" s="48">
        <v>240768</v>
      </c>
      <c r="B347" s="49">
        <v>38057</v>
      </c>
      <c r="C347"/>
      <c r="D347" s="50">
        <v>320.24</v>
      </c>
    </row>
    <row r="348" spans="1:4" ht="23.25">
      <c r="A348" s="48">
        <v>240769</v>
      </c>
      <c r="B348" s="49">
        <v>38058</v>
      </c>
      <c r="C348"/>
      <c r="D348" s="50">
        <v>320.26</v>
      </c>
    </row>
    <row r="349" spans="1:5" ht="23.25">
      <c r="A349" s="48">
        <v>240770</v>
      </c>
      <c r="B349" s="49">
        <v>38059</v>
      </c>
      <c r="C349"/>
      <c r="D349" s="50">
        <v>320.21</v>
      </c>
      <c r="E349" s="51">
        <v>320.08</v>
      </c>
    </row>
    <row r="350" spans="1:4" ht="23.25">
      <c r="A350" s="48">
        <v>240771</v>
      </c>
      <c r="B350" s="49">
        <v>38060</v>
      </c>
      <c r="C350"/>
      <c r="D350" s="50">
        <v>320.14</v>
      </c>
    </row>
    <row r="351" spans="1:4" ht="23.25">
      <c r="A351" s="48">
        <v>240772</v>
      </c>
      <c r="B351" s="49">
        <v>38061</v>
      </c>
      <c r="C351"/>
      <c r="D351" s="50">
        <v>320.11</v>
      </c>
    </row>
    <row r="352" spans="1:4" ht="23.25">
      <c r="A352" s="48">
        <v>240773</v>
      </c>
      <c r="B352" s="49">
        <v>38062</v>
      </c>
      <c r="C352"/>
      <c r="D352" s="50">
        <v>320.06</v>
      </c>
    </row>
    <row r="353" spans="1:4" ht="23.25">
      <c r="A353" s="48">
        <v>240774</v>
      </c>
      <c r="B353" s="49">
        <v>38063</v>
      </c>
      <c r="C353"/>
      <c r="D353" s="50">
        <v>320.05</v>
      </c>
    </row>
    <row r="354" spans="1:4" ht="23.25">
      <c r="A354" s="48">
        <v>240775</v>
      </c>
      <c r="B354" s="49">
        <v>38064</v>
      </c>
      <c r="C354"/>
      <c r="D354" s="50">
        <v>320.05</v>
      </c>
    </row>
    <row r="355" spans="1:4" ht="23.25">
      <c r="A355" s="48">
        <v>240776</v>
      </c>
      <c r="B355" s="49">
        <v>38065</v>
      </c>
      <c r="C355"/>
      <c r="D355" s="50">
        <v>320.05</v>
      </c>
    </row>
    <row r="356" spans="1:4" ht="23.25">
      <c r="A356" s="48">
        <v>240777</v>
      </c>
      <c r="B356" s="49">
        <v>38066</v>
      </c>
      <c r="C356"/>
      <c r="D356" s="50">
        <v>320.03</v>
      </c>
    </row>
    <row r="357" spans="1:4" ht="23.25">
      <c r="A357" s="48">
        <v>240778</v>
      </c>
      <c r="B357" s="49">
        <v>38067</v>
      </c>
      <c r="C357"/>
      <c r="D357" s="50">
        <v>320.07</v>
      </c>
    </row>
    <row r="358" spans="1:4" ht="23.25">
      <c r="A358" s="48">
        <v>240779</v>
      </c>
      <c r="B358" s="49">
        <v>38068</v>
      </c>
      <c r="C358"/>
      <c r="D358" s="50">
        <v>320.08</v>
      </c>
    </row>
    <row r="359" spans="1:5" ht="23.25">
      <c r="A359" s="48">
        <v>240780</v>
      </c>
      <c r="B359" s="49">
        <v>38069</v>
      </c>
      <c r="C359"/>
      <c r="D359" s="50">
        <v>320.08</v>
      </c>
      <c r="E359" s="51">
        <v>320.03</v>
      </c>
    </row>
    <row r="360" spans="1:4" ht="23.25">
      <c r="A360" s="48">
        <v>240781</v>
      </c>
      <c r="B360" s="49">
        <v>38070</v>
      </c>
      <c r="C360"/>
      <c r="D360" s="50">
        <v>320.09</v>
      </c>
    </row>
    <row r="361" spans="1:4" ht="23.25">
      <c r="A361" s="48">
        <v>240782</v>
      </c>
      <c r="B361" s="49">
        <v>38071</v>
      </c>
      <c r="C361"/>
      <c r="D361" s="50">
        <v>320.09</v>
      </c>
    </row>
    <row r="362" spans="1:4" ht="23.25">
      <c r="A362" s="48">
        <v>240783</v>
      </c>
      <c r="B362" s="49">
        <v>38072</v>
      </c>
      <c r="C362"/>
      <c r="D362" s="50">
        <v>320.07</v>
      </c>
    </row>
    <row r="363" spans="1:4" ht="23.25">
      <c r="A363" s="48">
        <v>240784</v>
      </c>
      <c r="B363" s="49">
        <v>38073</v>
      </c>
      <c r="C363"/>
      <c r="D363" s="50">
        <v>320.06</v>
      </c>
    </row>
    <row r="364" spans="1:4" ht="23.25">
      <c r="A364" s="48">
        <v>240785</v>
      </c>
      <c r="B364" s="49">
        <v>38074</v>
      </c>
      <c r="C364"/>
      <c r="D364" s="50">
        <v>320.08</v>
      </c>
    </row>
    <row r="365" spans="1:4" ht="23.25">
      <c r="A365" s="48">
        <v>240786</v>
      </c>
      <c r="B365" s="49">
        <v>38075</v>
      </c>
      <c r="C365"/>
      <c r="D365" s="50">
        <v>320.09</v>
      </c>
    </row>
    <row r="366" spans="1:4" ht="23.25">
      <c r="A366" s="48">
        <v>240787</v>
      </c>
      <c r="B366" s="49">
        <v>38076</v>
      </c>
      <c r="C366"/>
      <c r="D366" s="50"/>
    </row>
    <row r="367" spans="1:4" ht="23.25">
      <c r="A367" s="48">
        <v>240788</v>
      </c>
      <c r="B367" s="49">
        <v>38077</v>
      </c>
      <c r="C367"/>
      <c r="D367" s="50"/>
    </row>
    <row r="368" ht="21">
      <c r="E368" s="52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2009-05-18T07:37:07Z</cp:lastPrinted>
  <dcterms:created xsi:type="dcterms:W3CDTF">1998-07-27T01:24:41Z</dcterms:created>
  <dcterms:modified xsi:type="dcterms:W3CDTF">2017-06-01T07:10:49Z</dcterms:modified>
  <cp:category/>
  <cp:version/>
  <cp:contentType/>
  <cp:contentStatus/>
</cp:coreProperties>
</file>