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0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  <sheet name="Sheet1" sheetId="6" r:id="rId6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<sst xmlns="http://schemas.openxmlformats.org/spreadsheetml/2006/main" count="405" uniqueCount="159">
  <si>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</si>
  <si>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</si>
  <si>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</si>
  <si>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</si>
  <si>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</si>
  <si>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</si>
  <si>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</si>
  <si>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</si>
  <si>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</si>
  <si>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</si>
  <si>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</si>
  <si>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</si>
  <si>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</si>
  <si>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</si>
  <si>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</si>
  <si>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</si>
  <si>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</si>
  <si>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</si>
  <si>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</si>
  <si>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</si>
  <si>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</si>
  <si>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</si>
  <si>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</si>
  <si>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</si>
  <si>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</si>
  <si>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</si>
  <si>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</si>
  <si>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</si>
  <si>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</si>
  <si>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</si>
  <si>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</si>
  <si>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</si>
  <si>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</si>
  <si>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</si>
  <si>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</si>
  <si>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</si>
  <si>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</si>
  <si>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</si>
  <si>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</si>
  <si>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</si>
  <si>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</si>
  <si>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</si>
  <si>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</si>
  <si>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</si>
  <si>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</si>
  <si>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</si>
  <si>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</si>
  <si>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</si>
  <si>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</si>
  <si>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</si>
  <si>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</si>
  <si>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</si>
  <si>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</si>
  <si>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</si>
  <si>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</si>
  <si>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</si>
  <si>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</si>
  <si>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</si>
  <si>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</si>
  <si>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</si>
  <si>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</si>
  <si>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</si>
  <si>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</si>
  <si>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</si>
  <si>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</si>
  <si>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</si>
  <si>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</si>
  <si>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</si>
  <si>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</si>
  <si>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</si>
  <si>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</si>
  <si>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</si>
  <si>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</si>
  <si>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</si>
  <si>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</si>
  <si>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</si>
  <si>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</si>
  <si>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</si>
  <si>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</si>
  <si>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</si>
  <si>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</si>
  <si>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</si>
  <si>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</si>
  <si>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</si>
  <si>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</si>
  <si>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</si>
  <si>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</si>
  <si>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</si>
  <si>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</si>
  <si>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</si>
  <si>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</si>
  <si>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</si>
  <si>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</si>
  <si>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</si>
  <si>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</si>
  <si>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</si>
  <si>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</si>
  <si>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</si>
  <si>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</si>
  <si>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</si>
  <si>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</si>
  <si>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</si>
  <si>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</si>
  <si>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</si>
  <si>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</si>
  <si>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</si>
  <si>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</si>
  <si>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</si>
  <si>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</si>
  <si>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</si>
  <si>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</si>
  <si>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</si>
  <si>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</si>
  <si>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</si>
  <si>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</si>
  <si>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</si>
  <si>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</si>
  <si>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</si>
  <si>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</si>
  <si>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</si>
  <si>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</si>
  <si>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</si>
  <si>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</si>
  <si>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</si>
  <si>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</si>
  <si>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</si>
  <si>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</si>
  <si>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</si>
  <si>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</si>
  <si>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</si>
  <si>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</si>
  <si>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</si>
  <si>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</si>
  <si>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</si>
  <si>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</si>
  <si>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</si>
  <si>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</si>
  <si>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</si>
  <si>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</si>
  <si>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</si>
  <si>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</si>
  <si>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</si>
  <si>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</si>
  <si>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</si>
  <si>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</si>
  <si>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</si>
  <si>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</si>
  <si>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</si>
  <si>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</si>
  <si>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</si>
  <si>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</si>
  <si>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</si>
  <si>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Huai Nam Lao</t>
  </si>
  <si>
    <t>A.Tha Wang Pha</t>
  </si>
  <si>
    <t>Zero Gage 248.891 M. m.s.l.</t>
  </si>
  <si>
    <t>21/11/529</t>
  </si>
  <si>
    <t>Station..... N.65.................................... Water year…2007-2015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</si>
  <si>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</si>
  <si>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N.65  Water year 2016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</si>
</sst>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2.85"/>
      <color indexed="8"/>
      <name val="DilleniaUPC"/>
      <family val="1"/>
    </font>
    <font>
      <sz val="5.4"/>
      <color indexed="8"/>
      <name val="DilleniaUPC"/>
      <family val="1"/>
    </font>
    <font>
      <sz val="7.75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7" applyFont="1">
      <alignment/>
      <protection/>
    </xf>
    <xf numFmtId="191" fontId="6" fillId="0" borderId="0" xfId="47" applyNumberFormat="1" applyFont="1" applyBorder="1">
      <alignment/>
      <protection/>
    </xf>
    <xf numFmtId="191" fontId="6" fillId="0" borderId="0" xfId="47" applyNumberFormat="1" applyFont="1">
      <alignment/>
      <protection/>
    </xf>
    <xf numFmtId="0" fontId="6" fillId="0" borderId="0" xfId="0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8" applyFont="1">
      <alignment/>
      <protection/>
    </xf>
    <xf numFmtId="2" fontId="10" fillId="0" borderId="13" xfId="48" applyNumberFormat="1" applyFont="1" applyFill="1" applyBorder="1" applyAlignment="1" applyProtection="1">
      <alignment horizontal="center" vertical="center" shrinkToFit="1"/>
      <protection/>
    </xf>
    <xf numFmtId="197" fontId="10" fillId="0" borderId="13" xfId="48" applyNumberFormat="1" applyFont="1" applyFill="1" applyBorder="1" applyAlignment="1" applyProtection="1">
      <alignment horizontal="center" vertical="center" wrapText="1"/>
      <protection/>
    </xf>
    <xf numFmtId="192" fontId="10" fillId="0" borderId="13" xfId="48" applyNumberFormat="1" applyFont="1" applyFill="1" applyBorder="1" applyAlignment="1" applyProtection="1">
      <alignment horizontal="center" vertical="center" wrapText="1"/>
      <protection/>
    </xf>
    <xf numFmtId="2" fontId="10" fillId="0" borderId="14" xfId="48" applyNumberFormat="1" applyFont="1" applyFill="1" applyBorder="1" applyAlignment="1" applyProtection="1">
      <alignment horizontal="center" vertical="center"/>
      <protection/>
    </xf>
    <xf numFmtId="0" fontId="10" fillId="0" borderId="15" xfId="48" applyFont="1" applyFill="1" applyBorder="1" applyAlignment="1" applyProtection="1">
      <alignment horizontal="center" vertical="center"/>
      <protection/>
    </xf>
    <xf numFmtId="0" fontId="10" fillId="0" borderId="16" xfId="48" applyFont="1" applyFill="1" applyBorder="1" applyAlignment="1" applyProtection="1">
      <alignment horizontal="center" vertical="center"/>
      <protection/>
    </xf>
    <xf numFmtId="197" fontId="10" fillId="0" borderId="14" xfId="48" applyNumberFormat="1" applyFont="1" applyFill="1" applyBorder="1" applyAlignment="1" applyProtection="1">
      <alignment horizontal="center" vertical="center" wrapText="1"/>
      <protection/>
    </xf>
    <xf numFmtId="192" fontId="10" fillId="0" borderId="14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4" fontId="10" fillId="0" borderId="18" xfId="48" applyNumberFormat="1" applyFont="1" applyFill="1" applyBorder="1" applyAlignment="1" applyProtection="1">
      <alignment horizontal="center" vertical="center"/>
      <protection/>
    </xf>
    <xf numFmtId="4" fontId="10" fillId="0" borderId="19" xfId="48" applyNumberFormat="1" applyFont="1" applyFill="1" applyBorder="1" applyAlignment="1" applyProtection="1">
      <alignment horizontal="center" vertical="center"/>
      <protection/>
    </xf>
    <xf numFmtId="0" fontId="10" fillId="33" borderId="13" xfId="48" applyFont="1" applyFill="1" applyBorder="1" applyAlignment="1" applyProtection="1" quotePrefix="1">
      <alignment horizontal="center" vertical="center"/>
      <protection/>
    </xf>
    <xf numFmtId="2" fontId="10" fillId="33" borderId="13" xfId="48" applyNumberFormat="1" applyFont="1" applyFill="1" applyBorder="1" applyAlignment="1" applyProtection="1" quotePrefix="1">
      <alignment horizontal="center" vertical="center"/>
      <protection/>
    </xf>
    <xf numFmtId="0" fontId="10" fillId="33" borderId="20" xfId="48" applyFont="1" applyFill="1" applyBorder="1" applyAlignment="1" applyProtection="1" quotePrefix="1">
      <alignment horizontal="center" vertical="center"/>
      <protection/>
    </xf>
    <xf numFmtId="0" fontId="10" fillId="33" borderId="21" xfId="48" applyFont="1" applyFill="1" applyBorder="1" applyAlignment="1" applyProtection="1" quotePrefix="1">
      <alignment horizontal="center" vertical="center"/>
      <protection/>
    </xf>
    <xf numFmtId="197" fontId="10" fillId="33" borderId="13" xfId="48" applyNumberFormat="1" applyFont="1" applyFill="1" applyBorder="1" applyAlignment="1" applyProtection="1" quotePrefix="1">
      <alignment horizontal="center" vertical="center"/>
      <protection/>
    </xf>
    <xf numFmtId="192" fontId="10" fillId="33" borderId="13" xfId="48" applyNumberFormat="1" applyFont="1" applyFill="1" applyBorder="1" applyAlignment="1" applyProtection="1" quotePrefix="1">
      <alignment horizontal="center" vertical="center"/>
      <protection/>
    </xf>
    <xf numFmtId="195" fontId="10" fillId="33" borderId="13" xfId="48" applyNumberFormat="1" applyFont="1" applyFill="1" applyBorder="1" applyAlignment="1" applyProtection="1" quotePrefix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22" xfId="48" applyNumberFormat="1" applyFont="1" applyFill="1" applyBorder="1" applyAlignment="1" applyProtection="1">
      <alignment horizontal="center" vertical="center"/>
      <protection/>
    </xf>
    <xf numFmtId="4" fontId="10" fillId="33" borderId="21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3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191" fontId="6" fillId="0" borderId="0" xfId="47" applyNumberFormat="1" applyFont="1" applyFill="1" applyBorder="1">
      <alignment/>
      <protection/>
    </xf>
    <xf numFmtId="191" fontId="6" fillId="0" borderId="0" xfId="47" applyNumberFormat="1" applyFont="1" applyFill="1" applyBorder="1" applyAlignment="1">
      <alignment horizontal="right"/>
      <protection/>
    </xf>
    <xf numFmtId="192" fontId="6" fillId="0" borderId="0" xfId="47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2" fontId="6" fillId="0" borderId="0" xfId="47" applyNumberFormat="1" applyFont="1" applyFill="1" applyBorder="1">
      <alignment/>
      <protection/>
    </xf>
    <xf numFmtId="2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6" xfId="47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191" fontId="6" fillId="0" borderId="26" xfId="47" applyNumberFormat="1" applyFont="1" applyFill="1" applyBorder="1" applyAlignment="1">
      <alignment horizontal="right"/>
      <protection/>
    </xf>
    <xf numFmtId="191" fontId="6" fillId="0" borderId="26" xfId="0" applyNumberFormat="1" applyFont="1" applyBorder="1" applyAlignment="1">
      <alignment/>
    </xf>
    <xf numFmtId="191" fontId="6" fillId="0" borderId="26" xfId="0" applyNumberFormat="1" applyFont="1" applyBorder="1" applyAlignment="1">
      <alignment horizontal="right"/>
    </xf>
    <xf numFmtId="191" fontId="6" fillId="0" borderId="26" xfId="47" applyNumberFormat="1" applyFont="1" applyBorder="1">
      <alignment/>
      <protection/>
    </xf>
    <xf numFmtId="0" fontId="6" fillId="0" borderId="26" xfId="0" applyFont="1" applyBorder="1" applyAlignment="1">
      <alignment horizontal="center"/>
    </xf>
    <xf numFmtId="191" fontId="6" fillId="0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191" fontId="6" fillId="0" borderId="27" xfId="0" applyNumberFormat="1" applyFont="1" applyFill="1" applyBorder="1" applyAlignment="1">
      <alignment/>
    </xf>
    <xf numFmtId="191" fontId="6" fillId="0" borderId="27" xfId="0" applyNumberFormat="1" applyFont="1" applyBorder="1" applyAlignment="1">
      <alignment/>
    </xf>
    <xf numFmtId="191" fontId="6" fillId="0" borderId="27" xfId="0" applyNumberFormat="1" applyFont="1" applyBorder="1" applyAlignment="1">
      <alignment horizontal="right"/>
    </xf>
    <xf numFmtId="191" fontId="6" fillId="0" borderId="27" xfId="47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191" fontId="6" fillId="0" borderId="28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center"/>
    </xf>
    <xf numFmtId="209" fontId="6" fillId="0" borderId="0" xfId="0" applyNumberFormat="1" applyFont="1" applyAlignment="1">
      <alignment/>
    </xf>
    <xf numFmtId="209" fontId="6" fillId="0" borderId="26" xfId="0" applyNumberFormat="1" applyFont="1" applyBorder="1" applyAlignment="1">
      <alignment/>
    </xf>
    <xf numFmtId="198" fontId="6" fillId="0" borderId="0" xfId="47" applyNumberFormat="1" applyFont="1" applyBorder="1" applyAlignment="1" quotePrefix="1">
      <alignment horizontal="center"/>
      <protection/>
    </xf>
    <xf numFmtId="0" fontId="6" fillId="0" borderId="0" xfId="47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30" xfId="0" applyNumberFormat="1" applyFont="1" applyFill="1" applyBorder="1" applyAlignment="1">
      <alignment horizontal="centerContinuous" vertical="center"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 quotePrefix="1">
      <alignment horizontal="center"/>
    </xf>
    <xf numFmtId="191" fontId="6" fillId="0" borderId="31" xfId="0" applyNumberFormat="1" applyFont="1" applyFill="1" applyBorder="1" applyAlignment="1">
      <alignment horizontal="centerContinuous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209" fontId="6" fillId="0" borderId="34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91" fontId="6" fillId="0" borderId="34" xfId="0" applyNumberFormat="1" applyFont="1" applyFill="1" applyBorder="1" applyAlignment="1">
      <alignment/>
    </xf>
    <xf numFmtId="191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>
      <alignment horizontal="center"/>
    </xf>
    <xf numFmtId="209" fontId="6" fillId="0" borderId="40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3" xfId="49" applyFont="1" applyBorder="1" applyAlignment="1">
      <alignment horizontal="center"/>
      <protection/>
    </xf>
    <xf numFmtId="0" fontId="23" fillId="0" borderId="41" xfId="49" applyFont="1" applyBorder="1" applyAlignment="1">
      <alignment horizontal="center"/>
      <protection/>
    </xf>
    <xf numFmtId="0" fontId="23" fillId="0" borderId="42" xfId="49" applyFont="1" applyBorder="1" applyAlignment="1">
      <alignment horizontal="center"/>
      <protection/>
    </xf>
    <xf numFmtId="0" fontId="23" fillId="0" borderId="43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44" xfId="49" applyFont="1" applyBorder="1" applyAlignment="1">
      <alignment horizontal="center"/>
      <protection/>
    </xf>
    <xf numFmtId="0" fontId="23" fillId="0" borderId="43" xfId="49" applyFont="1" applyBorder="1">
      <alignment/>
      <protection/>
    </xf>
    <xf numFmtId="0" fontId="23" fillId="0" borderId="44" xfId="49" applyFont="1" applyBorder="1">
      <alignment/>
      <protection/>
    </xf>
    <xf numFmtId="0" fontId="23" fillId="0" borderId="45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46" xfId="49" applyFont="1" applyBorder="1" applyAlignment="1">
      <alignment horizontal="center"/>
      <protection/>
    </xf>
    <xf numFmtId="209" fontId="0" fillId="0" borderId="47" xfId="49" applyNumberFormat="1" applyFont="1" applyBorder="1" applyAlignment="1">
      <alignment horizontal="center"/>
      <protection/>
    </xf>
    <xf numFmtId="0" fontId="0" fillId="0" borderId="47" xfId="49" applyBorder="1" applyAlignment="1">
      <alignment horizontal="center"/>
      <protection/>
    </xf>
    <xf numFmtId="193" fontId="0" fillId="0" borderId="47" xfId="49" applyNumberFormat="1" applyBorder="1">
      <alignment/>
      <protection/>
    </xf>
    <xf numFmtId="2" fontId="0" fillId="0" borderId="47" xfId="49" applyNumberFormat="1" applyBorder="1">
      <alignment/>
      <protection/>
    </xf>
    <xf numFmtId="2" fontId="0" fillId="0" borderId="48" xfId="49" applyNumberFormat="1" applyBorder="1">
      <alignment/>
      <protection/>
    </xf>
    <xf numFmtId="2" fontId="0" fillId="0" borderId="14" xfId="49" applyNumberFormat="1" applyBorder="1">
      <alignment/>
      <protection/>
    </xf>
    <xf numFmtId="0" fontId="0" fillId="0" borderId="47" xfId="0" applyBorder="1" applyAlignment="1">
      <alignment/>
    </xf>
    <xf numFmtId="209" fontId="23" fillId="0" borderId="13" xfId="49" applyNumberFormat="1" applyFont="1" applyBorder="1" applyAlignment="1">
      <alignment horizontal="center"/>
      <protection/>
    </xf>
    <xf numFmtId="209" fontId="23" fillId="0" borderId="43" xfId="49" applyNumberFormat="1" applyFont="1" applyBorder="1" applyAlignment="1">
      <alignment horizontal="center"/>
      <protection/>
    </xf>
    <xf numFmtId="209" fontId="23" fillId="0" borderId="43" xfId="49" applyNumberFormat="1" applyFont="1" applyBorder="1">
      <alignment/>
      <protection/>
    </xf>
    <xf numFmtId="209" fontId="23" fillId="0" borderId="14" xfId="49" applyNumberFormat="1" applyFont="1" applyBorder="1">
      <alignment/>
      <protection/>
    </xf>
    <xf numFmtId="209" fontId="0" fillId="0" borderId="47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3" fillId="34" borderId="41" xfId="49" applyNumberFormat="1" applyFont="1" applyFill="1" applyBorder="1" applyAlignment="1">
      <alignment horizontal="center"/>
      <protection/>
    </xf>
    <xf numFmtId="192" fontId="23" fillId="34" borderId="0" xfId="49" applyNumberFormat="1" applyFont="1" applyFill="1" applyBorder="1" applyAlignment="1">
      <alignment horizontal="center"/>
      <protection/>
    </xf>
    <xf numFmtId="192" fontId="23" fillId="34" borderId="45" xfId="49" applyNumberFormat="1" applyFont="1" applyFill="1" applyBorder="1">
      <alignment/>
      <protection/>
    </xf>
    <xf numFmtId="192" fontId="0" fillId="34" borderId="47" xfId="49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3" xfId="49" applyNumberFormat="1" applyFont="1" applyBorder="1" applyAlignment="1">
      <alignment horizontal="center"/>
      <protection/>
    </xf>
    <xf numFmtId="193" fontId="23" fillId="0" borderId="41" xfId="49" applyNumberFormat="1" applyFont="1" applyBorder="1" applyAlignment="1">
      <alignment horizontal="center"/>
      <protection/>
    </xf>
    <xf numFmtId="193" fontId="23" fillId="0" borderId="43" xfId="49" applyNumberFormat="1" applyFont="1" applyBorder="1" applyAlignment="1">
      <alignment horizontal="center"/>
      <protection/>
    </xf>
    <xf numFmtId="193" fontId="23" fillId="0" borderId="0" xfId="49" applyNumberFormat="1" applyFont="1" applyBorder="1" applyAlignment="1">
      <alignment horizontal="center"/>
      <protection/>
    </xf>
    <xf numFmtId="193" fontId="23" fillId="0" borderId="14" xfId="49" applyNumberFormat="1" applyFont="1" applyBorder="1" applyAlignment="1">
      <alignment horizontal="center"/>
      <protection/>
    </xf>
    <xf numFmtId="193" fontId="23" fillId="0" borderId="45" xfId="4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0" fontId="6" fillId="0" borderId="49" xfId="0" applyFont="1" applyFill="1" applyBorder="1" applyAlignment="1">
      <alignment/>
    </xf>
    <xf numFmtId="191" fontId="6" fillId="0" borderId="49" xfId="0" applyNumberFormat="1" applyFont="1" applyFill="1" applyBorder="1" applyAlignment="1">
      <alignment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209" fontId="6" fillId="0" borderId="50" xfId="0" applyNumberFormat="1" applyFont="1" applyBorder="1" applyAlignment="1">
      <alignment/>
    </xf>
    <xf numFmtId="0" fontId="6" fillId="0" borderId="50" xfId="0" applyFont="1" applyFill="1" applyBorder="1" applyAlignment="1">
      <alignment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208" fontId="6" fillId="0" borderId="0" xfId="47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6" xfId="0" applyNumberFormat="1" applyFont="1" applyBorder="1" applyAlignment="1">
      <alignment/>
    </xf>
    <xf numFmtId="208" fontId="6" fillId="0" borderId="27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8" xfId="0" applyNumberFormat="1" applyFont="1" applyBorder="1" applyAlignment="1">
      <alignment/>
    </xf>
    <xf numFmtId="193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9" applyNumberFormat="1" applyFont="1" applyBorder="1">
      <alignment/>
      <protection/>
    </xf>
    <xf numFmtId="192" fontId="0" fillId="34" borderId="51" xfId="49" applyNumberFormat="1" applyFont="1" applyFill="1" applyBorder="1">
      <alignment/>
      <protection/>
    </xf>
    <xf numFmtId="2" fontId="0" fillId="0" borderId="51" xfId="49" applyNumberFormat="1" applyFont="1" applyBorder="1">
      <alignment/>
      <protection/>
    </xf>
    <xf numFmtId="0" fontId="0" fillId="0" borderId="51" xfId="49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0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3" fontId="0" fillId="0" borderId="14" xfId="0" applyNumberFormat="1" applyBorder="1" applyAlignment="1">
      <alignment/>
    </xf>
    <xf numFmtId="193" fontId="0" fillId="0" borderId="14" xfId="49" applyNumberFormat="1" applyFont="1" applyBorder="1">
      <alignment/>
      <protection/>
    </xf>
    <xf numFmtId="192" fontId="0" fillId="34" borderId="14" xfId="49" applyNumberFormat="1" applyFont="1" applyFill="1" applyBorder="1">
      <alignment/>
      <protection/>
    </xf>
    <xf numFmtId="2" fontId="0" fillId="0" borderId="14" xfId="49" applyNumberFormat="1" applyFont="1" applyBorder="1">
      <alignment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49" applyNumberFormat="1" applyFont="1" applyBorder="1">
      <alignment/>
      <protection/>
    </xf>
    <xf numFmtId="192" fontId="0" fillId="34" borderId="52" xfId="49" applyNumberFormat="1" applyFont="1" applyFill="1" applyBorder="1">
      <alignment/>
      <protection/>
    </xf>
    <xf numFmtId="2" fontId="0" fillId="0" borderId="52" xfId="49" applyNumberFormat="1" applyFont="1" applyBorder="1">
      <alignment/>
      <protection/>
    </xf>
    <xf numFmtId="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9" fillId="0" borderId="53" xfId="0" applyFont="1" applyBorder="1" applyAlignment="1">
      <alignment/>
    </xf>
    <xf numFmtId="209" fontId="25" fillId="0" borderId="47" xfId="0" applyNumberFormat="1" applyFont="1" applyBorder="1" applyAlignment="1">
      <alignment/>
    </xf>
    <xf numFmtId="0" fontId="25" fillId="0" borderId="47" xfId="0" applyFont="1" applyFill="1" applyBorder="1" applyAlignment="1">
      <alignment/>
    </xf>
    <xf numFmtId="191" fontId="25" fillId="0" borderId="47" xfId="0" applyNumberFormat="1" applyFont="1" applyFill="1" applyBorder="1" applyAlignment="1">
      <alignment/>
    </xf>
    <xf numFmtId="191" fontId="10" fillId="0" borderId="47" xfId="48" applyNumberFormat="1" applyFont="1" applyFill="1" applyBorder="1" applyAlignment="1">
      <alignment horizontal="right" vertical="center"/>
      <protection/>
    </xf>
    <xf numFmtId="191" fontId="10" fillId="0" borderId="47" xfId="0" applyNumberFormat="1" applyFont="1" applyBorder="1" applyAlignment="1">
      <alignment horizontal="right" vertical="center"/>
    </xf>
    <xf numFmtId="0" fontId="10" fillId="33" borderId="47" xfId="48" applyFont="1" applyFill="1" applyBorder="1" applyAlignment="1">
      <alignment horizontal="right" vertical="center"/>
      <protection/>
    </xf>
    <xf numFmtId="195" fontId="10" fillId="0" borderId="47" xfId="0" applyNumberFormat="1" applyFont="1" applyBorder="1" applyAlignment="1">
      <alignment horizontal="right" vertical="center"/>
    </xf>
    <xf numFmtId="191" fontId="25" fillId="0" borderId="47" xfId="0" applyNumberFormat="1" applyFont="1" applyBorder="1" applyAlignment="1">
      <alignment/>
    </xf>
    <xf numFmtId="191" fontId="18" fillId="0" borderId="47" xfId="0" applyNumberFormat="1" applyFont="1" applyFill="1" applyBorder="1" applyAlignment="1">
      <alignment/>
    </xf>
    <xf numFmtId="209" fontId="18" fillId="0" borderId="47" xfId="0" applyNumberFormat="1" applyFont="1" applyBorder="1" applyAlignment="1">
      <alignment/>
    </xf>
    <xf numFmtId="0" fontId="18" fillId="0" borderId="47" xfId="0" applyFont="1" applyFill="1" applyBorder="1" applyAlignment="1">
      <alignment/>
    </xf>
    <xf numFmtId="191" fontId="18" fillId="0" borderId="4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0" fontId="6" fillId="0" borderId="54" xfId="0" applyFont="1" applyFill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9" fontId="18" fillId="0" borderId="41" xfId="0" applyNumberFormat="1" applyFont="1" applyBorder="1" applyAlignment="1">
      <alignment/>
    </xf>
    <xf numFmtId="0" fontId="18" fillId="0" borderId="41" xfId="0" applyFont="1" applyFill="1" applyBorder="1" applyAlignment="1">
      <alignment/>
    </xf>
    <xf numFmtId="191" fontId="18" fillId="0" borderId="41" xfId="0" applyNumberFormat="1" applyFont="1" applyFill="1" applyBorder="1" applyAlignment="1">
      <alignment/>
    </xf>
    <xf numFmtId="191" fontId="10" fillId="0" borderId="41" xfId="48" applyNumberFormat="1" applyFont="1" applyFill="1" applyBorder="1" applyAlignment="1">
      <alignment horizontal="right" vertical="center"/>
      <protection/>
    </xf>
    <xf numFmtId="0" fontId="10" fillId="0" borderId="41" xfId="48" applyFont="1" applyBorder="1" applyAlignment="1">
      <alignment horizontal="right"/>
      <protection/>
    </xf>
    <xf numFmtId="0" fontId="10" fillId="0" borderId="41" xfId="48" applyFont="1" applyBorder="1">
      <alignment/>
      <protection/>
    </xf>
    <xf numFmtId="15" fontId="18" fillId="0" borderId="41" xfId="0" applyNumberFormat="1" applyFont="1" applyBorder="1" applyAlignment="1">
      <alignment/>
    </xf>
    <xf numFmtId="191" fontId="18" fillId="0" borderId="41" xfId="0" applyNumberFormat="1" applyFont="1" applyBorder="1" applyAlignment="1">
      <alignment/>
    </xf>
    <xf numFmtId="191" fontId="10" fillId="0" borderId="0" xfId="48" applyNumberFormat="1" applyFont="1" applyFill="1" applyBorder="1" applyAlignment="1">
      <alignment horizontal="right" vertical="center"/>
      <protection/>
    </xf>
    <xf numFmtId="0" fontId="10" fillId="0" borderId="0" xfId="48" applyFont="1" applyBorder="1" applyAlignment="1">
      <alignment horizontal="right"/>
      <protection/>
    </xf>
    <xf numFmtId="0" fontId="10" fillId="0" borderId="0" xfId="48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0" fontId="23" fillId="35" borderId="48" xfId="49" applyFont="1" applyFill="1" applyBorder="1" applyAlignment="1">
      <alignment horizontal="center"/>
      <protection/>
    </xf>
    <xf numFmtId="0" fontId="23" fillId="35" borderId="55" xfId="49" applyFont="1" applyFill="1" applyBorder="1" applyAlignment="1">
      <alignment horizontal="center"/>
      <protection/>
    </xf>
    <xf numFmtId="0" fontId="23" fillId="35" borderId="56" xfId="49" applyFont="1" applyFill="1" applyBorder="1" applyAlignment="1">
      <alignment horizontal="center"/>
      <protection/>
    </xf>
    <xf numFmtId="0" fontId="10" fillId="0" borderId="47" xfId="48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47" xfId="48" applyFont="1" applyFill="1" applyBorder="1" applyAlignment="1" applyProtection="1">
      <alignment horizontal="center" vertical="center" textRotation="90"/>
      <protection/>
    </xf>
    <xf numFmtId="2" fontId="10" fillId="0" borderId="47" xfId="48" applyNumberFormat="1" applyFont="1" applyFill="1" applyBorder="1" applyAlignment="1" applyProtection="1">
      <alignment horizontal="left"/>
      <protection/>
    </xf>
    <xf numFmtId="192" fontId="10" fillId="0" borderId="47" xfId="48" applyNumberFormat="1" applyFont="1" applyFill="1" applyBorder="1" applyAlignment="1" applyProtection="1">
      <alignment/>
      <protection/>
    </xf>
    <xf numFmtId="192" fontId="10" fillId="0" borderId="47" xfId="48" applyNumberFormat="1" applyFont="1" applyFill="1" applyBorder="1" applyProtection="1">
      <alignment/>
      <protection/>
    </xf>
    <xf numFmtId="2" fontId="9" fillId="0" borderId="48" xfId="48" applyNumberFormat="1" applyFont="1" applyFill="1" applyBorder="1" applyAlignment="1" applyProtection="1">
      <alignment horizontal="center"/>
      <protection/>
    </xf>
    <xf numFmtId="2" fontId="9" fillId="0" borderId="55" xfId="48" applyNumberFormat="1" applyFont="1" applyFill="1" applyBorder="1" applyAlignment="1" applyProtection="1">
      <alignment horizontal="center"/>
      <protection/>
    </xf>
    <xf numFmtId="2" fontId="9" fillId="0" borderId="56" xfId="48" applyNumberFormat="1" applyFont="1" applyFill="1" applyBorder="1" applyAlignment="1" applyProtection="1">
      <alignment horizontal="center"/>
      <protection/>
    </xf>
    <xf numFmtId="2" fontId="10" fillId="0" borderId="47" xfId="48" applyNumberFormat="1" applyFont="1" applyFill="1" applyBorder="1" applyAlignment="1" applyProtection="1">
      <alignment horizontal="center"/>
      <protection/>
    </xf>
    <xf numFmtId="192" fontId="10" fillId="0" borderId="47" xfId="48" applyNumberFormat="1" applyFont="1" applyFill="1" applyBorder="1" applyAlignment="1" applyProtection="1">
      <alignment horizontal="center"/>
      <protection/>
    </xf>
    <xf numFmtId="195" fontId="10" fillId="0" borderId="47" xfId="48" applyNumberFormat="1" applyFont="1" applyFill="1" applyBorder="1" applyAlignment="1" applyProtection="1">
      <alignment horizontal="center"/>
      <protection/>
    </xf>
    <xf numFmtId="195" fontId="10" fillId="0" borderId="13" xfId="48" applyNumberFormat="1" applyFont="1" applyFill="1" applyBorder="1" applyAlignment="1" applyProtection="1">
      <alignment horizontal="center" vertical="center" textRotation="90"/>
      <protection/>
    </xf>
    <xf numFmtId="195" fontId="10" fillId="0" borderId="14" xfId="48" applyNumberFormat="1" applyFont="1" applyFill="1" applyBorder="1" applyAlignment="1" applyProtection="1">
      <alignment horizontal="center" vertical="center" textRotation="90"/>
      <protection/>
    </xf>
    <xf numFmtId="4" fontId="10" fillId="0" borderId="47" xfId="48" applyNumberFormat="1" applyFont="1" applyFill="1" applyBorder="1" applyAlignment="1" applyProtection="1">
      <alignment horizontal="center" vertical="center"/>
      <protection/>
    </xf>
    <xf numFmtId="4" fontId="10" fillId="0" borderId="47" xfId="48" applyNumberFormat="1" applyFont="1" applyFill="1" applyBorder="1" applyAlignment="1" applyProtection="1">
      <alignment horizontal="center"/>
      <protection/>
    </xf>
    <xf numFmtId="0" fontId="10" fillId="0" borderId="13" xfId="48" applyFont="1" applyFill="1" applyBorder="1" applyAlignment="1" applyProtection="1">
      <alignment horizontal="center" vertical="center" textRotation="90"/>
      <protection/>
    </xf>
    <xf numFmtId="0" fontId="10" fillId="0" borderId="14" xfId="48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  <xf numFmtId="192" fontId="0" fillId="0" borderId="47" xfId="0" applyNumberForma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N13A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Nan River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DATA!$E$272:$E$301</c:f>
              <c:numCache>
                <c:ptCount val="30"/>
                <c:pt idx="0">
                  <c:v>1.29</c:v>
                </c:pt>
                <c:pt idx="1">
                  <c:v>1.04</c:v>
                </c:pt>
                <c:pt idx="2">
                  <c:v>3.387</c:v>
                </c:pt>
                <c:pt idx="3">
                  <c:v>1.3</c:v>
                </c:pt>
                <c:pt idx="4">
                  <c:v>2.65</c:v>
                </c:pt>
                <c:pt idx="5">
                  <c:v>8.45</c:v>
                </c:pt>
                <c:pt idx="6">
                  <c:v>4.06</c:v>
                </c:pt>
                <c:pt idx="7">
                  <c:v>8.35</c:v>
                </c:pt>
                <c:pt idx="8">
                  <c:v>12.35</c:v>
                </c:pt>
                <c:pt idx="9">
                  <c:v>12</c:v>
                </c:pt>
                <c:pt idx="10">
                  <c:v>17.14</c:v>
                </c:pt>
                <c:pt idx="11">
                  <c:v>13</c:v>
                </c:pt>
                <c:pt idx="12">
                  <c:v>129.61</c:v>
                </c:pt>
                <c:pt idx="13">
                  <c:v>55.11</c:v>
                </c:pt>
                <c:pt idx="14">
                  <c:v>70.63</c:v>
                </c:pt>
                <c:pt idx="15">
                  <c:v>80.61</c:v>
                </c:pt>
                <c:pt idx="16">
                  <c:v>23.39</c:v>
                </c:pt>
                <c:pt idx="17">
                  <c:v>15.5</c:v>
                </c:pt>
                <c:pt idx="18">
                  <c:v>20.01</c:v>
                </c:pt>
                <c:pt idx="19">
                  <c:v>13.91</c:v>
                </c:pt>
                <c:pt idx="20">
                  <c:v>9.94</c:v>
                </c:pt>
                <c:pt idx="21">
                  <c:v>9.79</c:v>
                </c:pt>
                <c:pt idx="22">
                  <c:v>8.28</c:v>
                </c:pt>
                <c:pt idx="23">
                  <c:v>6.11</c:v>
                </c:pt>
                <c:pt idx="24">
                  <c:v>4.96</c:v>
                </c:pt>
                <c:pt idx="25">
                  <c:v>5.95</c:v>
                </c:pt>
                <c:pt idx="26">
                  <c:v>4.65</c:v>
                </c:pt>
                <c:pt idx="27">
                  <c:v>4.52</c:v>
                </c:pt>
                <c:pt idx="28">
                  <c:v>2.91</c:v>
                </c:pt>
                <c:pt idx="29">
                  <c:v>1.98</c:v>
                </c:pt>
              </c:numCache>
            </c:numRef>
          </c:xVal>
          <c:yVal>
            <c:numRef>
              <c:f>DATA!$H$272:$H$301</c:f>
              <c:numCache>
                <c:ptCount val="30"/>
                <c:pt idx="0">
                  <c:v>3.1343585731200005</c:v>
                </c:pt>
                <c:pt idx="1">
                  <c:v>3.0946690944000004</c:v>
                </c:pt>
                <c:pt idx="2">
                  <c:v>4.177723925952001</c:v>
                </c:pt>
                <c:pt idx="3">
                  <c:v>0.4230970848</c:v>
                </c:pt>
                <c:pt idx="4">
                  <c:v>0.42773086080000006</c:v>
                </c:pt>
                <c:pt idx="5">
                  <c:v>78.304268016</c:v>
                </c:pt>
                <c:pt idx="6">
                  <c:v>29.08707475968</c:v>
                </c:pt>
                <c:pt idx="7">
                  <c:v>112.85075901599998</c:v>
                </c:pt>
                <c:pt idx="8">
                  <c:v>164.1482477856</c:v>
                </c:pt>
                <c:pt idx="9">
                  <c:v>104.822695296</c:v>
                </c:pt>
                <c:pt idx="10">
                  <c:v>143.70716965824002</c:v>
                </c:pt>
                <c:pt idx="11">
                  <c:v>116.46655487999999</c:v>
                </c:pt>
                <c:pt idx="12">
                  <c:v>4506.256619317441</c:v>
                </c:pt>
                <c:pt idx="13">
                  <c:v>1666.76631631488</c:v>
                </c:pt>
                <c:pt idx="14">
                  <c:v>684.2534546131201</c:v>
                </c:pt>
                <c:pt idx="15">
                  <c:v>933.5030035449602</c:v>
                </c:pt>
                <c:pt idx="16">
                  <c:v>41.88785912352001</c:v>
                </c:pt>
                <c:pt idx="17">
                  <c:v>3.2958024480000003</c:v>
                </c:pt>
                <c:pt idx="18">
                  <c:v>40.32725691168</c:v>
                </c:pt>
                <c:pt idx="19">
                  <c:v>49.919754867840005</c:v>
                </c:pt>
                <c:pt idx="20">
                  <c:v>7.5112476768</c:v>
                </c:pt>
                <c:pt idx="21">
                  <c:v>5.922040861439999</c:v>
                </c:pt>
                <c:pt idx="22">
                  <c:v>3.9464885836799994</c:v>
                </c:pt>
                <c:pt idx="25">
                  <c:v>0.8529615360000001</c:v>
                </c:pt>
                <c:pt idx="26">
                  <c:v>3.2907277728</c:v>
                </c:pt>
                <c:pt idx="27">
                  <c:v>8.44988688</c:v>
                </c:pt>
                <c:pt idx="28">
                  <c:v>2.6330805820800007</c:v>
                </c:pt>
                <c:pt idx="29">
                  <c:v>3.4271828870400003</c:v>
                </c:pt>
              </c:numCache>
            </c:numRef>
          </c:yVal>
          <c:smooth val="0"/>
        </c:ser>
        <c:axId val="19943171"/>
        <c:axId val="57934632"/>
      </c:scatterChart>
      <c:valAx>
        <c:axId val="1994317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934632"/>
        <c:crossesAt val="0.1"/>
        <c:crossBetween val="midCat"/>
        <c:dispUnits/>
      </c:valAx>
      <c:valAx>
        <c:axId val="5793463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94317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Nan River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DATA!$E$9:$E$301</c:f>
              <c:numCache>
                <c:ptCount val="293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</c:numCache>
            </c:numRef>
          </c:xVal>
          <c:yVal>
            <c:numRef>
              <c:f>DATA!$H$9:$H$301</c:f>
              <c:numCache>
                <c:ptCount val="293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</c:numCache>
            </c:numRef>
          </c:yVal>
          <c:smooth val="0"/>
        </c:ser>
        <c:axId val="14952713"/>
        <c:axId val="60167542"/>
      </c:scatterChart>
      <c:valAx>
        <c:axId val="149527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167542"/>
        <c:crossesAt val="0.1"/>
        <c:crossBetween val="midCat"/>
        <c:dispUnits/>
      </c:valAx>
      <c:valAx>
        <c:axId val="6016754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95271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N.65 Nan  River  A.Tha Wang Pha  Year 2016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43980543"/>
        <c:axId val="34876148"/>
      </c:lineChart>
      <c:dateAx>
        <c:axId val="43980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6148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876148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05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Nan River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915"/>
          <c:w val="0.773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DATA!$E$272:$E$305</c:f>
              <c:numCache>
                <c:ptCount val="34"/>
                <c:pt idx="0">
                  <c:v>1.29</c:v>
                </c:pt>
                <c:pt idx="1">
                  <c:v>1.04</c:v>
                </c:pt>
                <c:pt idx="2">
                  <c:v>3.387</c:v>
                </c:pt>
                <c:pt idx="3">
                  <c:v>1.3</c:v>
                </c:pt>
                <c:pt idx="4">
                  <c:v>2.65</c:v>
                </c:pt>
                <c:pt idx="5">
                  <c:v>8.45</c:v>
                </c:pt>
                <c:pt idx="6">
                  <c:v>4.06</c:v>
                </c:pt>
                <c:pt idx="7">
                  <c:v>8.35</c:v>
                </c:pt>
                <c:pt idx="8">
                  <c:v>12.35</c:v>
                </c:pt>
                <c:pt idx="9">
                  <c:v>12</c:v>
                </c:pt>
                <c:pt idx="10">
                  <c:v>17.14</c:v>
                </c:pt>
                <c:pt idx="11">
                  <c:v>13</c:v>
                </c:pt>
                <c:pt idx="12">
                  <c:v>129.61</c:v>
                </c:pt>
                <c:pt idx="13">
                  <c:v>55.11</c:v>
                </c:pt>
                <c:pt idx="14">
                  <c:v>70.63</c:v>
                </c:pt>
                <c:pt idx="15">
                  <c:v>80.61</c:v>
                </c:pt>
                <c:pt idx="16">
                  <c:v>23.39</c:v>
                </c:pt>
                <c:pt idx="17">
                  <c:v>15.5</c:v>
                </c:pt>
                <c:pt idx="18">
                  <c:v>20.01</c:v>
                </c:pt>
                <c:pt idx="19">
                  <c:v>13.91</c:v>
                </c:pt>
                <c:pt idx="20">
                  <c:v>9.94</c:v>
                </c:pt>
                <c:pt idx="21">
                  <c:v>9.79</c:v>
                </c:pt>
                <c:pt idx="22">
                  <c:v>8.28</c:v>
                </c:pt>
                <c:pt idx="23">
                  <c:v>6.11</c:v>
                </c:pt>
                <c:pt idx="24">
                  <c:v>4.96</c:v>
                </c:pt>
                <c:pt idx="25">
                  <c:v>5.95</c:v>
                </c:pt>
                <c:pt idx="26">
                  <c:v>4.65</c:v>
                </c:pt>
                <c:pt idx="27">
                  <c:v>4.52</c:v>
                </c:pt>
                <c:pt idx="28">
                  <c:v>2.91</c:v>
                </c:pt>
                <c:pt idx="29">
                  <c:v>1.98</c:v>
                </c:pt>
              </c:numCache>
            </c:numRef>
          </c:xVal>
          <c:yVal>
            <c:numRef>
              <c:f>DATA!$H$272:$H$305</c:f>
              <c:numCache>
                <c:ptCount val="34"/>
                <c:pt idx="0">
                  <c:v>3.1343585731200005</c:v>
                </c:pt>
                <c:pt idx="1">
                  <c:v>3.0946690944000004</c:v>
                </c:pt>
                <c:pt idx="2">
                  <c:v>4.177723925952001</c:v>
                </c:pt>
                <c:pt idx="3">
                  <c:v>0.4230970848</c:v>
                </c:pt>
                <c:pt idx="4">
                  <c:v>0.42773086080000006</c:v>
                </c:pt>
                <c:pt idx="5">
                  <c:v>78.304268016</c:v>
                </c:pt>
                <c:pt idx="6">
                  <c:v>29.08707475968</c:v>
                </c:pt>
                <c:pt idx="7">
                  <c:v>112.85075901599998</c:v>
                </c:pt>
                <c:pt idx="8">
                  <c:v>164.1482477856</c:v>
                </c:pt>
                <c:pt idx="9">
                  <c:v>104.822695296</c:v>
                </c:pt>
                <c:pt idx="10">
                  <c:v>143.70716965824002</c:v>
                </c:pt>
                <c:pt idx="11">
                  <c:v>116.46655487999999</c:v>
                </c:pt>
                <c:pt idx="12">
                  <c:v>4506.256619317441</c:v>
                </c:pt>
                <c:pt idx="13">
                  <c:v>1666.76631631488</c:v>
                </c:pt>
                <c:pt idx="14">
                  <c:v>684.2534546131201</c:v>
                </c:pt>
                <c:pt idx="15">
                  <c:v>933.5030035449602</c:v>
                </c:pt>
                <c:pt idx="16">
                  <c:v>41.88785912352001</c:v>
                </c:pt>
                <c:pt idx="17">
                  <c:v>3.2958024480000003</c:v>
                </c:pt>
                <c:pt idx="18">
                  <c:v>40.32725691168</c:v>
                </c:pt>
                <c:pt idx="19">
                  <c:v>49.919754867840005</c:v>
                </c:pt>
                <c:pt idx="20">
                  <c:v>7.5112476768</c:v>
                </c:pt>
                <c:pt idx="21">
                  <c:v>5.922040861439999</c:v>
                </c:pt>
                <c:pt idx="22">
                  <c:v>3.9464885836799994</c:v>
                </c:pt>
                <c:pt idx="25">
                  <c:v>0.8529615360000001</c:v>
                </c:pt>
                <c:pt idx="26">
                  <c:v>3.2907277728</c:v>
                </c:pt>
                <c:pt idx="27">
                  <c:v>8.44988688</c:v>
                </c:pt>
                <c:pt idx="28">
                  <c:v>2.6330805820800007</c:v>
                </c:pt>
                <c:pt idx="29">
                  <c:v>3.4271828870400003</c:v>
                </c:pt>
              </c:numCache>
            </c:numRef>
          </c:yVal>
          <c:smooth val="0"/>
        </c:ser>
        <c:axId val="50736741"/>
        <c:axId val="55597858"/>
      </c:scatterChart>
      <c:valAx>
        <c:axId val="5073674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597858"/>
        <c:crossesAt val="0.1"/>
        <c:crossBetween val="midCat"/>
        <c:dispUnits/>
      </c:valAx>
      <c:valAx>
        <c:axId val="5559785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73674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0.499</cdr:y>
    </cdr:from>
    <cdr:to>
      <cdr:x>0.53725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3028950" y="50958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35"/>
  <sheetViews>
    <sheetView tabSelected="1" zoomScalePageLayoutView="0" workbookViewId="0" topLeftCell="A286">
      <selection activeCell="J297" sqref="J297"/>
    </sheetView>
  </sheetViews>
  <sheetFormatPr defaultColWidth="9.140625" defaultRowHeight="23.25"/>
  <cols>
    <col min="1" max="1" width="9.421875" style="162" bestFit="1" customWidth="1"/>
    <col min="2" max="2" width="5.57421875" style="0" customWidth="1"/>
    <col min="3" max="4" width="9.140625" style="176" customWidth="1"/>
    <col min="6" max="6" width="10.421875" style="168" bestFit="1" customWidth="1"/>
  </cols>
  <sheetData>
    <row r="1" spans="1:10" s="138" customFormat="1" ht="21">
      <c r="A1" s="264" t="s">
        <v>126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38" customFormat="1" ht="21">
      <c r="A2" s="157" t="s">
        <v>127</v>
      </c>
      <c r="B2" s="140" t="s">
        <v>128</v>
      </c>
      <c r="C2" s="169" t="s">
        <v>129</v>
      </c>
      <c r="D2" s="170" t="s">
        <v>129</v>
      </c>
      <c r="E2" s="139" t="s">
        <v>130</v>
      </c>
      <c r="F2" s="164" t="s">
        <v>130</v>
      </c>
      <c r="G2" s="139" t="s">
        <v>130</v>
      </c>
      <c r="H2" s="140" t="s">
        <v>131</v>
      </c>
      <c r="I2" s="141" t="s">
        <v>130</v>
      </c>
      <c r="J2" s="139" t="s">
        <v>130</v>
      </c>
    </row>
    <row r="3" spans="1:10" s="138" customFormat="1" ht="21">
      <c r="A3" s="158" t="s">
        <v>132</v>
      </c>
      <c r="B3" s="143" t="s">
        <v>133</v>
      </c>
      <c r="C3" s="171" t="s">
        <v>134</v>
      </c>
      <c r="D3" s="172" t="s">
        <v>134</v>
      </c>
      <c r="E3" s="142" t="s">
        <v>135</v>
      </c>
      <c r="F3" s="165" t="s">
        <v>135</v>
      </c>
      <c r="G3" s="142" t="s">
        <v>136</v>
      </c>
      <c r="H3" s="143" t="s">
        <v>137</v>
      </c>
      <c r="I3" s="144" t="s">
        <v>138</v>
      </c>
      <c r="J3" s="142" t="s">
        <v>139</v>
      </c>
    </row>
    <row r="4" spans="1:10" s="138" customFormat="1" ht="18.75" customHeight="1">
      <c r="A4" s="159"/>
      <c r="B4" s="143" t="s">
        <v>140</v>
      </c>
      <c r="C4" s="171" t="s">
        <v>141</v>
      </c>
      <c r="D4" s="172" t="s">
        <v>142</v>
      </c>
      <c r="E4" s="142" t="s">
        <v>143</v>
      </c>
      <c r="F4" s="165" t="s">
        <v>144</v>
      </c>
      <c r="G4" s="142" t="s">
        <v>145</v>
      </c>
      <c r="H4" s="143" t="s">
        <v>146</v>
      </c>
      <c r="I4" s="146"/>
      <c r="J4" s="145"/>
    </row>
    <row r="5" spans="1:10" s="138" customFormat="1" ht="18.75" customHeight="1">
      <c r="A5" s="160"/>
      <c r="B5" s="147"/>
      <c r="C5" s="173" t="s">
        <v>36</v>
      </c>
      <c r="D5" s="174" t="s">
        <v>35</v>
      </c>
      <c r="E5" s="148" t="s">
        <v>37</v>
      </c>
      <c r="F5" s="166"/>
      <c r="G5" s="148" t="s">
        <v>147</v>
      </c>
      <c r="H5" s="147"/>
      <c r="I5" s="149" t="s">
        <v>148</v>
      </c>
      <c r="J5" s="142" t="s">
        <v>149</v>
      </c>
    </row>
    <row r="6" spans="1:10" s="138" customFormat="1" ht="18.75" customHeight="1">
      <c r="A6" s="150">
        <v>20911</v>
      </c>
      <c r="B6" s="151">
        <v>19</v>
      </c>
      <c r="C6" s="152">
        <v>88.9583</v>
      </c>
      <c r="D6" s="152">
        <v>88.961</v>
      </c>
      <c r="E6" s="152">
        <f aca="true" t="shared" si="0" ref="E6:E54">D6-C6</f>
        <v>0.0027000000000043656</v>
      </c>
      <c r="F6" s="167">
        <f aca="true" t="shared" si="1" ref="F6:F47">((10^6)*E6/G6)</f>
        <v>9.974878084839533</v>
      </c>
      <c r="G6" s="153">
        <f aca="true" t="shared" si="2" ref="G6:G47">I6-J6</f>
        <v>270.68000000000006</v>
      </c>
      <c r="H6" s="151">
        <v>1</v>
      </c>
      <c r="I6" s="154">
        <v>803.69</v>
      </c>
      <c r="J6" s="153">
        <v>533.01</v>
      </c>
    </row>
    <row r="7" spans="1:10" s="138" customFormat="1" ht="18.75" customHeight="1">
      <c r="A7" s="150"/>
      <c r="B7" s="151">
        <v>20</v>
      </c>
      <c r="C7" s="152">
        <v>84.6395</v>
      </c>
      <c r="D7" s="152">
        <v>84.643</v>
      </c>
      <c r="E7" s="152">
        <f t="shared" si="0"/>
        <v>0.003500000000002501</v>
      </c>
      <c r="F7" s="167">
        <f t="shared" si="1"/>
        <v>12.962962962972224</v>
      </c>
      <c r="G7" s="153">
        <f t="shared" si="2"/>
        <v>270.00000000000006</v>
      </c>
      <c r="H7" s="151">
        <v>2</v>
      </c>
      <c r="I7" s="154">
        <v>636.07</v>
      </c>
      <c r="J7" s="153">
        <v>366.07</v>
      </c>
    </row>
    <row r="8" spans="1:10" s="138" customFormat="1" ht="18.75" customHeight="1">
      <c r="A8" s="150"/>
      <c r="B8" s="151">
        <v>21</v>
      </c>
      <c r="C8" s="152">
        <v>86.3336</v>
      </c>
      <c r="D8" s="152">
        <v>86.3378</v>
      </c>
      <c r="E8" s="152">
        <f t="shared" si="0"/>
        <v>0.004199999999997317</v>
      </c>
      <c r="F8" s="167">
        <f t="shared" si="1"/>
        <v>14.026650636199834</v>
      </c>
      <c r="G8" s="153">
        <f t="shared" si="2"/>
        <v>299.43000000000006</v>
      </c>
      <c r="H8" s="151">
        <v>3</v>
      </c>
      <c r="I8" s="154">
        <v>661.71</v>
      </c>
      <c r="J8" s="155">
        <v>362.28</v>
      </c>
    </row>
    <row r="9" spans="1:10" s="138" customFormat="1" ht="18.75" customHeight="1">
      <c r="A9" s="150">
        <v>20938</v>
      </c>
      <c r="B9" s="151">
        <v>22</v>
      </c>
      <c r="C9" s="152">
        <v>85.1178</v>
      </c>
      <c r="D9" s="152">
        <v>85.1183</v>
      </c>
      <c r="E9" s="152">
        <f t="shared" si="0"/>
        <v>0.0005000000000023874</v>
      </c>
      <c r="F9" s="167">
        <f t="shared" si="1"/>
        <v>1.9067958203126671</v>
      </c>
      <c r="G9" s="153">
        <f t="shared" si="2"/>
        <v>262.2199999999999</v>
      </c>
      <c r="H9" s="151">
        <v>4</v>
      </c>
      <c r="I9" s="154">
        <v>812.66</v>
      </c>
      <c r="J9" s="153">
        <v>550.44</v>
      </c>
    </row>
    <row r="10" spans="1:10" s="138" customFormat="1" ht="18.75" customHeight="1">
      <c r="A10" s="150"/>
      <c r="B10" s="151">
        <v>23</v>
      </c>
      <c r="C10" s="152">
        <v>87.7096</v>
      </c>
      <c r="D10" s="152">
        <v>87.7176</v>
      </c>
      <c r="E10" s="152">
        <f t="shared" si="0"/>
        <v>0.008000000000009777</v>
      </c>
      <c r="F10" s="167">
        <f t="shared" si="1"/>
        <v>27.9358871390501</v>
      </c>
      <c r="G10" s="153">
        <f t="shared" si="2"/>
        <v>286.37</v>
      </c>
      <c r="H10" s="151">
        <v>5</v>
      </c>
      <c r="I10" s="154">
        <v>820.8</v>
      </c>
      <c r="J10" s="153">
        <v>534.43</v>
      </c>
    </row>
    <row r="11" spans="1:10" s="138" customFormat="1" ht="18.75" customHeight="1">
      <c r="A11" s="150"/>
      <c r="B11" s="151">
        <v>24</v>
      </c>
      <c r="C11" s="152">
        <v>88.0924</v>
      </c>
      <c r="D11" s="152">
        <v>88.0956</v>
      </c>
      <c r="E11" s="152">
        <f t="shared" si="0"/>
        <v>0.003200000000006753</v>
      </c>
      <c r="F11" s="167">
        <f t="shared" si="1"/>
        <v>12.196981247167072</v>
      </c>
      <c r="G11" s="153">
        <f t="shared" si="2"/>
        <v>262.36</v>
      </c>
      <c r="H11" s="151">
        <v>6</v>
      </c>
      <c r="I11" s="154">
        <v>734.36</v>
      </c>
      <c r="J11" s="155">
        <v>472</v>
      </c>
    </row>
    <row r="12" spans="1:10" s="138" customFormat="1" ht="18.75" customHeight="1">
      <c r="A12" s="150">
        <v>20946</v>
      </c>
      <c r="B12" s="151">
        <v>28</v>
      </c>
      <c r="C12" s="152">
        <v>87.1723</v>
      </c>
      <c r="D12" s="152">
        <v>87.2157</v>
      </c>
      <c r="E12" s="152">
        <f t="shared" si="0"/>
        <v>0.04339999999999122</v>
      </c>
      <c r="F12" s="167">
        <f t="shared" si="1"/>
        <v>148.21391981419038</v>
      </c>
      <c r="G12" s="153">
        <f t="shared" si="2"/>
        <v>292.82</v>
      </c>
      <c r="H12" s="151">
        <v>7</v>
      </c>
      <c r="I12" s="154">
        <v>687.64</v>
      </c>
      <c r="J12" s="153">
        <v>394.82</v>
      </c>
    </row>
    <row r="13" spans="1:10" s="138" customFormat="1" ht="18.75" customHeight="1">
      <c r="A13" s="150"/>
      <c r="B13" s="151">
        <v>29</v>
      </c>
      <c r="C13" s="152">
        <v>85.2043</v>
      </c>
      <c r="D13" s="152">
        <v>85.2543</v>
      </c>
      <c r="E13" s="152">
        <f t="shared" si="0"/>
        <v>0.04999999999999716</v>
      </c>
      <c r="F13" s="167">
        <f t="shared" si="1"/>
        <v>157.98786653184135</v>
      </c>
      <c r="G13" s="153">
        <f t="shared" si="2"/>
        <v>316.48</v>
      </c>
      <c r="H13" s="151">
        <v>8</v>
      </c>
      <c r="I13" s="154">
        <v>645.87</v>
      </c>
      <c r="J13" s="153">
        <v>329.39</v>
      </c>
    </row>
    <row r="14" spans="1:10" s="138" customFormat="1" ht="18.75" customHeight="1">
      <c r="A14" s="150"/>
      <c r="B14" s="151">
        <v>30</v>
      </c>
      <c r="C14" s="152">
        <v>84.9453</v>
      </c>
      <c r="D14" s="152">
        <v>84.988</v>
      </c>
      <c r="E14" s="152">
        <f t="shared" si="0"/>
        <v>0.04269999999999641</v>
      </c>
      <c r="F14" s="167">
        <f t="shared" si="1"/>
        <v>150.63853806532285</v>
      </c>
      <c r="G14" s="153">
        <f t="shared" si="2"/>
        <v>283.4599999999999</v>
      </c>
      <c r="H14" s="151">
        <v>9</v>
      </c>
      <c r="I14" s="154">
        <v>833.9</v>
      </c>
      <c r="J14" s="155">
        <v>550.44</v>
      </c>
    </row>
    <row r="15" spans="1:10" s="138" customFormat="1" ht="18.75" customHeight="1">
      <c r="A15" s="150">
        <v>20952</v>
      </c>
      <c r="B15" s="151">
        <v>31</v>
      </c>
      <c r="C15" s="152">
        <v>86.0006</v>
      </c>
      <c r="D15" s="152">
        <v>86.0006</v>
      </c>
      <c r="E15" s="152">
        <f t="shared" si="0"/>
        <v>0</v>
      </c>
      <c r="F15" s="167">
        <f t="shared" si="1"/>
        <v>0</v>
      </c>
      <c r="G15" s="153">
        <f t="shared" si="2"/>
        <v>298.51</v>
      </c>
      <c r="H15" s="151">
        <v>10</v>
      </c>
      <c r="I15" s="154">
        <v>798.25</v>
      </c>
      <c r="J15" s="153">
        <v>499.74</v>
      </c>
    </row>
    <row r="16" spans="1:10" s="138" customFormat="1" ht="18.75" customHeight="1">
      <c r="A16" s="150"/>
      <c r="B16" s="151">
        <v>32</v>
      </c>
      <c r="C16" s="152">
        <v>84.9677</v>
      </c>
      <c r="D16" s="152">
        <v>84.9677</v>
      </c>
      <c r="E16" s="152">
        <f t="shared" si="0"/>
        <v>0</v>
      </c>
      <c r="F16" s="167">
        <f t="shared" si="1"/>
        <v>0</v>
      </c>
      <c r="G16" s="153">
        <f t="shared" si="2"/>
        <v>322.48999999999995</v>
      </c>
      <c r="H16" s="151">
        <v>11</v>
      </c>
      <c r="I16" s="154">
        <v>684.4</v>
      </c>
      <c r="J16" s="153">
        <v>361.91</v>
      </c>
    </row>
    <row r="17" spans="1:10" s="138" customFormat="1" ht="18.75" customHeight="1">
      <c r="A17" s="150"/>
      <c r="B17" s="151">
        <v>33</v>
      </c>
      <c r="C17" s="152">
        <v>84.724</v>
      </c>
      <c r="D17" s="152">
        <v>84.724</v>
      </c>
      <c r="E17" s="152">
        <f t="shared" si="0"/>
        <v>0</v>
      </c>
      <c r="F17" s="167">
        <f t="shared" si="1"/>
        <v>0</v>
      </c>
      <c r="G17" s="153">
        <f t="shared" si="2"/>
        <v>333.60999999999996</v>
      </c>
      <c r="H17" s="151">
        <v>12</v>
      </c>
      <c r="I17" s="154">
        <v>818.78</v>
      </c>
      <c r="J17" s="155">
        <v>485.17</v>
      </c>
    </row>
    <row r="18" spans="1:10" s="138" customFormat="1" ht="18.75" customHeight="1">
      <c r="A18" s="150">
        <v>20967</v>
      </c>
      <c r="B18" s="151">
        <v>34</v>
      </c>
      <c r="C18" s="152">
        <v>83.6818</v>
      </c>
      <c r="D18" s="152">
        <v>83.6861</v>
      </c>
      <c r="E18" s="152">
        <f t="shared" si="0"/>
        <v>0.004300000000000637</v>
      </c>
      <c r="F18" s="167">
        <f t="shared" si="1"/>
        <v>15.327582519429091</v>
      </c>
      <c r="G18" s="153">
        <f t="shared" si="2"/>
        <v>280.53999999999996</v>
      </c>
      <c r="H18" s="151">
        <v>13</v>
      </c>
      <c r="I18" s="154">
        <v>808.16</v>
      </c>
      <c r="J18" s="153">
        <v>527.62</v>
      </c>
    </row>
    <row r="19" spans="1:10" s="138" customFormat="1" ht="18.75" customHeight="1">
      <c r="A19" s="150"/>
      <c r="B19" s="151">
        <v>35</v>
      </c>
      <c r="C19" s="152">
        <v>84.9627</v>
      </c>
      <c r="D19" s="152">
        <v>84.966</v>
      </c>
      <c r="E19" s="152">
        <f t="shared" si="0"/>
        <v>0.003299999999995862</v>
      </c>
      <c r="F19" s="167">
        <f t="shared" si="1"/>
        <v>10.736246217899803</v>
      </c>
      <c r="G19" s="153">
        <f t="shared" si="2"/>
        <v>307.36999999999995</v>
      </c>
      <c r="H19" s="151">
        <v>14</v>
      </c>
      <c r="I19" s="154">
        <v>816.16</v>
      </c>
      <c r="J19" s="153">
        <v>508.79</v>
      </c>
    </row>
    <row r="20" spans="1:10" s="138" customFormat="1" ht="18.75" customHeight="1">
      <c r="A20" s="150"/>
      <c r="B20" s="151">
        <v>36</v>
      </c>
      <c r="C20" s="152">
        <v>84.5362</v>
      </c>
      <c r="D20" s="152">
        <v>84.539</v>
      </c>
      <c r="E20" s="152">
        <f t="shared" si="0"/>
        <v>0.0028000000000076852</v>
      </c>
      <c r="F20" s="167">
        <f t="shared" si="1"/>
        <v>8.517110266183073</v>
      </c>
      <c r="G20" s="153">
        <f t="shared" si="2"/>
        <v>328.75</v>
      </c>
      <c r="H20" s="151">
        <v>15</v>
      </c>
      <c r="I20" s="154">
        <v>851.64</v>
      </c>
      <c r="J20" s="155">
        <v>522.89</v>
      </c>
    </row>
    <row r="21" spans="1:10" s="138" customFormat="1" ht="18.75" customHeight="1">
      <c r="A21" s="150">
        <v>20973</v>
      </c>
      <c r="B21" s="151">
        <v>1</v>
      </c>
      <c r="C21" s="152">
        <v>85.4219</v>
      </c>
      <c r="D21" s="152">
        <v>85.4219</v>
      </c>
      <c r="E21" s="152">
        <f t="shared" si="0"/>
        <v>0</v>
      </c>
      <c r="F21" s="167">
        <f t="shared" si="1"/>
        <v>0</v>
      </c>
      <c r="G21" s="153">
        <f t="shared" si="2"/>
        <v>242.26999999999998</v>
      </c>
      <c r="H21" s="151">
        <v>16</v>
      </c>
      <c r="I21" s="154">
        <v>713.02</v>
      </c>
      <c r="J21" s="153">
        <v>470.75</v>
      </c>
    </row>
    <row r="22" spans="1:10" s="138" customFormat="1" ht="18.75" customHeight="1">
      <c r="A22" s="150"/>
      <c r="B22" s="151">
        <v>2</v>
      </c>
      <c r="C22" s="152">
        <v>87.4782</v>
      </c>
      <c r="D22" s="152">
        <v>87.4782</v>
      </c>
      <c r="E22" s="152">
        <f t="shared" si="0"/>
        <v>0</v>
      </c>
      <c r="F22" s="167">
        <f t="shared" si="1"/>
        <v>0</v>
      </c>
      <c r="G22" s="153">
        <f t="shared" si="2"/>
        <v>240.18</v>
      </c>
      <c r="H22" s="151">
        <v>17</v>
      </c>
      <c r="I22" s="154">
        <v>629.1</v>
      </c>
      <c r="J22" s="153">
        <v>388.92</v>
      </c>
    </row>
    <row r="23" spans="1:10" s="138" customFormat="1" ht="18.75" customHeight="1">
      <c r="A23" s="150"/>
      <c r="B23" s="151">
        <v>3</v>
      </c>
      <c r="C23" s="152">
        <v>85.8857</v>
      </c>
      <c r="D23" s="152">
        <v>85.8857</v>
      </c>
      <c r="E23" s="152">
        <f t="shared" si="0"/>
        <v>0</v>
      </c>
      <c r="F23" s="167">
        <f t="shared" si="1"/>
        <v>0</v>
      </c>
      <c r="G23" s="153">
        <f t="shared" si="2"/>
        <v>229.56</v>
      </c>
      <c r="H23" s="151">
        <v>18</v>
      </c>
      <c r="I23" s="154">
        <v>706.98</v>
      </c>
      <c r="J23" s="155">
        <v>477.42</v>
      </c>
    </row>
    <row r="24" spans="1:10" s="138" customFormat="1" ht="18.75" customHeight="1">
      <c r="A24" s="150">
        <v>20988</v>
      </c>
      <c r="B24" s="151">
        <v>4</v>
      </c>
      <c r="C24" s="152">
        <v>85.0262</v>
      </c>
      <c r="D24" s="152">
        <v>85.0305</v>
      </c>
      <c r="E24" s="152">
        <f t="shared" si="0"/>
        <v>0.004300000000000637</v>
      </c>
      <c r="F24" s="167">
        <f t="shared" si="1"/>
        <v>17.51384815901205</v>
      </c>
      <c r="G24" s="153">
        <f t="shared" si="2"/>
        <v>245.51999999999992</v>
      </c>
      <c r="H24" s="151">
        <v>19</v>
      </c>
      <c r="I24" s="154">
        <v>708.56</v>
      </c>
      <c r="J24" s="153">
        <v>463.04</v>
      </c>
    </row>
    <row r="25" spans="1:10" s="138" customFormat="1" ht="18.75" customHeight="1">
      <c r="A25" s="150"/>
      <c r="B25" s="151">
        <v>5</v>
      </c>
      <c r="C25" s="152">
        <v>85.0472</v>
      </c>
      <c r="D25" s="152">
        <v>85.0572</v>
      </c>
      <c r="E25" s="152">
        <f t="shared" si="0"/>
        <v>0.009999999999990905</v>
      </c>
      <c r="F25" s="167">
        <f t="shared" si="1"/>
        <v>37.49953125582518</v>
      </c>
      <c r="G25" s="153">
        <f t="shared" si="2"/>
        <v>266.6700000000001</v>
      </c>
      <c r="H25" s="151">
        <v>20</v>
      </c>
      <c r="I25" s="154">
        <v>809.1</v>
      </c>
      <c r="J25" s="153">
        <v>542.43</v>
      </c>
    </row>
    <row r="26" spans="1:10" s="138" customFormat="1" ht="18.75" customHeight="1">
      <c r="A26" s="150"/>
      <c r="B26" s="151">
        <v>6</v>
      </c>
      <c r="C26" s="152">
        <v>87.4005</v>
      </c>
      <c r="D26" s="152">
        <v>87.411</v>
      </c>
      <c r="E26" s="152">
        <f t="shared" si="0"/>
        <v>0.010500000000007503</v>
      </c>
      <c r="F26" s="167">
        <f t="shared" si="1"/>
        <v>46.417046107632295</v>
      </c>
      <c r="G26" s="153">
        <f t="shared" si="2"/>
        <v>226.21000000000004</v>
      </c>
      <c r="H26" s="151">
        <v>21</v>
      </c>
      <c r="I26" s="154">
        <v>745.7</v>
      </c>
      <c r="J26" s="155">
        <v>519.49</v>
      </c>
    </row>
    <row r="27" spans="1:10" s="138" customFormat="1" ht="18.75" customHeight="1">
      <c r="A27" s="150">
        <v>20994</v>
      </c>
      <c r="B27" s="151">
        <v>7</v>
      </c>
      <c r="C27" s="152">
        <v>86.4446</v>
      </c>
      <c r="D27" s="152">
        <v>86.457</v>
      </c>
      <c r="E27" s="152">
        <f t="shared" si="0"/>
        <v>0.012399999999999523</v>
      </c>
      <c r="F27" s="167">
        <f t="shared" si="1"/>
        <v>45.90212482416349</v>
      </c>
      <c r="G27" s="153">
        <f t="shared" si="2"/>
        <v>270.14</v>
      </c>
      <c r="H27" s="151">
        <v>22</v>
      </c>
      <c r="I27" s="154">
        <v>749.86</v>
      </c>
      <c r="J27" s="153">
        <v>479.72</v>
      </c>
    </row>
    <row r="28" spans="1:10" s="138" customFormat="1" ht="18.75" customHeight="1">
      <c r="A28" s="150"/>
      <c r="B28" s="151">
        <v>8</v>
      </c>
      <c r="C28" s="152">
        <v>84.8041</v>
      </c>
      <c r="D28" s="152">
        <v>84.8086</v>
      </c>
      <c r="E28" s="152">
        <f t="shared" si="0"/>
        <v>0.004499999999993065</v>
      </c>
      <c r="F28" s="167">
        <f t="shared" si="1"/>
        <v>14.343543811535604</v>
      </c>
      <c r="G28" s="153">
        <f t="shared" si="2"/>
        <v>313.73</v>
      </c>
      <c r="H28" s="151">
        <v>23</v>
      </c>
      <c r="I28" s="154">
        <v>692.26</v>
      </c>
      <c r="J28" s="153">
        <v>378.53</v>
      </c>
    </row>
    <row r="29" spans="1:10" s="138" customFormat="1" ht="18.75" customHeight="1">
      <c r="A29" s="150"/>
      <c r="B29" s="151">
        <v>9</v>
      </c>
      <c r="C29" s="152">
        <v>87.641</v>
      </c>
      <c r="D29" s="152">
        <v>87.6466</v>
      </c>
      <c r="E29" s="152">
        <f t="shared" si="0"/>
        <v>0.00560000000000116</v>
      </c>
      <c r="F29" s="167">
        <f t="shared" si="1"/>
        <v>27.105517909008515</v>
      </c>
      <c r="G29" s="153">
        <f t="shared" si="2"/>
        <v>206.60000000000002</v>
      </c>
      <c r="H29" s="151">
        <v>24</v>
      </c>
      <c r="I29" s="154">
        <v>771.98</v>
      </c>
      <c r="J29" s="155">
        <v>565.38</v>
      </c>
    </row>
    <row r="30" spans="1:10" s="138" customFormat="1" ht="18.75" customHeight="1">
      <c r="A30" s="150">
        <v>21004</v>
      </c>
      <c r="B30" s="151">
        <v>19</v>
      </c>
      <c r="C30" s="152">
        <v>88.9398</v>
      </c>
      <c r="D30" s="152">
        <v>88.9398</v>
      </c>
      <c r="E30" s="152">
        <f t="shared" si="0"/>
        <v>0</v>
      </c>
      <c r="F30" s="167">
        <f t="shared" si="1"/>
        <v>0</v>
      </c>
      <c r="G30" s="153">
        <f t="shared" si="2"/>
        <v>239.65999999999997</v>
      </c>
      <c r="H30" s="151">
        <v>25</v>
      </c>
      <c r="I30" s="154">
        <v>762.62</v>
      </c>
      <c r="J30" s="153">
        <v>522.96</v>
      </c>
    </row>
    <row r="31" spans="1:10" s="138" customFormat="1" ht="18.75" customHeight="1">
      <c r="A31" s="150"/>
      <c r="B31" s="151">
        <v>20</v>
      </c>
      <c r="C31" s="152">
        <v>84.6242</v>
      </c>
      <c r="D31" s="152">
        <v>84.6242</v>
      </c>
      <c r="E31" s="152">
        <f t="shared" si="0"/>
        <v>0</v>
      </c>
      <c r="F31" s="167">
        <f t="shared" si="1"/>
        <v>0</v>
      </c>
      <c r="G31" s="153">
        <f t="shared" si="2"/>
        <v>286.05000000000007</v>
      </c>
      <c r="H31" s="151">
        <v>26</v>
      </c>
      <c r="I31" s="154">
        <v>648.08</v>
      </c>
      <c r="J31" s="153">
        <v>362.03</v>
      </c>
    </row>
    <row r="32" spans="1:10" s="138" customFormat="1" ht="18.75" customHeight="1">
      <c r="A32" s="150"/>
      <c r="B32" s="151">
        <v>21</v>
      </c>
      <c r="C32" s="152">
        <v>86.3556</v>
      </c>
      <c r="D32" s="152">
        <v>86.3556</v>
      </c>
      <c r="E32" s="152">
        <f t="shared" si="0"/>
        <v>0</v>
      </c>
      <c r="F32" s="167">
        <f t="shared" si="1"/>
        <v>0</v>
      </c>
      <c r="G32" s="153">
        <f t="shared" si="2"/>
        <v>252.61999999999995</v>
      </c>
      <c r="H32" s="151">
        <v>27</v>
      </c>
      <c r="I32" s="154">
        <v>647.54</v>
      </c>
      <c r="J32" s="155">
        <v>394.92</v>
      </c>
    </row>
    <row r="33" spans="1:10" s="138" customFormat="1" ht="18.75" customHeight="1">
      <c r="A33" s="150">
        <v>21008</v>
      </c>
      <c r="B33" s="151">
        <v>22</v>
      </c>
      <c r="C33" s="152">
        <v>85.1448</v>
      </c>
      <c r="D33" s="152">
        <v>85.1516</v>
      </c>
      <c r="E33" s="152">
        <f t="shared" si="0"/>
        <v>0.006799999999998363</v>
      </c>
      <c r="F33" s="167">
        <f t="shared" si="1"/>
        <v>23.27093528626112</v>
      </c>
      <c r="G33" s="153">
        <f t="shared" si="2"/>
        <v>292.21000000000004</v>
      </c>
      <c r="H33" s="151">
        <v>28</v>
      </c>
      <c r="I33" s="154">
        <v>777.47</v>
      </c>
      <c r="J33" s="153">
        <v>485.26</v>
      </c>
    </row>
    <row r="34" spans="1:10" s="138" customFormat="1" ht="18.75" customHeight="1">
      <c r="A34" s="150"/>
      <c r="B34" s="151">
        <v>23</v>
      </c>
      <c r="C34" s="152">
        <v>87.6712</v>
      </c>
      <c r="D34" s="152">
        <v>87.6719</v>
      </c>
      <c r="E34" s="152">
        <f t="shared" si="0"/>
        <v>0.0006999999999948159</v>
      </c>
      <c r="F34" s="167">
        <f t="shared" si="1"/>
        <v>2.5128333991270275</v>
      </c>
      <c r="G34" s="153">
        <f t="shared" si="2"/>
        <v>278.56999999999994</v>
      </c>
      <c r="H34" s="151">
        <v>29</v>
      </c>
      <c r="I34" s="154">
        <v>713.43</v>
      </c>
      <c r="J34" s="153">
        <v>434.86</v>
      </c>
    </row>
    <row r="35" spans="1:10" s="138" customFormat="1" ht="18.75" customHeight="1">
      <c r="A35" s="150"/>
      <c r="B35" s="151">
        <v>24</v>
      </c>
      <c r="C35" s="152">
        <v>88.0426</v>
      </c>
      <c r="D35" s="152">
        <v>88.0528</v>
      </c>
      <c r="E35" s="152">
        <f t="shared" si="0"/>
        <v>0.010200000000011755</v>
      </c>
      <c r="F35" s="167">
        <f t="shared" si="1"/>
        <v>36.70120898104401</v>
      </c>
      <c r="G35" s="153">
        <f t="shared" si="2"/>
        <v>277.9200000000001</v>
      </c>
      <c r="H35" s="151">
        <v>30</v>
      </c>
      <c r="I35" s="154">
        <v>789.82</v>
      </c>
      <c r="J35" s="155">
        <v>511.9</v>
      </c>
    </row>
    <row r="36" spans="1:10" s="138" customFormat="1" ht="18.75" customHeight="1">
      <c r="A36" s="150">
        <v>21023</v>
      </c>
      <c r="B36" s="151">
        <v>25</v>
      </c>
      <c r="C36" s="152">
        <v>87.0477</v>
      </c>
      <c r="D36" s="152">
        <v>87.052</v>
      </c>
      <c r="E36" s="152">
        <f t="shared" si="0"/>
        <v>0.004300000000000637</v>
      </c>
      <c r="F36" s="167">
        <f t="shared" si="1"/>
        <v>16.128427290801678</v>
      </c>
      <c r="G36" s="153">
        <f t="shared" si="2"/>
        <v>266.61000000000007</v>
      </c>
      <c r="H36" s="151">
        <v>31</v>
      </c>
      <c r="I36" s="154">
        <v>653.57</v>
      </c>
      <c r="J36" s="153">
        <v>386.96</v>
      </c>
    </row>
    <row r="37" spans="1:10" s="138" customFormat="1" ht="18.75" customHeight="1">
      <c r="A37" s="150"/>
      <c r="B37" s="151">
        <v>26</v>
      </c>
      <c r="C37" s="152">
        <v>85.8213</v>
      </c>
      <c r="D37" s="152">
        <v>85.8239</v>
      </c>
      <c r="E37" s="152">
        <f t="shared" si="0"/>
        <v>0.002600000000001046</v>
      </c>
      <c r="F37" s="167">
        <f t="shared" si="1"/>
        <v>11.319604684579412</v>
      </c>
      <c r="G37" s="153">
        <f t="shared" si="2"/>
        <v>229.69000000000005</v>
      </c>
      <c r="H37" s="151">
        <v>32</v>
      </c>
      <c r="I37" s="154">
        <v>597.71</v>
      </c>
      <c r="J37" s="153">
        <v>368.02</v>
      </c>
    </row>
    <row r="38" spans="1:10" s="138" customFormat="1" ht="18.75" customHeight="1">
      <c r="A38" s="150"/>
      <c r="B38" s="151">
        <v>27</v>
      </c>
      <c r="C38" s="152">
        <v>86.3244</v>
      </c>
      <c r="D38" s="152">
        <v>86.3279</v>
      </c>
      <c r="E38" s="152">
        <f t="shared" si="0"/>
        <v>0.003500000000002501</v>
      </c>
      <c r="F38" s="167">
        <f t="shared" si="1"/>
        <v>13.360308432272785</v>
      </c>
      <c r="G38" s="153">
        <f t="shared" si="2"/>
        <v>261.96999999999997</v>
      </c>
      <c r="H38" s="151">
        <v>33</v>
      </c>
      <c r="I38" s="154">
        <v>591.52</v>
      </c>
      <c r="J38" s="155">
        <v>329.55</v>
      </c>
    </row>
    <row r="39" spans="1:10" s="138" customFormat="1" ht="18.75" customHeight="1">
      <c r="A39" s="150">
        <v>21045</v>
      </c>
      <c r="B39" s="151">
        <v>19</v>
      </c>
      <c r="C39" s="152">
        <v>88.9474</v>
      </c>
      <c r="D39" s="152">
        <v>88.9592</v>
      </c>
      <c r="E39" s="152">
        <f t="shared" si="0"/>
        <v>0.011799999999993815</v>
      </c>
      <c r="F39" s="167">
        <f t="shared" si="1"/>
        <v>40.44835978471127</v>
      </c>
      <c r="G39" s="153">
        <f t="shared" si="2"/>
        <v>291.7299999999999</v>
      </c>
      <c r="H39" s="151">
        <v>34</v>
      </c>
      <c r="I39" s="154">
        <v>814.93</v>
      </c>
      <c r="J39" s="153">
        <v>523.2</v>
      </c>
    </row>
    <row r="40" spans="1:10" s="138" customFormat="1" ht="18.75" customHeight="1">
      <c r="A40" s="150"/>
      <c r="B40" s="151">
        <v>20</v>
      </c>
      <c r="C40" s="152">
        <v>84.6391</v>
      </c>
      <c r="D40" s="152">
        <v>84.6511</v>
      </c>
      <c r="E40" s="152">
        <f t="shared" si="0"/>
        <v>0.012000000000000455</v>
      </c>
      <c r="F40" s="167">
        <f t="shared" si="1"/>
        <v>41.71156453126788</v>
      </c>
      <c r="G40" s="153">
        <f t="shared" si="2"/>
        <v>287.68999999999994</v>
      </c>
      <c r="H40" s="151">
        <v>35</v>
      </c>
      <c r="I40" s="154">
        <v>795.56</v>
      </c>
      <c r="J40" s="153">
        <v>507.87</v>
      </c>
    </row>
    <row r="41" spans="1:10" s="138" customFormat="1" ht="18.75" customHeight="1">
      <c r="A41" s="150"/>
      <c r="B41" s="151">
        <v>21</v>
      </c>
      <c r="C41" s="152">
        <v>86.3448</v>
      </c>
      <c r="D41" s="152">
        <v>86.3519</v>
      </c>
      <c r="E41" s="152">
        <f t="shared" si="0"/>
        <v>0.007099999999994111</v>
      </c>
      <c r="F41" s="167">
        <f t="shared" si="1"/>
        <v>21.97122079527808</v>
      </c>
      <c r="G41" s="153">
        <f t="shared" si="2"/>
        <v>323.15</v>
      </c>
      <c r="H41" s="151">
        <v>36</v>
      </c>
      <c r="I41" s="154">
        <v>613.13</v>
      </c>
      <c r="J41" s="155">
        <v>289.98</v>
      </c>
    </row>
    <row r="42" spans="1:10" s="138" customFormat="1" ht="18.75" customHeight="1">
      <c r="A42" s="150">
        <v>21050</v>
      </c>
      <c r="B42" s="151">
        <v>22</v>
      </c>
      <c r="C42" s="152">
        <v>85.1316</v>
      </c>
      <c r="D42" s="152">
        <v>85.84</v>
      </c>
      <c r="E42" s="152">
        <f t="shared" si="0"/>
        <v>0.7083999999999975</v>
      </c>
      <c r="F42" s="167">
        <f t="shared" si="1"/>
        <v>2266.879999999992</v>
      </c>
      <c r="G42" s="153">
        <f t="shared" si="2"/>
        <v>312.5</v>
      </c>
      <c r="H42" s="151">
        <v>37</v>
      </c>
      <c r="I42" s="154">
        <v>813.14</v>
      </c>
      <c r="J42" s="153">
        <v>500.64</v>
      </c>
    </row>
    <row r="43" spans="1:10" s="138" customFormat="1" ht="18.75" customHeight="1">
      <c r="A43" s="150"/>
      <c r="B43" s="151">
        <v>23</v>
      </c>
      <c r="C43" s="152">
        <v>87.6853</v>
      </c>
      <c r="D43" s="152">
        <v>88.3124</v>
      </c>
      <c r="E43" s="152">
        <f t="shared" si="0"/>
        <v>0.6270999999999987</v>
      </c>
      <c r="F43" s="167">
        <f t="shared" si="1"/>
        <v>2249.040634078107</v>
      </c>
      <c r="G43" s="153">
        <f t="shared" si="2"/>
        <v>278.83000000000004</v>
      </c>
      <c r="H43" s="151">
        <v>38</v>
      </c>
      <c r="I43" s="154">
        <v>827</v>
      </c>
      <c r="J43" s="153">
        <v>548.17</v>
      </c>
    </row>
    <row r="44" spans="1:10" s="138" customFormat="1" ht="18.75" customHeight="1">
      <c r="A44" s="150"/>
      <c r="B44" s="151">
        <v>24</v>
      </c>
      <c r="C44" s="152">
        <v>88.0567</v>
      </c>
      <c r="D44" s="152">
        <v>88.6555</v>
      </c>
      <c r="E44" s="152">
        <f t="shared" si="0"/>
        <v>0.5987999999999971</v>
      </c>
      <c r="F44" s="167">
        <f t="shared" si="1"/>
        <v>2338.8797750175654</v>
      </c>
      <c r="G44" s="153">
        <f t="shared" si="2"/>
        <v>256.02</v>
      </c>
      <c r="H44" s="151">
        <v>39</v>
      </c>
      <c r="I44" s="154">
        <v>822.12</v>
      </c>
      <c r="J44" s="155">
        <v>566.1</v>
      </c>
    </row>
    <row r="45" spans="1:10" s="138" customFormat="1" ht="18.75" customHeight="1">
      <c r="A45" s="150">
        <v>21057</v>
      </c>
      <c r="B45" s="151">
        <v>25</v>
      </c>
      <c r="C45" s="152">
        <v>87.0681</v>
      </c>
      <c r="D45" s="152">
        <v>87.0769</v>
      </c>
      <c r="E45" s="152">
        <f t="shared" si="0"/>
        <v>0.008799999999993702</v>
      </c>
      <c r="F45" s="167">
        <f t="shared" si="1"/>
        <v>29.17965382317694</v>
      </c>
      <c r="G45" s="153">
        <f t="shared" si="2"/>
        <v>301.58000000000004</v>
      </c>
      <c r="H45" s="151">
        <v>40</v>
      </c>
      <c r="I45" s="154">
        <v>724.09</v>
      </c>
      <c r="J45" s="153">
        <v>422.51</v>
      </c>
    </row>
    <row r="46" spans="1:10" s="138" customFormat="1" ht="18.75" customHeight="1">
      <c r="A46" s="150"/>
      <c r="B46" s="151">
        <v>26</v>
      </c>
      <c r="C46" s="152">
        <v>85.7871</v>
      </c>
      <c r="D46" s="152">
        <v>85.7949</v>
      </c>
      <c r="E46" s="152">
        <f t="shared" si="0"/>
        <v>0.007800000000003138</v>
      </c>
      <c r="F46" s="167">
        <f t="shared" si="1"/>
        <v>26.935561848204777</v>
      </c>
      <c r="G46" s="153">
        <f t="shared" si="2"/>
        <v>289.5799999999999</v>
      </c>
      <c r="H46" s="151">
        <v>41</v>
      </c>
      <c r="I46" s="154">
        <v>853.31</v>
      </c>
      <c r="J46" s="153">
        <v>563.73</v>
      </c>
    </row>
    <row r="47" spans="1:10" s="138" customFormat="1" ht="18.75" customHeight="1">
      <c r="A47" s="150"/>
      <c r="B47" s="151">
        <v>27</v>
      </c>
      <c r="C47" s="152">
        <v>86.3412</v>
      </c>
      <c r="D47" s="152">
        <v>86.3488</v>
      </c>
      <c r="E47" s="152">
        <f t="shared" si="0"/>
        <v>0.0075999999999964984</v>
      </c>
      <c r="F47" s="167">
        <f t="shared" si="1"/>
        <v>30.12048192769696</v>
      </c>
      <c r="G47" s="153">
        <f t="shared" si="2"/>
        <v>252.32000000000005</v>
      </c>
      <c r="H47" s="151">
        <v>42</v>
      </c>
      <c r="I47" s="154">
        <v>805.83</v>
      </c>
      <c r="J47" s="155">
        <v>553.51</v>
      </c>
    </row>
    <row r="48" spans="1:10" ht="18.75" customHeight="1">
      <c r="A48" s="161">
        <v>21071</v>
      </c>
      <c r="B48" s="163">
        <v>19</v>
      </c>
      <c r="C48" s="175">
        <v>88.9466</v>
      </c>
      <c r="D48" s="175">
        <v>88.9843</v>
      </c>
      <c r="E48" s="152">
        <f t="shared" si="0"/>
        <v>0.037700000000000955</v>
      </c>
      <c r="F48" s="167">
        <f aca="true" t="shared" si="3" ref="F48:F54">((10^6)*E48/G48)</f>
        <v>126.76956185480667</v>
      </c>
      <c r="G48" s="153">
        <f aca="true" t="shared" si="4" ref="G48:G54">I48-J48</f>
        <v>297.39</v>
      </c>
      <c r="H48" s="151">
        <v>43</v>
      </c>
      <c r="I48" s="156">
        <v>754.54</v>
      </c>
      <c r="J48" s="156">
        <v>457.15</v>
      </c>
    </row>
    <row r="49" spans="1:10" ht="18.75" customHeight="1">
      <c r="A49" s="161"/>
      <c r="B49" s="163">
        <v>20</v>
      </c>
      <c r="C49" s="175">
        <v>84.6439</v>
      </c>
      <c r="D49" s="175">
        <v>84.676</v>
      </c>
      <c r="E49" s="152">
        <f t="shared" si="0"/>
        <v>0.032099999999999795</v>
      </c>
      <c r="F49" s="167">
        <f t="shared" si="3"/>
        <v>117.25599064874268</v>
      </c>
      <c r="G49" s="153">
        <f t="shared" si="4"/>
        <v>273.76</v>
      </c>
      <c r="H49" s="151">
        <v>44</v>
      </c>
      <c r="I49" s="156">
        <v>641.25</v>
      </c>
      <c r="J49" s="156">
        <v>367.49</v>
      </c>
    </row>
    <row r="50" spans="1:10" ht="18.75" customHeight="1">
      <c r="A50" s="161"/>
      <c r="B50" s="163">
        <v>21</v>
      </c>
      <c r="C50" s="175">
        <v>86.3544</v>
      </c>
      <c r="D50" s="175">
        <v>86.3909</v>
      </c>
      <c r="E50" s="152">
        <f t="shared" si="0"/>
        <v>0.03650000000000375</v>
      </c>
      <c r="F50" s="167">
        <f t="shared" si="3"/>
        <v>125.90114173365444</v>
      </c>
      <c r="G50" s="153">
        <f t="shared" si="4"/>
        <v>289.90999999999997</v>
      </c>
      <c r="H50" s="151">
        <v>45</v>
      </c>
      <c r="I50" s="156">
        <v>787.56</v>
      </c>
      <c r="J50" s="156">
        <v>497.65</v>
      </c>
    </row>
    <row r="51" spans="1:10" ht="18.75" customHeight="1">
      <c r="A51" s="161">
        <v>21080</v>
      </c>
      <c r="B51" s="163">
        <v>22</v>
      </c>
      <c r="C51" s="175">
        <v>85.1299</v>
      </c>
      <c r="D51" s="175">
        <v>85.1517</v>
      </c>
      <c r="E51" s="152">
        <f t="shared" si="0"/>
        <v>0.02179999999999893</v>
      </c>
      <c r="F51" s="167">
        <f t="shared" si="3"/>
        <v>84.98694008030459</v>
      </c>
      <c r="G51" s="153">
        <f t="shared" si="4"/>
        <v>256.51</v>
      </c>
      <c r="H51" s="151">
        <v>46</v>
      </c>
      <c r="I51" s="156">
        <v>810.5</v>
      </c>
      <c r="J51" s="156">
        <v>553.99</v>
      </c>
    </row>
    <row r="52" spans="1:10" ht="18.75" customHeight="1">
      <c r="A52" s="161"/>
      <c r="B52" s="163">
        <v>23</v>
      </c>
      <c r="C52" s="175">
        <v>87.6749</v>
      </c>
      <c r="D52" s="175">
        <v>87.703</v>
      </c>
      <c r="E52" s="152">
        <f t="shared" si="0"/>
        <v>0.028100000000009118</v>
      </c>
      <c r="F52" s="167">
        <f t="shared" si="3"/>
        <v>105.26710122128237</v>
      </c>
      <c r="G52" s="153">
        <f t="shared" si="4"/>
        <v>266.94</v>
      </c>
      <c r="H52" s="151">
        <v>47</v>
      </c>
      <c r="I52" s="156">
        <v>763.25</v>
      </c>
      <c r="J52" s="156">
        <v>496.31</v>
      </c>
    </row>
    <row r="53" spans="1:10" ht="18.75" customHeight="1">
      <c r="A53" s="161"/>
      <c r="B53" s="163">
        <v>24</v>
      </c>
      <c r="C53" s="175">
        <v>88.0758</v>
      </c>
      <c r="D53" s="175">
        <v>88.1028</v>
      </c>
      <c r="E53" s="152">
        <f t="shared" si="0"/>
        <v>0.027000000000001023</v>
      </c>
      <c r="F53" s="167">
        <f t="shared" si="3"/>
        <v>104.61061604029844</v>
      </c>
      <c r="G53" s="153">
        <f t="shared" si="4"/>
        <v>258.09999999999997</v>
      </c>
      <c r="H53" s="151">
        <v>48</v>
      </c>
      <c r="I53" s="156">
        <v>767.91</v>
      </c>
      <c r="J53" s="156">
        <v>509.81</v>
      </c>
    </row>
    <row r="54" spans="1:10" ht="18.75" customHeight="1">
      <c r="A54" s="161">
        <v>21085</v>
      </c>
      <c r="B54" s="163">
        <v>25</v>
      </c>
      <c r="C54" s="175">
        <v>87.0721</v>
      </c>
      <c r="D54" s="175">
        <v>87.0725</v>
      </c>
      <c r="E54" s="152">
        <f t="shared" si="0"/>
        <v>0.00039999999999906777</v>
      </c>
      <c r="F54" s="167">
        <f t="shared" si="3"/>
        <v>1.4606003067226605</v>
      </c>
      <c r="G54" s="153">
        <f t="shared" si="4"/>
        <v>273.85999999999996</v>
      </c>
      <c r="H54" s="151">
        <v>49</v>
      </c>
      <c r="I54" s="156">
        <v>739.29</v>
      </c>
      <c r="J54" s="156">
        <v>465.43</v>
      </c>
    </row>
    <row r="55" spans="1:10" ht="18.75" customHeight="1">
      <c r="A55" s="161"/>
      <c r="B55" s="163">
        <v>26</v>
      </c>
      <c r="C55" s="175">
        <v>85.7999</v>
      </c>
      <c r="D55" s="175">
        <v>85.8</v>
      </c>
      <c r="E55" s="152">
        <f aca="true" t="shared" si="5" ref="E55:E60">D55-C55</f>
        <v>0.00010000000000331966</v>
      </c>
      <c r="F55" s="167">
        <f aca="true" t="shared" si="6" ref="F55:F60">((10^6)*E55/G55)</f>
        <v>0.3322811098299374</v>
      </c>
      <c r="G55" s="153">
        <f aca="true" t="shared" si="7" ref="G55:G60">I55-J55</f>
        <v>300.95</v>
      </c>
      <c r="H55" s="151">
        <v>50</v>
      </c>
      <c r="I55" s="156">
        <v>664.54</v>
      </c>
      <c r="J55" s="156">
        <v>363.59</v>
      </c>
    </row>
    <row r="56" spans="1:10" ht="18.75" customHeight="1">
      <c r="A56" s="161"/>
      <c r="B56" s="163">
        <v>27</v>
      </c>
      <c r="C56" s="175">
        <v>86.3153</v>
      </c>
      <c r="D56" s="175">
        <v>86.3154</v>
      </c>
      <c r="E56" s="152">
        <f t="shared" si="5"/>
        <v>0.00010000000000331966</v>
      </c>
      <c r="F56" s="167">
        <f t="shared" si="6"/>
        <v>0.33508695507596303</v>
      </c>
      <c r="G56" s="153">
        <f t="shared" si="7"/>
        <v>298.43</v>
      </c>
      <c r="H56" s="151">
        <v>51</v>
      </c>
      <c r="I56" s="156">
        <v>687.59</v>
      </c>
      <c r="J56" s="156">
        <v>389.16</v>
      </c>
    </row>
    <row r="57" spans="1:10" ht="18.75" customHeight="1">
      <c r="A57" s="161">
        <v>21100</v>
      </c>
      <c r="B57" s="163">
        <v>28</v>
      </c>
      <c r="C57" s="175">
        <v>87.184</v>
      </c>
      <c r="D57" s="175">
        <v>87.1896</v>
      </c>
      <c r="E57" s="152">
        <f t="shared" si="5"/>
        <v>0.00560000000000116</v>
      </c>
      <c r="F57" s="167">
        <f t="shared" si="6"/>
        <v>23.121387283241777</v>
      </c>
      <c r="G57" s="153">
        <f t="shared" si="7"/>
        <v>242.20000000000005</v>
      </c>
      <c r="H57" s="151">
        <v>52</v>
      </c>
      <c r="I57" s="156">
        <v>789.45</v>
      </c>
      <c r="J57" s="156">
        <v>547.25</v>
      </c>
    </row>
    <row r="58" spans="1:10" ht="18.75" customHeight="1">
      <c r="A58" s="161"/>
      <c r="B58" s="163">
        <v>29</v>
      </c>
      <c r="C58" s="175">
        <v>85.2486</v>
      </c>
      <c r="D58" s="175">
        <v>85.2571</v>
      </c>
      <c r="E58" s="152">
        <f t="shared" si="5"/>
        <v>0.008499999999997954</v>
      </c>
      <c r="F58" s="167">
        <f t="shared" si="6"/>
        <v>30.603060306023234</v>
      </c>
      <c r="G58" s="153">
        <f t="shared" si="7"/>
        <v>277.75</v>
      </c>
      <c r="H58" s="151">
        <v>53</v>
      </c>
      <c r="I58" s="156">
        <v>793.49</v>
      </c>
      <c r="J58" s="156">
        <v>515.74</v>
      </c>
    </row>
    <row r="59" spans="1:10" ht="18.75" customHeight="1">
      <c r="A59" s="161"/>
      <c r="B59" s="163">
        <v>30</v>
      </c>
      <c r="C59" s="175">
        <v>84.9712</v>
      </c>
      <c r="D59" s="175">
        <v>84.9781</v>
      </c>
      <c r="E59" s="152">
        <f t="shared" si="5"/>
        <v>0.0069000000000016826</v>
      </c>
      <c r="F59" s="167">
        <f t="shared" si="6"/>
        <v>25.53947514528513</v>
      </c>
      <c r="G59" s="153">
        <f t="shared" si="7"/>
        <v>270.16999999999996</v>
      </c>
      <c r="H59" s="151">
        <v>54</v>
      </c>
      <c r="I59" s="156">
        <v>770.81</v>
      </c>
      <c r="J59" s="156">
        <v>500.64</v>
      </c>
    </row>
    <row r="60" spans="1:10" ht="18.75" customHeight="1">
      <c r="A60" s="161">
        <v>21106</v>
      </c>
      <c r="B60" s="163">
        <v>31</v>
      </c>
      <c r="C60" s="175">
        <v>84.9032</v>
      </c>
      <c r="D60" s="175">
        <v>84.905</v>
      </c>
      <c r="E60" s="152">
        <f t="shared" si="5"/>
        <v>0.0018000000000029104</v>
      </c>
      <c r="F60" s="167">
        <f t="shared" si="6"/>
        <v>7.204322593567783</v>
      </c>
      <c r="G60" s="153">
        <f t="shared" si="7"/>
        <v>249.84999999999997</v>
      </c>
      <c r="H60" s="151">
        <v>55</v>
      </c>
      <c r="I60" s="156">
        <v>752.79</v>
      </c>
      <c r="J60" s="156">
        <v>502.94</v>
      </c>
    </row>
    <row r="61" spans="1:10" ht="18.75" customHeight="1">
      <c r="A61" s="161"/>
      <c r="B61" s="163">
        <v>32</v>
      </c>
      <c r="C61" s="175">
        <v>85.04</v>
      </c>
      <c r="D61" s="175">
        <v>85.0412</v>
      </c>
      <c r="E61" s="152">
        <f aca="true" t="shared" si="8" ref="E61:E71">D61-C61</f>
        <v>0.0011999999999972033</v>
      </c>
      <c r="F61" s="167">
        <f aca="true" t="shared" si="9" ref="F61:F71">((10^6)*E61/G61)</f>
        <v>5.096839959213403</v>
      </c>
      <c r="G61" s="153">
        <f aca="true" t="shared" si="10" ref="G61:G71">I61-J61</f>
        <v>235.43999999999994</v>
      </c>
      <c r="H61" s="151">
        <v>56</v>
      </c>
      <c r="I61" s="156">
        <v>801.53</v>
      </c>
      <c r="J61" s="156">
        <v>566.09</v>
      </c>
    </row>
    <row r="62" spans="1:10" ht="18.75" customHeight="1">
      <c r="A62" s="161"/>
      <c r="B62" s="163">
        <v>33</v>
      </c>
      <c r="C62" s="175">
        <v>86.0143</v>
      </c>
      <c r="D62" s="175">
        <v>86.0165</v>
      </c>
      <c r="E62" s="152">
        <f t="shared" si="8"/>
        <v>0.0021999999999877673</v>
      </c>
      <c r="F62" s="167">
        <f t="shared" si="9"/>
        <v>7.414647298667949</v>
      </c>
      <c r="G62" s="153">
        <f t="shared" si="10"/>
        <v>296.71000000000004</v>
      </c>
      <c r="H62" s="151">
        <v>57</v>
      </c>
      <c r="I62" s="156">
        <v>819.83</v>
      </c>
      <c r="J62" s="156">
        <v>523.12</v>
      </c>
    </row>
    <row r="63" spans="1:10" ht="18.75" customHeight="1">
      <c r="A63" s="161">
        <v>21113</v>
      </c>
      <c r="B63" s="163">
        <v>34</v>
      </c>
      <c r="C63" s="175">
        <v>83.7589</v>
      </c>
      <c r="D63" s="175">
        <v>83.76</v>
      </c>
      <c r="E63" s="152">
        <f t="shared" si="8"/>
        <v>0.0011000000000080945</v>
      </c>
      <c r="F63" s="167">
        <f t="shared" si="9"/>
        <v>4.602317894682627</v>
      </c>
      <c r="G63" s="153">
        <f t="shared" si="10"/>
        <v>239.01</v>
      </c>
      <c r="H63" s="151">
        <v>58</v>
      </c>
      <c r="I63" s="156">
        <v>784.06</v>
      </c>
      <c r="J63" s="156">
        <v>545.05</v>
      </c>
    </row>
    <row r="64" spans="1:10" ht="18.75" customHeight="1">
      <c r="A64" s="161"/>
      <c r="B64" s="163">
        <v>35</v>
      </c>
      <c r="C64" s="175">
        <v>85.0293</v>
      </c>
      <c r="D64" s="175">
        <v>85.0353</v>
      </c>
      <c r="E64" s="152">
        <f t="shared" si="8"/>
        <v>0.006000000000000227</v>
      </c>
      <c r="F64" s="167">
        <f t="shared" si="9"/>
        <v>21.719457013575482</v>
      </c>
      <c r="G64" s="153">
        <f t="shared" si="10"/>
        <v>276.25</v>
      </c>
      <c r="H64" s="151">
        <v>59</v>
      </c>
      <c r="I64" s="156">
        <v>831.14</v>
      </c>
      <c r="J64" s="156">
        <v>554.89</v>
      </c>
    </row>
    <row r="65" spans="1:10" ht="18.75" customHeight="1">
      <c r="A65" s="161"/>
      <c r="B65" s="163">
        <v>36</v>
      </c>
      <c r="C65" s="175">
        <v>84.6027</v>
      </c>
      <c r="D65" s="175">
        <v>84.6066</v>
      </c>
      <c r="E65" s="152">
        <f t="shared" si="8"/>
        <v>0.003900000000001569</v>
      </c>
      <c r="F65" s="167">
        <f t="shared" si="9"/>
        <v>13.848940023442237</v>
      </c>
      <c r="G65" s="153">
        <f t="shared" si="10"/>
        <v>281.61</v>
      </c>
      <c r="H65" s="151">
        <v>60</v>
      </c>
      <c r="I65" s="156">
        <v>810.98</v>
      </c>
      <c r="J65" s="156">
        <v>529.37</v>
      </c>
    </row>
    <row r="66" spans="1:10" ht="18.75" customHeight="1">
      <c r="A66" s="161">
        <v>21136</v>
      </c>
      <c r="B66" s="163">
        <v>10</v>
      </c>
      <c r="C66" s="175">
        <v>85.0963</v>
      </c>
      <c r="D66" s="175">
        <v>85.1054</v>
      </c>
      <c r="E66" s="152">
        <f t="shared" si="8"/>
        <v>0.00910000000000366</v>
      </c>
      <c r="F66" s="167">
        <f t="shared" si="9"/>
        <v>29.66488460035096</v>
      </c>
      <c r="G66" s="153">
        <f t="shared" si="10"/>
        <v>306.76</v>
      </c>
      <c r="H66" s="151">
        <v>61</v>
      </c>
      <c r="I66" s="156">
        <v>674.26</v>
      </c>
      <c r="J66" s="156">
        <v>367.5</v>
      </c>
    </row>
    <row r="67" spans="1:10" ht="18.75" customHeight="1">
      <c r="A67" s="161"/>
      <c r="B67" s="163">
        <v>11</v>
      </c>
      <c r="C67" s="175">
        <v>86.1043</v>
      </c>
      <c r="D67" s="175">
        <v>86.1125</v>
      </c>
      <c r="E67" s="152">
        <f t="shared" si="8"/>
        <v>0.008200000000002206</v>
      </c>
      <c r="F67" s="167">
        <f t="shared" si="9"/>
        <v>32.38418703843531</v>
      </c>
      <c r="G67" s="153">
        <f t="shared" si="10"/>
        <v>253.21000000000004</v>
      </c>
      <c r="H67" s="151">
        <v>62</v>
      </c>
      <c r="I67" s="156">
        <v>736.21</v>
      </c>
      <c r="J67" s="156">
        <v>483</v>
      </c>
    </row>
    <row r="68" spans="1:10" ht="18.75" customHeight="1">
      <c r="A68" s="161"/>
      <c r="B68" s="163">
        <v>12</v>
      </c>
      <c r="C68" s="175">
        <v>84.833</v>
      </c>
      <c r="D68" s="175">
        <v>84.8428</v>
      </c>
      <c r="E68" s="152">
        <f t="shared" si="8"/>
        <v>0.009799999999998477</v>
      </c>
      <c r="F68" s="167">
        <f t="shared" si="9"/>
        <v>36.82964410537216</v>
      </c>
      <c r="G68" s="153">
        <f t="shared" si="10"/>
        <v>266.0899999999999</v>
      </c>
      <c r="H68" s="151">
        <v>63</v>
      </c>
      <c r="I68" s="156">
        <v>778.68</v>
      </c>
      <c r="J68" s="156">
        <v>512.59</v>
      </c>
    </row>
    <row r="69" spans="1:10" ht="18.75" customHeight="1">
      <c r="A69" s="161">
        <v>21142</v>
      </c>
      <c r="B69" s="163">
        <v>13</v>
      </c>
      <c r="C69" s="175">
        <v>86.7645</v>
      </c>
      <c r="D69" s="175">
        <v>86.7745</v>
      </c>
      <c r="E69" s="152">
        <f t="shared" si="8"/>
        <v>0.010000000000005116</v>
      </c>
      <c r="F69" s="167">
        <f t="shared" si="9"/>
        <v>34.96992586377505</v>
      </c>
      <c r="G69" s="153">
        <f t="shared" si="10"/>
        <v>285.96000000000004</v>
      </c>
      <c r="H69" s="151">
        <v>64</v>
      </c>
      <c r="I69" s="156">
        <v>672.19</v>
      </c>
      <c r="J69" s="156">
        <v>386.23</v>
      </c>
    </row>
    <row r="70" spans="1:10" ht="18.75" customHeight="1">
      <c r="A70" s="161"/>
      <c r="B70" s="163">
        <v>14</v>
      </c>
      <c r="C70" s="175">
        <v>85.9609</v>
      </c>
      <c r="D70" s="175">
        <v>85.9705</v>
      </c>
      <c r="E70" s="152">
        <f t="shared" si="8"/>
        <v>0.009600000000006048</v>
      </c>
      <c r="F70" s="167">
        <f t="shared" si="9"/>
        <v>31.64452648582935</v>
      </c>
      <c r="G70" s="153">
        <f t="shared" si="10"/>
        <v>303.36999999999995</v>
      </c>
      <c r="H70" s="151">
        <v>65</v>
      </c>
      <c r="I70" s="156">
        <v>696.55</v>
      </c>
      <c r="J70" s="156">
        <v>393.18</v>
      </c>
    </row>
    <row r="71" spans="1:10" ht="18.75" customHeight="1">
      <c r="A71" s="161"/>
      <c r="B71" s="163">
        <v>15</v>
      </c>
      <c r="C71" s="175">
        <v>87.0301</v>
      </c>
      <c r="D71" s="175">
        <v>87.0388</v>
      </c>
      <c r="E71" s="152">
        <f t="shared" si="8"/>
        <v>0.008699999999990382</v>
      </c>
      <c r="F71" s="167">
        <f t="shared" si="9"/>
        <v>30.43447841597419</v>
      </c>
      <c r="G71" s="153">
        <f t="shared" si="10"/>
        <v>285.85999999999996</v>
      </c>
      <c r="H71" s="151">
        <v>66</v>
      </c>
      <c r="I71" s="156">
        <v>662.17</v>
      </c>
      <c r="J71" s="156">
        <v>376.31</v>
      </c>
    </row>
    <row r="72" spans="1:10" ht="18.75" customHeight="1">
      <c r="A72" s="161">
        <v>21148</v>
      </c>
      <c r="B72" s="163">
        <v>16</v>
      </c>
      <c r="C72" s="175">
        <v>86.1847</v>
      </c>
      <c r="D72" s="175">
        <v>86.1942</v>
      </c>
      <c r="E72" s="152">
        <f aca="true" t="shared" si="11" ref="E72:E80">D72-C72</f>
        <v>0.009499999999988518</v>
      </c>
      <c r="F72" s="167">
        <f aca="true" t="shared" si="12" ref="F72:F80">((10^6)*E72/G72)</f>
        <v>33.92009140567901</v>
      </c>
      <c r="G72" s="153">
        <f aca="true" t="shared" si="13" ref="G72:G80">I72-J72</f>
        <v>280.06999999999994</v>
      </c>
      <c r="H72" s="151">
        <v>67</v>
      </c>
      <c r="I72" s="156">
        <v>822.02</v>
      </c>
      <c r="J72" s="156">
        <v>541.95</v>
      </c>
    </row>
    <row r="73" spans="1:10" ht="18.75" customHeight="1">
      <c r="A73" s="161"/>
      <c r="B73" s="163">
        <v>17</v>
      </c>
      <c r="C73" s="175">
        <v>87.2483</v>
      </c>
      <c r="D73" s="175">
        <v>87.2589</v>
      </c>
      <c r="E73" s="152">
        <f t="shared" si="11"/>
        <v>0.010599999999996612</v>
      </c>
      <c r="F73" s="167">
        <f t="shared" si="12"/>
        <v>44.35703226344985</v>
      </c>
      <c r="G73" s="153">
        <f t="shared" si="13"/>
        <v>238.97000000000003</v>
      </c>
      <c r="H73" s="151">
        <v>68</v>
      </c>
      <c r="I73" s="156">
        <v>779.52</v>
      </c>
      <c r="J73" s="156">
        <v>540.55</v>
      </c>
    </row>
    <row r="74" spans="1:10" ht="18.75" customHeight="1">
      <c r="A74" s="161"/>
      <c r="B74" s="163">
        <v>18</v>
      </c>
      <c r="C74" s="175">
        <v>85.1827</v>
      </c>
      <c r="D74" s="175">
        <v>85.1952</v>
      </c>
      <c r="E74" s="152">
        <f t="shared" si="11"/>
        <v>0.012500000000002842</v>
      </c>
      <c r="F74" s="167">
        <f t="shared" si="12"/>
        <v>40.12712272480126</v>
      </c>
      <c r="G74" s="153">
        <f t="shared" si="13"/>
        <v>311.51</v>
      </c>
      <c r="H74" s="151">
        <v>69</v>
      </c>
      <c r="I74" s="156">
        <v>681.41</v>
      </c>
      <c r="J74" s="156">
        <v>369.9</v>
      </c>
    </row>
    <row r="75" spans="1:10" ht="18.75" customHeight="1">
      <c r="A75" s="161">
        <v>21156</v>
      </c>
      <c r="B75" s="163">
        <v>19</v>
      </c>
      <c r="C75" s="175">
        <v>88.9602</v>
      </c>
      <c r="D75" s="175">
        <v>88.9612</v>
      </c>
      <c r="E75" s="152">
        <f t="shared" si="11"/>
        <v>0.0010000000000047748</v>
      </c>
      <c r="F75" s="167">
        <f t="shared" si="12"/>
        <v>3.361570525765681</v>
      </c>
      <c r="G75" s="153">
        <f t="shared" si="13"/>
        <v>297.48</v>
      </c>
      <c r="H75" s="151">
        <v>70</v>
      </c>
      <c r="I75" s="156">
        <v>664.97</v>
      </c>
      <c r="J75" s="156">
        <v>367.49</v>
      </c>
    </row>
    <row r="76" spans="1:10" ht="18.75" customHeight="1">
      <c r="A76" s="161"/>
      <c r="B76" s="163">
        <v>20</v>
      </c>
      <c r="C76" s="175">
        <v>84.6324</v>
      </c>
      <c r="D76" s="175">
        <v>84.634</v>
      </c>
      <c r="E76" s="152">
        <f t="shared" si="11"/>
        <v>0.001599999999996271</v>
      </c>
      <c r="F76" s="167">
        <f t="shared" si="12"/>
        <v>5.653510476648426</v>
      </c>
      <c r="G76" s="153">
        <f t="shared" si="13"/>
        <v>283.01</v>
      </c>
      <c r="H76" s="151">
        <v>71</v>
      </c>
      <c r="I76" s="156">
        <v>779.29</v>
      </c>
      <c r="J76" s="156">
        <v>496.28</v>
      </c>
    </row>
    <row r="77" spans="1:10" ht="18.75" customHeight="1">
      <c r="A77" s="161"/>
      <c r="B77" s="163">
        <v>21</v>
      </c>
      <c r="C77" s="175">
        <v>86.3324</v>
      </c>
      <c r="D77" s="175">
        <v>86.3333</v>
      </c>
      <c r="E77" s="152">
        <f t="shared" si="11"/>
        <v>0.0008999999999872443</v>
      </c>
      <c r="F77" s="167">
        <f t="shared" si="12"/>
        <v>3.2062700391423027</v>
      </c>
      <c r="G77" s="153">
        <f t="shared" si="13"/>
        <v>280.7</v>
      </c>
      <c r="H77" s="151">
        <v>72</v>
      </c>
      <c r="I77" s="156">
        <v>790.49</v>
      </c>
      <c r="J77" s="156">
        <v>509.79</v>
      </c>
    </row>
    <row r="78" spans="1:10" ht="18.75" customHeight="1">
      <c r="A78" s="161">
        <v>21162</v>
      </c>
      <c r="B78" s="163">
        <v>22</v>
      </c>
      <c r="C78" s="175">
        <v>85.0917</v>
      </c>
      <c r="D78" s="175">
        <v>85.0945</v>
      </c>
      <c r="E78" s="152">
        <f t="shared" si="11"/>
        <v>0.0027999999999934744</v>
      </c>
      <c r="F78" s="167">
        <f t="shared" si="12"/>
        <v>9.472580263180335</v>
      </c>
      <c r="G78" s="153">
        <f t="shared" si="13"/>
        <v>295.5899999999999</v>
      </c>
      <c r="H78" s="151">
        <v>73</v>
      </c>
      <c r="I78" s="156">
        <v>848.53</v>
      </c>
      <c r="J78" s="156">
        <v>552.94</v>
      </c>
    </row>
    <row r="79" spans="1:10" ht="18.75" customHeight="1">
      <c r="A79" s="161"/>
      <c r="B79" s="163">
        <v>23</v>
      </c>
      <c r="C79" s="175">
        <v>87.627</v>
      </c>
      <c r="D79" s="175">
        <v>87.6295</v>
      </c>
      <c r="E79" s="152">
        <f t="shared" si="11"/>
        <v>0.0024999999999977263</v>
      </c>
      <c r="F79" s="167">
        <f t="shared" si="12"/>
        <v>8.21692686934339</v>
      </c>
      <c r="G79" s="153">
        <f t="shared" si="13"/>
        <v>304.25</v>
      </c>
      <c r="H79" s="151">
        <v>74</v>
      </c>
      <c r="I79" s="156">
        <v>801.85</v>
      </c>
      <c r="J79" s="156">
        <v>497.6</v>
      </c>
    </row>
    <row r="80" spans="1:10" ht="18.75" customHeight="1">
      <c r="A80" s="161"/>
      <c r="B80" s="163">
        <v>24</v>
      </c>
      <c r="C80" s="175">
        <v>88.0273</v>
      </c>
      <c r="D80" s="175">
        <v>88.0312</v>
      </c>
      <c r="E80" s="152">
        <f t="shared" si="11"/>
        <v>0.003900000000001569</v>
      </c>
      <c r="F80" s="167">
        <f t="shared" si="12"/>
        <v>12.06683168317317</v>
      </c>
      <c r="G80" s="153">
        <f t="shared" si="13"/>
        <v>323.20000000000005</v>
      </c>
      <c r="H80" s="151">
        <v>75</v>
      </c>
      <c r="I80" s="156">
        <v>855.98</v>
      </c>
      <c r="J80" s="156">
        <v>532.78</v>
      </c>
    </row>
    <row r="81" spans="1:10" ht="18.75" customHeight="1">
      <c r="A81" s="161">
        <v>21183</v>
      </c>
      <c r="B81" s="163">
        <v>25</v>
      </c>
      <c r="C81" s="175">
        <v>87.0369</v>
      </c>
      <c r="D81" s="175">
        <v>87.0371</v>
      </c>
      <c r="E81" s="152">
        <f aca="true" t="shared" si="14" ref="E81:E144">D81-C81</f>
        <v>0.00019999999999242846</v>
      </c>
      <c r="F81" s="167">
        <f aca="true" t="shared" si="15" ref="F81:F144">((10^6)*E81/G81)</f>
        <v>0.6566850538233137</v>
      </c>
      <c r="G81" s="153">
        <f aca="true" t="shared" si="16" ref="G81:G144">I81-J81</f>
        <v>304.56000000000006</v>
      </c>
      <c r="H81" s="151">
        <v>76</v>
      </c>
      <c r="I81" s="156">
        <v>827.37</v>
      </c>
      <c r="J81" s="156">
        <v>522.81</v>
      </c>
    </row>
    <row r="82" spans="1:10" ht="18.75" customHeight="1">
      <c r="A82" s="161"/>
      <c r="B82" s="163">
        <v>26</v>
      </c>
      <c r="C82" s="175">
        <v>85.7916</v>
      </c>
      <c r="D82" s="175">
        <v>85.7935</v>
      </c>
      <c r="E82" s="152">
        <f t="shared" si="14"/>
        <v>0.0018999999999920192</v>
      </c>
      <c r="F82" s="167">
        <f t="shared" si="15"/>
        <v>7.260221627787617</v>
      </c>
      <c r="G82" s="153">
        <f t="shared" si="16"/>
        <v>261.7</v>
      </c>
      <c r="H82" s="151">
        <v>77</v>
      </c>
      <c r="I82" s="156">
        <v>627.75</v>
      </c>
      <c r="J82" s="156">
        <v>366.05</v>
      </c>
    </row>
    <row r="83" spans="1:10" ht="18.75" customHeight="1">
      <c r="A83" s="161"/>
      <c r="B83" s="163">
        <v>27</v>
      </c>
      <c r="C83" s="175">
        <v>86.3128</v>
      </c>
      <c r="D83" s="175">
        <v>86.3139</v>
      </c>
      <c r="E83" s="152">
        <f t="shared" si="14"/>
        <v>0.0011000000000080945</v>
      </c>
      <c r="F83" s="167">
        <f t="shared" si="15"/>
        <v>3.650725166798628</v>
      </c>
      <c r="G83" s="153">
        <f t="shared" si="16"/>
        <v>301.31</v>
      </c>
      <c r="H83" s="151">
        <v>78</v>
      </c>
      <c r="I83" s="156">
        <v>669.13</v>
      </c>
      <c r="J83" s="156">
        <v>367.82</v>
      </c>
    </row>
    <row r="84" spans="1:10" ht="18.75" customHeight="1">
      <c r="A84" s="161">
        <v>21197</v>
      </c>
      <c r="B84" s="163">
        <v>19</v>
      </c>
      <c r="C84" s="175">
        <v>88.9495</v>
      </c>
      <c r="D84" s="175">
        <v>88.9554</v>
      </c>
      <c r="E84" s="201">
        <f t="shared" si="14"/>
        <v>0.005899999999996908</v>
      </c>
      <c r="F84" s="202">
        <f t="shared" si="15"/>
        <v>23.20003145765762</v>
      </c>
      <c r="G84" s="203">
        <f t="shared" si="16"/>
        <v>254.30999999999995</v>
      </c>
      <c r="H84" s="204">
        <v>79</v>
      </c>
      <c r="I84" s="205">
        <v>797.14</v>
      </c>
      <c r="J84" s="156">
        <v>542.83</v>
      </c>
    </row>
    <row r="85" spans="1:10" ht="18.75" customHeight="1">
      <c r="A85" s="161"/>
      <c r="B85" s="163">
        <v>20</v>
      </c>
      <c r="C85" s="175">
        <v>84.6232</v>
      </c>
      <c r="D85" s="175">
        <v>84.6327</v>
      </c>
      <c r="E85" s="201">
        <f t="shared" si="14"/>
        <v>0.009500000000002728</v>
      </c>
      <c r="F85" s="202">
        <f t="shared" si="15"/>
        <v>34.65129851182787</v>
      </c>
      <c r="G85" s="203">
        <f t="shared" si="16"/>
        <v>274.16</v>
      </c>
      <c r="H85" s="204">
        <v>80</v>
      </c>
      <c r="I85" s="205">
        <v>626.2</v>
      </c>
      <c r="J85" s="156">
        <v>352.04</v>
      </c>
    </row>
    <row r="86" spans="1:10" ht="18.75" customHeight="1">
      <c r="A86" s="161"/>
      <c r="B86" s="163">
        <v>21</v>
      </c>
      <c r="C86" s="175">
        <v>86.3731</v>
      </c>
      <c r="D86" s="175">
        <v>86.3847</v>
      </c>
      <c r="E86" s="201">
        <f t="shared" si="14"/>
        <v>0.011600000000001387</v>
      </c>
      <c r="F86" s="202">
        <f t="shared" si="15"/>
        <v>39.82012289314266</v>
      </c>
      <c r="G86" s="203">
        <f t="shared" si="16"/>
        <v>291.30999999999995</v>
      </c>
      <c r="H86" s="204">
        <v>81</v>
      </c>
      <c r="I86" s="205">
        <v>848.67</v>
      </c>
      <c r="J86" s="156">
        <v>557.36</v>
      </c>
    </row>
    <row r="87" spans="1:10" ht="18.75" customHeight="1">
      <c r="A87" s="161">
        <v>21204</v>
      </c>
      <c r="B87" s="163">
        <v>22</v>
      </c>
      <c r="C87" s="175">
        <v>85.1425</v>
      </c>
      <c r="D87" s="175">
        <v>85.1486</v>
      </c>
      <c r="E87" s="201">
        <f t="shared" si="14"/>
        <v>0.006100000000003547</v>
      </c>
      <c r="F87" s="202">
        <f t="shared" si="15"/>
        <v>23.178933769060095</v>
      </c>
      <c r="G87" s="203">
        <f t="shared" si="16"/>
        <v>263.1700000000001</v>
      </c>
      <c r="H87" s="204">
        <v>82</v>
      </c>
      <c r="I87" s="205">
        <v>753.95</v>
      </c>
      <c r="J87" s="156">
        <v>490.78</v>
      </c>
    </row>
    <row r="88" spans="1:10" ht="18.75" customHeight="1">
      <c r="A88" s="161"/>
      <c r="B88" s="163">
        <v>23</v>
      </c>
      <c r="C88" s="175">
        <v>87.691</v>
      </c>
      <c r="D88" s="175">
        <v>87.6936</v>
      </c>
      <c r="E88" s="201">
        <f t="shared" si="14"/>
        <v>0.002600000000001046</v>
      </c>
      <c r="F88" s="202">
        <f t="shared" si="15"/>
        <v>10.436318387994405</v>
      </c>
      <c r="G88" s="203">
        <f t="shared" si="16"/>
        <v>249.13</v>
      </c>
      <c r="H88" s="204">
        <v>83</v>
      </c>
      <c r="I88" s="205">
        <v>740.35</v>
      </c>
      <c r="J88" s="156">
        <v>491.22</v>
      </c>
    </row>
    <row r="89" spans="1:10" ht="18.75" customHeight="1">
      <c r="A89" s="161"/>
      <c r="B89" s="163">
        <v>24</v>
      </c>
      <c r="C89" s="175">
        <v>88.062</v>
      </c>
      <c r="D89" s="175">
        <v>88.066</v>
      </c>
      <c r="E89" s="201">
        <f t="shared" si="14"/>
        <v>0.0040000000000048885</v>
      </c>
      <c r="F89" s="202">
        <f t="shared" si="15"/>
        <v>14.571948998196318</v>
      </c>
      <c r="G89" s="203">
        <f t="shared" si="16"/>
        <v>274.49999999999994</v>
      </c>
      <c r="H89" s="204">
        <v>84</v>
      </c>
      <c r="I89" s="205">
        <v>750.29</v>
      </c>
      <c r="J89" s="156">
        <v>475.79</v>
      </c>
    </row>
    <row r="90" spans="1:10" ht="18.75" customHeight="1">
      <c r="A90" s="161">
        <v>21211</v>
      </c>
      <c r="B90" s="163">
        <v>25</v>
      </c>
      <c r="C90" s="175">
        <v>87.0488</v>
      </c>
      <c r="D90" s="175">
        <v>87.053</v>
      </c>
      <c r="E90" s="201">
        <f t="shared" si="14"/>
        <v>0.004199999999997317</v>
      </c>
      <c r="F90" s="202">
        <f t="shared" si="15"/>
        <v>14.644351464425789</v>
      </c>
      <c r="G90" s="203">
        <f t="shared" si="16"/>
        <v>286.80000000000007</v>
      </c>
      <c r="H90" s="204">
        <v>85</v>
      </c>
      <c r="I90" s="205">
        <v>766.07</v>
      </c>
      <c r="J90" s="156">
        <v>479.27</v>
      </c>
    </row>
    <row r="91" spans="1:10" ht="18.75" customHeight="1">
      <c r="A91" s="161"/>
      <c r="B91" s="163">
        <v>26</v>
      </c>
      <c r="C91" s="175">
        <v>85.7894</v>
      </c>
      <c r="D91" s="175">
        <v>85.7936</v>
      </c>
      <c r="E91" s="201">
        <f t="shared" si="14"/>
        <v>0.004199999999997317</v>
      </c>
      <c r="F91" s="202">
        <f t="shared" si="15"/>
        <v>15.064022093889449</v>
      </c>
      <c r="G91" s="203">
        <f t="shared" si="16"/>
        <v>278.81</v>
      </c>
      <c r="H91" s="204">
        <v>86</v>
      </c>
      <c r="I91" s="205">
        <v>663.23</v>
      </c>
      <c r="J91" s="156">
        <v>384.42</v>
      </c>
    </row>
    <row r="92" spans="1:10" ht="18.75" customHeight="1">
      <c r="A92" s="161"/>
      <c r="B92" s="163">
        <v>27</v>
      </c>
      <c r="C92" s="175">
        <v>86.307</v>
      </c>
      <c r="D92" s="175">
        <v>86.3095</v>
      </c>
      <c r="E92" s="201">
        <f t="shared" si="14"/>
        <v>0.0024999999999977263</v>
      </c>
      <c r="F92" s="202">
        <f t="shared" si="15"/>
        <v>9.356637598704015</v>
      </c>
      <c r="G92" s="203">
        <f t="shared" si="16"/>
        <v>267.19000000000005</v>
      </c>
      <c r="H92" s="204">
        <v>87</v>
      </c>
      <c r="I92" s="205">
        <v>780.44</v>
      </c>
      <c r="J92" s="156">
        <v>513.25</v>
      </c>
    </row>
    <row r="93" spans="1:10" ht="18.75" customHeight="1">
      <c r="A93" s="161">
        <v>21219</v>
      </c>
      <c r="B93" s="163">
        <v>28</v>
      </c>
      <c r="C93" s="175">
        <v>87.2222</v>
      </c>
      <c r="D93" s="175">
        <v>87.2265</v>
      </c>
      <c r="E93" s="201">
        <f t="shared" si="14"/>
        <v>0.004300000000000637</v>
      </c>
      <c r="F93" s="202">
        <f t="shared" si="15"/>
        <v>14.675267055734057</v>
      </c>
      <c r="G93" s="203">
        <f t="shared" si="16"/>
        <v>293.01000000000005</v>
      </c>
      <c r="H93" s="204">
        <v>88</v>
      </c>
      <c r="I93" s="205">
        <v>659.09</v>
      </c>
      <c r="J93" s="156">
        <v>366.08</v>
      </c>
    </row>
    <row r="94" spans="1:10" ht="18.75" customHeight="1">
      <c r="A94" s="161"/>
      <c r="B94" s="163">
        <v>29</v>
      </c>
      <c r="C94" s="175">
        <v>85.2567</v>
      </c>
      <c r="D94" s="175">
        <v>85.2611</v>
      </c>
      <c r="E94" s="201">
        <f t="shared" si="14"/>
        <v>0.004400000000003956</v>
      </c>
      <c r="F94" s="202">
        <f t="shared" si="15"/>
        <v>14.05301820505895</v>
      </c>
      <c r="G94" s="203">
        <f t="shared" si="16"/>
        <v>313.09999999999997</v>
      </c>
      <c r="H94" s="204">
        <v>89</v>
      </c>
      <c r="I94" s="205">
        <v>595.66</v>
      </c>
      <c r="J94" s="156">
        <v>282.56</v>
      </c>
    </row>
    <row r="95" spans="1:10" ht="18.75" customHeight="1">
      <c r="A95" s="161"/>
      <c r="B95" s="163">
        <v>30</v>
      </c>
      <c r="C95" s="175">
        <v>84.9745</v>
      </c>
      <c r="D95" s="175">
        <v>84.9786</v>
      </c>
      <c r="E95" s="201">
        <f t="shared" si="14"/>
        <v>0.004099999999993997</v>
      </c>
      <c r="F95" s="202">
        <f t="shared" si="15"/>
        <v>15.862575927550575</v>
      </c>
      <c r="G95" s="203">
        <f t="shared" si="16"/>
        <v>258.47</v>
      </c>
      <c r="H95" s="204">
        <v>90</v>
      </c>
      <c r="I95" s="205">
        <v>804.99</v>
      </c>
      <c r="J95" s="156">
        <v>546.52</v>
      </c>
    </row>
    <row r="96" spans="1:10" ht="18.75" customHeight="1">
      <c r="A96" s="161">
        <v>21225</v>
      </c>
      <c r="B96" s="163">
        <v>31</v>
      </c>
      <c r="C96" s="175">
        <v>84.8936</v>
      </c>
      <c r="D96" s="175">
        <v>84.8966</v>
      </c>
      <c r="E96" s="201">
        <f t="shared" si="14"/>
        <v>0.0030000000000001137</v>
      </c>
      <c r="F96" s="202">
        <f t="shared" si="15"/>
        <v>9.754194303550896</v>
      </c>
      <c r="G96" s="203">
        <f t="shared" si="16"/>
        <v>307.56</v>
      </c>
      <c r="H96" s="204">
        <v>91</v>
      </c>
      <c r="I96" s="205">
        <v>673.85</v>
      </c>
      <c r="J96" s="156">
        <v>366.29</v>
      </c>
    </row>
    <row r="97" spans="1:10" ht="18.75" customHeight="1">
      <c r="A97" s="161"/>
      <c r="B97" s="163">
        <v>32</v>
      </c>
      <c r="C97" s="175">
        <v>85.0347</v>
      </c>
      <c r="D97" s="175">
        <v>85.0367</v>
      </c>
      <c r="E97" s="201">
        <f t="shared" si="14"/>
        <v>0.001999999999995339</v>
      </c>
      <c r="F97" s="202">
        <f t="shared" si="15"/>
        <v>7.508071176497255</v>
      </c>
      <c r="G97" s="203">
        <f t="shared" si="16"/>
        <v>266.38</v>
      </c>
      <c r="H97" s="204">
        <v>92</v>
      </c>
      <c r="I97" s="205">
        <v>799.68</v>
      </c>
      <c r="J97" s="156">
        <v>533.3</v>
      </c>
    </row>
    <row r="98" spans="1:10" ht="18.75" customHeight="1">
      <c r="A98" s="161"/>
      <c r="B98" s="163">
        <v>33</v>
      </c>
      <c r="C98" s="175">
        <v>86.0165</v>
      </c>
      <c r="D98" s="175">
        <v>86.017</v>
      </c>
      <c r="E98" s="201">
        <f t="shared" si="14"/>
        <v>0.0005000000000023874</v>
      </c>
      <c r="F98" s="202">
        <f t="shared" si="15"/>
        <v>1.6372507285843918</v>
      </c>
      <c r="G98" s="203">
        <f t="shared" si="16"/>
        <v>305.39</v>
      </c>
      <c r="H98" s="204">
        <v>93</v>
      </c>
      <c r="I98" s="205">
        <v>828.13</v>
      </c>
      <c r="J98" s="156">
        <v>522.74</v>
      </c>
    </row>
    <row r="99" spans="1:10" ht="18.75" customHeight="1">
      <c r="A99" s="161">
        <v>21232</v>
      </c>
      <c r="B99" s="163">
        <v>34</v>
      </c>
      <c r="C99" s="175">
        <v>83.7603</v>
      </c>
      <c r="D99" s="175">
        <v>83.7645</v>
      </c>
      <c r="E99" s="201">
        <f t="shared" si="14"/>
        <v>0.004199999999997317</v>
      </c>
      <c r="F99" s="202">
        <f t="shared" si="15"/>
        <v>14.424067587050333</v>
      </c>
      <c r="G99" s="203">
        <f t="shared" si="16"/>
        <v>291.18000000000006</v>
      </c>
      <c r="H99" s="204">
        <v>94</v>
      </c>
      <c r="I99" s="205">
        <v>843.45</v>
      </c>
      <c r="J99" s="156">
        <v>552.27</v>
      </c>
    </row>
    <row r="100" spans="1:10" ht="18.75" customHeight="1">
      <c r="A100" s="161"/>
      <c r="B100" s="163">
        <v>35</v>
      </c>
      <c r="C100" s="175">
        <v>85.0197</v>
      </c>
      <c r="D100" s="175">
        <v>85.0247</v>
      </c>
      <c r="E100" s="201">
        <f t="shared" si="14"/>
        <v>0.0049999999999954525</v>
      </c>
      <c r="F100" s="202">
        <f t="shared" si="15"/>
        <v>18.345257750854717</v>
      </c>
      <c r="G100" s="203">
        <f t="shared" si="16"/>
        <v>272.54999999999995</v>
      </c>
      <c r="H100" s="204">
        <v>95</v>
      </c>
      <c r="I100" s="205">
        <v>791.39</v>
      </c>
      <c r="J100" s="156">
        <v>518.84</v>
      </c>
    </row>
    <row r="101" spans="1:10" ht="18.75" customHeight="1">
      <c r="A101" s="161"/>
      <c r="B101" s="163">
        <v>36</v>
      </c>
      <c r="C101" s="175">
        <v>84.606</v>
      </c>
      <c r="D101" s="175">
        <v>84.6096</v>
      </c>
      <c r="E101" s="201">
        <f t="shared" si="14"/>
        <v>0.0036000000000058208</v>
      </c>
      <c r="F101" s="202">
        <f t="shared" si="15"/>
        <v>12.181916621568153</v>
      </c>
      <c r="G101" s="203">
        <f t="shared" si="16"/>
        <v>295.52000000000004</v>
      </c>
      <c r="H101" s="204">
        <v>96</v>
      </c>
      <c r="I101" s="205">
        <v>661.48</v>
      </c>
      <c r="J101" s="156">
        <v>365.96</v>
      </c>
    </row>
    <row r="102" spans="1:10" ht="18.75" customHeight="1">
      <c r="A102" s="161">
        <v>21249</v>
      </c>
      <c r="B102" s="163">
        <v>28</v>
      </c>
      <c r="C102" s="175">
        <v>87.1888</v>
      </c>
      <c r="D102" s="175">
        <v>87.1977</v>
      </c>
      <c r="E102" s="201">
        <f t="shared" si="14"/>
        <v>0.008899999999997021</v>
      </c>
      <c r="F102" s="202">
        <f t="shared" si="15"/>
        <v>35.73292648651792</v>
      </c>
      <c r="G102" s="203">
        <f t="shared" si="16"/>
        <v>249.07000000000005</v>
      </c>
      <c r="H102" s="204">
        <v>97</v>
      </c>
      <c r="I102" s="205">
        <v>803.85</v>
      </c>
      <c r="J102" s="156">
        <v>554.78</v>
      </c>
    </row>
    <row r="103" spans="1:10" ht="18.75" customHeight="1">
      <c r="A103" s="161"/>
      <c r="B103" s="163">
        <v>29</v>
      </c>
      <c r="C103" s="175">
        <v>85.2292</v>
      </c>
      <c r="D103" s="175">
        <v>85.2322</v>
      </c>
      <c r="E103" s="201">
        <f t="shared" si="14"/>
        <v>0.0030000000000001137</v>
      </c>
      <c r="F103" s="202">
        <f t="shared" si="15"/>
        <v>9.446141251299203</v>
      </c>
      <c r="G103" s="203">
        <f t="shared" si="16"/>
        <v>317.59</v>
      </c>
      <c r="H103" s="204">
        <v>98</v>
      </c>
      <c r="I103" s="205">
        <v>623.27</v>
      </c>
      <c r="J103" s="156">
        <v>305.68</v>
      </c>
    </row>
    <row r="104" spans="1:10" ht="18.75" customHeight="1">
      <c r="A104" s="161"/>
      <c r="B104" s="163">
        <v>30</v>
      </c>
      <c r="C104" s="175">
        <v>84.953</v>
      </c>
      <c r="D104" s="175">
        <v>84.9555</v>
      </c>
      <c r="E104" s="201">
        <f t="shared" si="14"/>
        <v>0.0024999999999977263</v>
      </c>
      <c r="F104" s="202">
        <f t="shared" si="15"/>
        <v>9.472567444671588</v>
      </c>
      <c r="G104" s="203">
        <f t="shared" si="16"/>
        <v>263.9200000000001</v>
      </c>
      <c r="H104" s="204">
        <v>99</v>
      </c>
      <c r="I104" s="205">
        <v>788.33</v>
      </c>
      <c r="J104" s="156">
        <v>524.41</v>
      </c>
    </row>
    <row r="105" spans="1:10" ht="18.75" customHeight="1">
      <c r="A105" s="161">
        <v>21253</v>
      </c>
      <c r="B105" s="163">
        <v>31</v>
      </c>
      <c r="C105" s="175">
        <v>84.826</v>
      </c>
      <c r="D105" s="175">
        <v>84.8266</v>
      </c>
      <c r="E105" s="201">
        <f t="shared" si="14"/>
        <v>0.0006000000000057071</v>
      </c>
      <c r="F105" s="202">
        <f t="shared" si="15"/>
        <v>2.4135156878749284</v>
      </c>
      <c r="G105" s="203">
        <f t="shared" si="16"/>
        <v>248.59999999999997</v>
      </c>
      <c r="H105" s="204">
        <v>100</v>
      </c>
      <c r="I105" s="205">
        <v>726.41</v>
      </c>
      <c r="J105" s="156">
        <v>477.81</v>
      </c>
    </row>
    <row r="106" spans="1:10" ht="18.75" customHeight="1">
      <c r="A106" s="161"/>
      <c r="B106" s="163">
        <v>32</v>
      </c>
      <c r="C106" s="175">
        <v>84.9956</v>
      </c>
      <c r="D106" s="175">
        <v>84.9995</v>
      </c>
      <c r="E106" s="201">
        <f t="shared" si="14"/>
        <v>0.003900000000001569</v>
      </c>
      <c r="F106" s="202">
        <f t="shared" si="15"/>
        <v>14.260640631861813</v>
      </c>
      <c r="G106" s="203">
        <f t="shared" si="16"/>
        <v>273.48</v>
      </c>
      <c r="H106" s="204">
        <v>101</v>
      </c>
      <c r="I106" s="205">
        <v>781.87</v>
      </c>
      <c r="J106" s="156">
        <v>508.39</v>
      </c>
    </row>
    <row r="107" spans="1:10" ht="18.75" customHeight="1">
      <c r="A107" s="161"/>
      <c r="B107" s="163">
        <v>33</v>
      </c>
      <c r="C107" s="175">
        <v>85.9494</v>
      </c>
      <c r="D107" s="175">
        <v>85.9505</v>
      </c>
      <c r="E107" s="201">
        <f t="shared" si="14"/>
        <v>0.0011000000000080945</v>
      </c>
      <c r="F107" s="202">
        <f t="shared" si="15"/>
        <v>3.760169549490991</v>
      </c>
      <c r="G107" s="203">
        <f t="shared" si="16"/>
        <v>292.54</v>
      </c>
      <c r="H107" s="204">
        <v>102</v>
      </c>
      <c r="I107" s="205">
        <v>565.36</v>
      </c>
      <c r="J107" s="156">
        <v>272.82</v>
      </c>
    </row>
    <row r="108" spans="1:10" ht="23.25">
      <c r="A108" s="161">
        <v>21267</v>
      </c>
      <c r="B108" s="163">
        <v>34</v>
      </c>
      <c r="C108" s="175">
        <v>83.7018</v>
      </c>
      <c r="D108" s="175">
        <v>83.7026</v>
      </c>
      <c r="E108" s="201">
        <f t="shared" si="14"/>
        <v>0.0007999999999981355</v>
      </c>
      <c r="F108" s="202">
        <f t="shared" si="15"/>
        <v>2.796616094519106</v>
      </c>
      <c r="G108" s="203">
        <f t="shared" si="16"/>
        <v>286.06</v>
      </c>
      <c r="H108" s="204">
        <v>103</v>
      </c>
      <c r="I108" s="205">
        <v>666.39</v>
      </c>
      <c r="J108" s="156">
        <v>380.33</v>
      </c>
    </row>
    <row r="109" spans="1:10" ht="23.25">
      <c r="A109" s="161"/>
      <c r="B109" s="163">
        <v>35</v>
      </c>
      <c r="C109" s="175">
        <v>84.9864</v>
      </c>
      <c r="D109" s="175">
        <v>84.9939</v>
      </c>
      <c r="E109" s="201">
        <f t="shared" si="14"/>
        <v>0.007499999999993179</v>
      </c>
      <c r="F109" s="202">
        <f t="shared" si="15"/>
        <v>24.918599242451922</v>
      </c>
      <c r="G109" s="203">
        <f t="shared" si="16"/>
        <v>300.97999999999996</v>
      </c>
      <c r="H109" s="204">
        <v>104</v>
      </c>
      <c r="I109" s="205">
        <v>780.16</v>
      </c>
      <c r="J109" s="156">
        <v>479.18</v>
      </c>
    </row>
    <row r="110" spans="1:10" ht="23.25">
      <c r="A110" s="206"/>
      <c r="B110" s="207">
        <v>36</v>
      </c>
      <c r="C110" s="208">
        <v>84.5279</v>
      </c>
      <c r="D110" s="208">
        <v>84.532</v>
      </c>
      <c r="E110" s="209">
        <f t="shared" si="14"/>
        <v>0.004099999999993997</v>
      </c>
      <c r="F110" s="210">
        <f t="shared" si="15"/>
        <v>15.483383685777937</v>
      </c>
      <c r="G110" s="211">
        <f t="shared" si="16"/>
        <v>264.79999999999995</v>
      </c>
      <c r="H110" s="212">
        <v>105</v>
      </c>
      <c r="I110" s="213">
        <v>795.4</v>
      </c>
      <c r="J110" s="214">
        <v>530.6</v>
      </c>
    </row>
    <row r="111" spans="1:10" ht="23.25">
      <c r="A111" s="215">
        <v>21277</v>
      </c>
      <c r="B111" s="216">
        <v>13</v>
      </c>
      <c r="C111" s="217">
        <v>86.7516</v>
      </c>
      <c r="D111" s="217">
        <v>86.7598</v>
      </c>
      <c r="E111" s="218">
        <f t="shared" si="14"/>
        <v>0.008200000000002206</v>
      </c>
      <c r="F111" s="219">
        <f t="shared" si="15"/>
        <v>30.67943729423153</v>
      </c>
      <c r="G111" s="220">
        <f t="shared" si="16"/>
        <v>267.28000000000003</v>
      </c>
      <c r="H111" s="216">
        <v>1</v>
      </c>
      <c r="I111" s="221">
        <v>591.47</v>
      </c>
      <c r="J111" s="222">
        <v>324.19</v>
      </c>
    </row>
    <row r="112" spans="1:10" ht="23.25">
      <c r="A112" s="161"/>
      <c r="B112" s="163">
        <v>14</v>
      </c>
      <c r="C112" s="175">
        <v>85.9595</v>
      </c>
      <c r="D112" s="175">
        <v>85.9692</v>
      </c>
      <c r="E112" s="201">
        <f t="shared" si="14"/>
        <v>0.009699999999995157</v>
      </c>
      <c r="F112" s="202">
        <f t="shared" si="15"/>
        <v>37.96477495105736</v>
      </c>
      <c r="G112" s="203">
        <f t="shared" si="16"/>
        <v>255.50000000000006</v>
      </c>
      <c r="H112" s="163">
        <v>2</v>
      </c>
      <c r="I112" s="205">
        <v>686.96</v>
      </c>
      <c r="J112" s="156">
        <v>431.46</v>
      </c>
    </row>
    <row r="113" spans="1:10" ht="23.25">
      <c r="A113" s="161"/>
      <c r="B113" s="216">
        <v>15</v>
      </c>
      <c r="C113" s="175">
        <v>87.0196</v>
      </c>
      <c r="D113" s="175">
        <v>87.0281</v>
      </c>
      <c r="E113" s="201">
        <f t="shared" si="14"/>
        <v>0.008499999999997954</v>
      </c>
      <c r="F113" s="202">
        <f t="shared" si="15"/>
        <v>27.04508574882418</v>
      </c>
      <c r="G113" s="203">
        <f t="shared" si="16"/>
        <v>314.2900000000001</v>
      </c>
      <c r="H113" s="216">
        <v>3</v>
      </c>
      <c r="I113" s="205">
        <v>681.57</v>
      </c>
      <c r="J113" s="156">
        <v>367.28</v>
      </c>
    </row>
    <row r="114" spans="1:10" ht="23.25">
      <c r="A114" s="161">
        <v>21297</v>
      </c>
      <c r="B114" s="163">
        <v>16</v>
      </c>
      <c r="C114" s="175">
        <v>86.1715</v>
      </c>
      <c r="D114" s="175">
        <v>86.1817</v>
      </c>
      <c r="E114" s="201">
        <f t="shared" si="14"/>
        <v>0.010200000000011755</v>
      </c>
      <c r="F114" s="202">
        <f t="shared" si="15"/>
        <v>35.87128538776773</v>
      </c>
      <c r="G114" s="203">
        <f t="shared" si="16"/>
        <v>284.35</v>
      </c>
      <c r="H114" s="163">
        <v>4</v>
      </c>
      <c r="I114" s="205">
        <v>676.35</v>
      </c>
      <c r="J114" s="156">
        <v>392</v>
      </c>
    </row>
    <row r="115" spans="1:10" ht="23.25">
      <c r="A115" s="161"/>
      <c r="B115" s="216">
        <v>17</v>
      </c>
      <c r="C115" s="175">
        <v>87.2409</v>
      </c>
      <c r="D115" s="175">
        <v>87.2559</v>
      </c>
      <c r="E115" s="201">
        <f t="shared" si="14"/>
        <v>0.015000000000000568</v>
      </c>
      <c r="F115" s="202">
        <f t="shared" si="15"/>
        <v>59.031877213697626</v>
      </c>
      <c r="G115" s="203">
        <f t="shared" si="16"/>
        <v>254.10000000000002</v>
      </c>
      <c r="H115" s="216">
        <v>5</v>
      </c>
      <c r="I115" s="205">
        <v>826.48</v>
      </c>
      <c r="J115" s="156">
        <v>572.38</v>
      </c>
    </row>
    <row r="116" spans="1:10" ht="23.25">
      <c r="A116" s="161"/>
      <c r="B116" s="163">
        <v>18</v>
      </c>
      <c r="C116" s="175">
        <v>85.1729</v>
      </c>
      <c r="D116" s="175">
        <v>85.184</v>
      </c>
      <c r="E116" s="201">
        <f t="shared" si="14"/>
        <v>0.011099999999999</v>
      </c>
      <c r="F116" s="202">
        <f t="shared" si="15"/>
        <v>38.564430392936806</v>
      </c>
      <c r="G116" s="203">
        <f t="shared" si="16"/>
        <v>287.83</v>
      </c>
      <c r="H116" s="163">
        <v>6</v>
      </c>
      <c r="I116" s="205">
        <v>659.37</v>
      </c>
      <c r="J116" s="156">
        <v>371.54</v>
      </c>
    </row>
    <row r="117" spans="1:10" ht="23.25">
      <c r="A117" s="161">
        <v>21311</v>
      </c>
      <c r="B117" s="163">
        <v>28</v>
      </c>
      <c r="C117" s="175">
        <v>87.185</v>
      </c>
      <c r="D117" s="175">
        <v>87.187</v>
      </c>
      <c r="E117" s="201">
        <f t="shared" si="14"/>
        <v>0.001999999999995339</v>
      </c>
      <c r="F117" s="202">
        <f t="shared" si="15"/>
        <v>8.054448068927305</v>
      </c>
      <c r="G117" s="203">
        <f t="shared" si="16"/>
        <v>248.30999999999995</v>
      </c>
      <c r="H117" s="216">
        <v>7</v>
      </c>
      <c r="I117" s="205">
        <v>804.91</v>
      </c>
      <c r="J117" s="156">
        <v>556.6</v>
      </c>
    </row>
    <row r="118" spans="1:10" ht="23.25">
      <c r="A118" s="161"/>
      <c r="B118" s="163">
        <v>29</v>
      </c>
      <c r="C118" s="175">
        <v>85.2095</v>
      </c>
      <c r="D118" s="175">
        <v>85.211</v>
      </c>
      <c r="E118" s="201">
        <f t="shared" si="14"/>
        <v>0.0014999999999929514</v>
      </c>
      <c r="F118" s="202">
        <f t="shared" si="15"/>
        <v>5.929791271319384</v>
      </c>
      <c r="G118" s="203">
        <f t="shared" si="16"/>
        <v>252.96000000000004</v>
      </c>
      <c r="H118" s="163">
        <v>8</v>
      </c>
      <c r="I118" s="205">
        <v>786.35</v>
      </c>
      <c r="J118" s="156">
        <v>533.39</v>
      </c>
    </row>
    <row r="119" spans="1:10" ht="23.25">
      <c r="A119" s="161"/>
      <c r="B119" s="163">
        <v>30</v>
      </c>
      <c r="C119" s="175">
        <v>84.936</v>
      </c>
      <c r="D119" s="175">
        <v>84.939</v>
      </c>
      <c r="E119" s="201">
        <f t="shared" si="14"/>
        <v>0.002999999999985903</v>
      </c>
      <c r="F119" s="202">
        <f t="shared" si="15"/>
        <v>9.781545484140537</v>
      </c>
      <c r="G119" s="203">
        <f t="shared" si="16"/>
        <v>306.7</v>
      </c>
      <c r="H119" s="216">
        <v>9</v>
      </c>
      <c r="I119" s="205">
        <v>596.64</v>
      </c>
      <c r="J119" s="156">
        <v>289.94</v>
      </c>
    </row>
    <row r="120" spans="1:10" ht="23.25">
      <c r="A120" s="161">
        <v>21316</v>
      </c>
      <c r="B120" s="163">
        <v>31</v>
      </c>
      <c r="C120" s="175">
        <v>84.8934</v>
      </c>
      <c r="D120" s="175">
        <v>84.8942</v>
      </c>
      <c r="E120" s="201">
        <f t="shared" si="14"/>
        <v>0.0007999999999981355</v>
      </c>
      <c r="F120" s="202">
        <f t="shared" si="15"/>
        <v>3.3472803347202325</v>
      </c>
      <c r="G120" s="203">
        <f t="shared" si="16"/>
        <v>239</v>
      </c>
      <c r="H120" s="163">
        <v>10</v>
      </c>
      <c r="I120" s="205">
        <v>792.43</v>
      </c>
      <c r="J120" s="156">
        <v>553.43</v>
      </c>
    </row>
    <row r="121" spans="1:10" ht="23.25">
      <c r="A121" s="161"/>
      <c r="B121" s="163">
        <v>32</v>
      </c>
      <c r="C121" s="175">
        <v>84.9917</v>
      </c>
      <c r="D121" s="175">
        <v>84.9927</v>
      </c>
      <c r="E121" s="201">
        <f t="shared" si="14"/>
        <v>0.0010000000000047748</v>
      </c>
      <c r="F121" s="202">
        <f t="shared" si="15"/>
        <v>3.396047001306713</v>
      </c>
      <c r="G121" s="203">
        <f t="shared" si="16"/>
        <v>294.46000000000004</v>
      </c>
      <c r="H121" s="216">
        <v>11</v>
      </c>
      <c r="I121" s="205">
        <v>674.83</v>
      </c>
      <c r="J121" s="156">
        <v>380.37</v>
      </c>
    </row>
    <row r="122" spans="1:10" ht="23.25">
      <c r="A122" s="161"/>
      <c r="B122" s="163">
        <v>33</v>
      </c>
      <c r="C122" s="175">
        <v>85.912</v>
      </c>
      <c r="D122" s="175">
        <v>85.9135</v>
      </c>
      <c r="E122" s="201">
        <f t="shared" si="14"/>
        <v>0.0014999999999929514</v>
      </c>
      <c r="F122" s="202">
        <f t="shared" si="15"/>
        <v>5.210866393361187</v>
      </c>
      <c r="G122" s="203">
        <f t="shared" si="16"/>
        <v>287.86</v>
      </c>
      <c r="H122" s="163">
        <v>12</v>
      </c>
      <c r="I122" s="205">
        <v>766.87</v>
      </c>
      <c r="J122" s="156">
        <v>479.01</v>
      </c>
    </row>
    <row r="123" spans="1:10" ht="23.25">
      <c r="A123" s="161">
        <v>21330</v>
      </c>
      <c r="B123" s="163">
        <v>34</v>
      </c>
      <c r="C123" s="175">
        <v>83.7588</v>
      </c>
      <c r="D123" s="175">
        <v>83.7609</v>
      </c>
      <c r="E123" s="201">
        <f t="shared" si="14"/>
        <v>0.0021000000000128694</v>
      </c>
      <c r="F123" s="202">
        <f t="shared" si="15"/>
        <v>8.382898886323376</v>
      </c>
      <c r="G123" s="203">
        <f t="shared" si="16"/>
        <v>250.51000000000005</v>
      </c>
      <c r="H123" s="216">
        <v>13</v>
      </c>
      <c r="I123" s="205">
        <v>759.32</v>
      </c>
      <c r="J123" s="156">
        <v>508.81</v>
      </c>
    </row>
    <row r="124" spans="1:10" ht="23.25">
      <c r="A124" s="161"/>
      <c r="B124" s="163">
        <v>35</v>
      </c>
      <c r="C124" s="175">
        <v>85.0223</v>
      </c>
      <c r="D124" s="175">
        <v>85.0244</v>
      </c>
      <c r="E124" s="201">
        <f t="shared" si="14"/>
        <v>0.0020999999999986585</v>
      </c>
      <c r="F124" s="202">
        <f t="shared" si="15"/>
        <v>7.567567567562731</v>
      </c>
      <c r="G124" s="203">
        <f t="shared" si="16"/>
        <v>277.50000000000006</v>
      </c>
      <c r="H124" s="163">
        <v>14</v>
      </c>
      <c r="I124" s="205">
        <v>632.44</v>
      </c>
      <c r="J124" s="156">
        <v>354.94</v>
      </c>
    </row>
    <row r="125" spans="1:10" ht="23.25">
      <c r="A125" s="161"/>
      <c r="B125" s="163">
        <v>36</v>
      </c>
      <c r="C125" s="175">
        <v>84.5791</v>
      </c>
      <c r="D125" s="175">
        <v>84.5811</v>
      </c>
      <c r="E125" s="201">
        <f t="shared" si="14"/>
        <v>0.0020000000000095497</v>
      </c>
      <c r="F125" s="202">
        <f t="shared" si="15"/>
        <v>7.842214641452181</v>
      </c>
      <c r="G125" s="203">
        <f t="shared" si="16"/>
        <v>255.02999999999997</v>
      </c>
      <c r="H125" s="216">
        <v>15</v>
      </c>
      <c r="I125" s="205">
        <v>812.37</v>
      </c>
      <c r="J125" s="156">
        <v>557.34</v>
      </c>
    </row>
    <row r="126" spans="1:10" ht="23.25">
      <c r="A126" s="161">
        <v>21338</v>
      </c>
      <c r="B126" s="163">
        <v>19</v>
      </c>
      <c r="C126" s="175">
        <v>88.9612</v>
      </c>
      <c r="D126" s="175">
        <v>88.9672</v>
      </c>
      <c r="E126" s="201">
        <f t="shared" si="14"/>
        <v>0.006000000000000227</v>
      </c>
      <c r="F126" s="202">
        <f t="shared" si="15"/>
        <v>19.779133014670276</v>
      </c>
      <c r="G126" s="203">
        <f t="shared" si="16"/>
        <v>303.34999999999997</v>
      </c>
      <c r="H126" s="163">
        <v>16</v>
      </c>
      <c r="I126" s="205">
        <v>788.15</v>
      </c>
      <c r="J126" s="156">
        <v>484.8</v>
      </c>
    </row>
    <row r="127" spans="1:10" ht="23.25">
      <c r="A127" s="161"/>
      <c r="B127" s="163">
        <v>20</v>
      </c>
      <c r="C127" s="175">
        <v>84.6413</v>
      </c>
      <c r="D127" s="175">
        <v>84.6457</v>
      </c>
      <c r="E127" s="201">
        <f t="shared" si="14"/>
        <v>0.004400000000003956</v>
      </c>
      <c r="F127" s="202">
        <f t="shared" si="15"/>
        <v>14.509480626558801</v>
      </c>
      <c r="G127" s="203">
        <f t="shared" si="16"/>
        <v>303.25</v>
      </c>
      <c r="H127" s="216">
        <v>17</v>
      </c>
      <c r="I127" s="205">
        <v>670.87</v>
      </c>
      <c r="J127" s="156">
        <v>367.62</v>
      </c>
    </row>
    <row r="128" spans="1:10" ht="23.25">
      <c r="A128" s="161"/>
      <c r="B128" s="163">
        <v>21</v>
      </c>
      <c r="C128" s="175">
        <v>86.383</v>
      </c>
      <c r="D128" s="175">
        <v>86.3888</v>
      </c>
      <c r="E128" s="201">
        <f t="shared" si="14"/>
        <v>0.005800000000007799</v>
      </c>
      <c r="F128" s="202">
        <f t="shared" si="15"/>
        <v>21.208132221763194</v>
      </c>
      <c r="G128" s="203">
        <f t="shared" si="16"/>
        <v>273.48</v>
      </c>
      <c r="H128" s="163">
        <v>18</v>
      </c>
      <c r="I128" s="205">
        <v>784.83</v>
      </c>
      <c r="J128" s="156">
        <v>511.35</v>
      </c>
    </row>
    <row r="129" spans="1:10" ht="23.25">
      <c r="A129" s="161">
        <v>21344</v>
      </c>
      <c r="B129" s="163">
        <v>22</v>
      </c>
      <c r="C129" s="175">
        <v>85.1473</v>
      </c>
      <c r="D129" s="175">
        <v>85.1613</v>
      </c>
      <c r="E129" s="201">
        <f t="shared" si="14"/>
        <v>0.013999999999995794</v>
      </c>
      <c r="F129" s="202">
        <f t="shared" si="15"/>
        <v>49.3792325056285</v>
      </c>
      <c r="G129" s="203">
        <f t="shared" si="16"/>
        <v>283.52000000000004</v>
      </c>
      <c r="H129" s="216">
        <v>19</v>
      </c>
      <c r="I129" s="205">
        <v>715.09</v>
      </c>
      <c r="J129" s="156">
        <v>431.57</v>
      </c>
    </row>
    <row r="130" spans="1:10" ht="23.25">
      <c r="A130" s="161"/>
      <c r="B130" s="163">
        <v>23</v>
      </c>
      <c r="C130" s="175">
        <v>87.6927</v>
      </c>
      <c r="D130" s="175">
        <v>87.701</v>
      </c>
      <c r="E130" s="201">
        <f t="shared" si="14"/>
        <v>0.008299999999991314</v>
      </c>
      <c r="F130" s="202">
        <f t="shared" si="15"/>
        <v>25.867173621688895</v>
      </c>
      <c r="G130" s="203">
        <f t="shared" si="16"/>
        <v>320.86999999999995</v>
      </c>
      <c r="H130" s="163">
        <v>20</v>
      </c>
      <c r="I130" s="205">
        <v>645.16</v>
      </c>
      <c r="J130" s="156">
        <v>324.29</v>
      </c>
    </row>
    <row r="131" spans="1:10" ht="23.25">
      <c r="A131" s="161"/>
      <c r="B131" s="163">
        <v>24</v>
      </c>
      <c r="C131" s="175">
        <v>88.0775</v>
      </c>
      <c r="D131" s="175">
        <v>88.0859</v>
      </c>
      <c r="E131" s="201">
        <f t="shared" si="14"/>
        <v>0.008399999999994634</v>
      </c>
      <c r="F131" s="202">
        <f t="shared" si="15"/>
        <v>32.24196829537725</v>
      </c>
      <c r="G131" s="203">
        <f t="shared" si="16"/>
        <v>260.53</v>
      </c>
      <c r="H131" s="216">
        <v>21</v>
      </c>
      <c r="I131" s="205">
        <v>833.12</v>
      </c>
      <c r="J131" s="156">
        <v>572.59</v>
      </c>
    </row>
    <row r="132" spans="1:10" ht="23.25">
      <c r="A132" s="161">
        <v>21358</v>
      </c>
      <c r="B132" s="163">
        <v>25</v>
      </c>
      <c r="C132" s="175">
        <v>87.1033</v>
      </c>
      <c r="D132" s="175">
        <v>87.1094</v>
      </c>
      <c r="E132" s="201">
        <f t="shared" si="14"/>
        <v>0.006099999999989336</v>
      </c>
      <c r="F132" s="202">
        <f t="shared" si="15"/>
        <v>21.929036200846017</v>
      </c>
      <c r="G132" s="203">
        <f t="shared" si="16"/>
        <v>278.16999999999996</v>
      </c>
      <c r="H132" s="163">
        <v>22</v>
      </c>
      <c r="I132" s="205">
        <v>800.41</v>
      </c>
      <c r="J132" s="156">
        <v>522.24</v>
      </c>
    </row>
    <row r="133" spans="1:10" ht="23.25">
      <c r="A133" s="161"/>
      <c r="B133" s="163">
        <v>26</v>
      </c>
      <c r="C133" s="175">
        <v>85.8091</v>
      </c>
      <c r="D133" s="175">
        <v>85.8163</v>
      </c>
      <c r="E133" s="201">
        <f t="shared" si="14"/>
        <v>0.007199999999997431</v>
      </c>
      <c r="F133" s="202">
        <f t="shared" si="15"/>
        <v>24.90660024905712</v>
      </c>
      <c r="G133" s="203">
        <f t="shared" si="16"/>
        <v>289.0799999999999</v>
      </c>
      <c r="H133" s="216">
        <v>23</v>
      </c>
      <c r="I133" s="205">
        <v>845.52</v>
      </c>
      <c r="J133" s="156">
        <v>556.44</v>
      </c>
    </row>
    <row r="134" spans="1:10" ht="23.25">
      <c r="A134" s="161"/>
      <c r="B134" s="163">
        <v>27</v>
      </c>
      <c r="C134" s="175">
        <v>86.3457</v>
      </c>
      <c r="D134" s="175">
        <v>86.3523</v>
      </c>
      <c r="E134" s="201">
        <f t="shared" si="14"/>
        <v>0.0066000000000059345</v>
      </c>
      <c r="F134" s="202">
        <f t="shared" si="15"/>
        <v>21.57074222964975</v>
      </c>
      <c r="G134" s="203">
        <f t="shared" si="16"/>
        <v>305.97</v>
      </c>
      <c r="H134" s="163">
        <v>24</v>
      </c>
      <c r="I134" s="205">
        <v>776.46</v>
      </c>
      <c r="J134" s="156">
        <v>470.49</v>
      </c>
    </row>
    <row r="135" spans="1:10" ht="23.25">
      <c r="A135" s="161">
        <v>21372</v>
      </c>
      <c r="B135" s="163">
        <v>10</v>
      </c>
      <c r="C135" s="175">
        <v>85.0805</v>
      </c>
      <c r="D135" s="175">
        <v>85.0891</v>
      </c>
      <c r="E135" s="201">
        <f t="shared" si="14"/>
        <v>0.008600000000001273</v>
      </c>
      <c r="F135" s="202">
        <f t="shared" si="15"/>
        <v>24.240374316481407</v>
      </c>
      <c r="G135" s="203">
        <f t="shared" si="16"/>
        <v>354.78</v>
      </c>
      <c r="H135" s="216">
        <v>25</v>
      </c>
      <c r="I135" s="205">
        <v>855.65</v>
      </c>
      <c r="J135" s="156">
        <v>500.87</v>
      </c>
    </row>
    <row r="136" spans="1:10" ht="23.25">
      <c r="A136" s="161"/>
      <c r="B136" s="163">
        <v>11</v>
      </c>
      <c r="C136" s="175">
        <v>86.102</v>
      </c>
      <c r="D136" s="175">
        <v>86.1108</v>
      </c>
      <c r="E136" s="201">
        <f t="shared" si="14"/>
        <v>0.008799999999993702</v>
      </c>
      <c r="F136" s="202">
        <f t="shared" si="15"/>
        <v>30.529054640047537</v>
      </c>
      <c r="G136" s="203">
        <f t="shared" si="16"/>
        <v>288.25</v>
      </c>
      <c r="H136" s="163">
        <v>26</v>
      </c>
      <c r="I136" s="205">
        <v>833.48</v>
      </c>
      <c r="J136" s="156">
        <v>545.23</v>
      </c>
    </row>
    <row r="137" spans="1:10" ht="23.25">
      <c r="A137" s="161"/>
      <c r="B137" s="163">
        <v>12</v>
      </c>
      <c r="C137" s="175">
        <v>84.8415</v>
      </c>
      <c r="D137" s="175">
        <v>84.8561</v>
      </c>
      <c r="E137" s="201">
        <f t="shared" si="14"/>
        <v>0.0146000000000015</v>
      </c>
      <c r="F137" s="202">
        <f t="shared" si="15"/>
        <v>43.72959535148861</v>
      </c>
      <c r="G137" s="203">
        <f t="shared" si="16"/>
        <v>333.86999999999995</v>
      </c>
      <c r="H137" s="216">
        <v>27</v>
      </c>
      <c r="I137" s="205">
        <v>738.93</v>
      </c>
      <c r="J137" s="156">
        <v>405.06</v>
      </c>
    </row>
    <row r="138" spans="1:10" ht="23.25">
      <c r="A138" s="161">
        <v>21381</v>
      </c>
      <c r="B138" s="163">
        <v>13</v>
      </c>
      <c r="C138" s="175">
        <v>86.722</v>
      </c>
      <c r="D138" s="175">
        <v>86.7406</v>
      </c>
      <c r="E138" s="201">
        <f t="shared" si="14"/>
        <v>0.01860000000000639</v>
      </c>
      <c r="F138" s="202">
        <f t="shared" si="15"/>
        <v>72.73011652462027</v>
      </c>
      <c r="G138" s="203">
        <f t="shared" si="16"/>
        <v>255.74</v>
      </c>
      <c r="H138" s="163">
        <v>28</v>
      </c>
      <c r="I138" s="205">
        <v>823.77</v>
      </c>
      <c r="J138" s="156">
        <v>568.03</v>
      </c>
    </row>
    <row r="139" spans="1:10" ht="23.25">
      <c r="A139" s="161"/>
      <c r="B139" s="163">
        <v>14</v>
      </c>
      <c r="C139" s="175">
        <v>85.9234</v>
      </c>
      <c r="D139" s="175">
        <v>85.9423</v>
      </c>
      <c r="E139" s="201">
        <f t="shared" si="14"/>
        <v>0.018900000000002137</v>
      </c>
      <c r="F139" s="202">
        <f t="shared" si="15"/>
        <v>75.9066629181981</v>
      </c>
      <c r="G139" s="203">
        <f t="shared" si="16"/>
        <v>248.98999999999995</v>
      </c>
      <c r="H139" s="216">
        <v>29</v>
      </c>
      <c r="I139" s="205">
        <v>651.17</v>
      </c>
      <c r="J139" s="156">
        <v>402.18</v>
      </c>
    </row>
    <row r="140" spans="1:10" ht="23.25">
      <c r="A140" s="161"/>
      <c r="B140" s="163">
        <v>15</v>
      </c>
      <c r="C140" s="175">
        <v>87.0113</v>
      </c>
      <c r="D140" s="175">
        <v>87.0254</v>
      </c>
      <c r="E140" s="201">
        <f t="shared" si="14"/>
        <v>0.014099999999999113</v>
      </c>
      <c r="F140" s="202">
        <f t="shared" si="15"/>
        <v>55.1168790555825</v>
      </c>
      <c r="G140" s="203">
        <f t="shared" si="16"/>
        <v>255.81999999999994</v>
      </c>
      <c r="H140" s="163">
        <v>30</v>
      </c>
      <c r="I140" s="205">
        <v>774.41</v>
      </c>
      <c r="J140" s="156">
        <v>518.59</v>
      </c>
    </row>
    <row r="141" spans="1:10" ht="23.25">
      <c r="A141" s="161">
        <v>21395</v>
      </c>
      <c r="B141" s="163">
        <v>16</v>
      </c>
      <c r="C141" s="175">
        <v>86.1373</v>
      </c>
      <c r="D141" s="175">
        <v>86.1505</v>
      </c>
      <c r="E141" s="201">
        <f t="shared" si="14"/>
        <v>0.013199999999997658</v>
      </c>
      <c r="F141" s="202">
        <f t="shared" si="15"/>
        <v>46.74055451293388</v>
      </c>
      <c r="G141" s="203">
        <f t="shared" si="16"/>
        <v>282.40999999999997</v>
      </c>
      <c r="H141" s="216">
        <v>31</v>
      </c>
      <c r="I141" s="205">
        <v>667.05</v>
      </c>
      <c r="J141" s="156">
        <v>384.64</v>
      </c>
    </row>
    <row r="142" spans="1:10" ht="23.25">
      <c r="A142" s="161"/>
      <c r="B142" s="163">
        <v>17</v>
      </c>
      <c r="C142" s="175">
        <v>87.2226</v>
      </c>
      <c r="D142" s="175">
        <v>87.237</v>
      </c>
      <c r="E142" s="201">
        <f t="shared" si="14"/>
        <v>0.014399999999994861</v>
      </c>
      <c r="F142" s="202">
        <f t="shared" si="15"/>
        <v>53.970990592537255</v>
      </c>
      <c r="G142" s="203">
        <f t="shared" si="16"/>
        <v>266.80999999999995</v>
      </c>
      <c r="H142" s="163">
        <v>32</v>
      </c>
      <c r="I142" s="205">
        <v>782.01</v>
      </c>
      <c r="J142" s="156">
        <v>515.2</v>
      </c>
    </row>
    <row r="143" spans="1:10" ht="23.25">
      <c r="A143" s="161"/>
      <c r="B143" s="163">
        <v>18</v>
      </c>
      <c r="C143" s="175">
        <v>85.1493</v>
      </c>
      <c r="D143" s="175">
        <v>85.1564</v>
      </c>
      <c r="E143" s="201">
        <f t="shared" si="14"/>
        <v>0.007100000000008322</v>
      </c>
      <c r="F143" s="202">
        <f t="shared" si="15"/>
        <v>29.658715902954686</v>
      </c>
      <c r="G143" s="203">
        <f t="shared" si="16"/>
        <v>239.39</v>
      </c>
      <c r="H143" s="216">
        <v>33</v>
      </c>
      <c r="I143" s="205">
        <v>790.88</v>
      </c>
      <c r="J143" s="156">
        <v>551.49</v>
      </c>
    </row>
    <row r="144" spans="1:10" ht="23.25">
      <c r="A144" s="161">
        <v>21407</v>
      </c>
      <c r="B144" s="163">
        <v>1</v>
      </c>
      <c r="C144" s="175">
        <v>85.3938</v>
      </c>
      <c r="D144" s="175">
        <v>85.4038</v>
      </c>
      <c r="E144" s="201">
        <f t="shared" si="14"/>
        <v>0.010000000000005116</v>
      </c>
      <c r="F144" s="202">
        <f t="shared" si="15"/>
        <v>32.67653498024741</v>
      </c>
      <c r="G144" s="203">
        <f t="shared" si="16"/>
        <v>306.03</v>
      </c>
      <c r="H144" s="163">
        <v>34</v>
      </c>
      <c r="I144" s="205">
        <v>728.16</v>
      </c>
      <c r="J144" s="156">
        <v>422.13</v>
      </c>
    </row>
    <row r="145" spans="1:10" ht="23.25">
      <c r="A145" s="161"/>
      <c r="B145" s="163">
        <v>2</v>
      </c>
      <c r="C145" s="175">
        <v>87.4402</v>
      </c>
      <c r="D145" s="175">
        <v>87.4476</v>
      </c>
      <c r="E145" s="201">
        <f aca="true" t="shared" si="17" ref="E145:E208">D145-C145</f>
        <v>0.007399999999989859</v>
      </c>
      <c r="F145" s="202">
        <f aca="true" t="shared" si="18" ref="F145:F208">((10^6)*E145/G145)</f>
        <v>27.91926051684534</v>
      </c>
      <c r="G145" s="203">
        <f aca="true" t="shared" si="19" ref="G145:G208">I145-J145</f>
        <v>265.05000000000007</v>
      </c>
      <c r="H145" s="216">
        <v>35</v>
      </c>
      <c r="I145" s="205">
        <v>632.7</v>
      </c>
      <c r="J145" s="156">
        <v>367.65</v>
      </c>
    </row>
    <row r="146" spans="1:10" ht="23.25">
      <c r="A146" s="161"/>
      <c r="B146" s="163">
        <v>3</v>
      </c>
      <c r="C146" s="175">
        <v>85.8324</v>
      </c>
      <c r="D146" s="175">
        <v>85.8498</v>
      </c>
      <c r="E146" s="201">
        <f t="shared" si="17"/>
        <v>0.017399999999994975</v>
      </c>
      <c r="F146" s="202">
        <f t="shared" si="18"/>
        <v>66.0542100068141</v>
      </c>
      <c r="G146" s="203">
        <f t="shared" si="19"/>
        <v>263.4200000000001</v>
      </c>
      <c r="H146" s="163">
        <v>36</v>
      </c>
      <c r="I146" s="205">
        <v>631.57</v>
      </c>
      <c r="J146" s="156">
        <v>368.15</v>
      </c>
    </row>
    <row r="147" spans="1:10" ht="23.25">
      <c r="A147" s="161">
        <v>21415</v>
      </c>
      <c r="B147" s="163">
        <v>4</v>
      </c>
      <c r="C147" s="175">
        <v>85.0157</v>
      </c>
      <c r="D147" s="175">
        <v>85.0245</v>
      </c>
      <c r="E147" s="201">
        <f t="shared" si="17"/>
        <v>0.008800000000007913</v>
      </c>
      <c r="F147" s="202">
        <f t="shared" si="18"/>
        <v>31.401655723693665</v>
      </c>
      <c r="G147" s="203">
        <f t="shared" si="19"/>
        <v>280.24</v>
      </c>
      <c r="H147" s="216">
        <v>37</v>
      </c>
      <c r="I147" s="205">
        <v>799.36</v>
      </c>
      <c r="J147" s="156">
        <v>519.12</v>
      </c>
    </row>
    <row r="148" spans="1:10" ht="23.25">
      <c r="A148" s="161"/>
      <c r="B148" s="163">
        <v>5</v>
      </c>
      <c r="C148" s="175">
        <v>85.0294</v>
      </c>
      <c r="D148" s="175">
        <v>85.0404</v>
      </c>
      <c r="E148" s="201">
        <f t="shared" si="17"/>
        <v>0.01100000000000989</v>
      </c>
      <c r="F148" s="202">
        <f t="shared" si="18"/>
        <v>41.89997333641827</v>
      </c>
      <c r="G148" s="203">
        <f t="shared" si="19"/>
        <v>262.5300000000001</v>
      </c>
      <c r="H148" s="163">
        <v>38</v>
      </c>
      <c r="I148" s="205">
        <v>815.71</v>
      </c>
      <c r="J148" s="156">
        <v>553.18</v>
      </c>
    </row>
    <row r="149" spans="1:10" ht="23.25">
      <c r="A149" s="161"/>
      <c r="B149" s="163">
        <v>6</v>
      </c>
      <c r="C149" s="175">
        <v>87.3901</v>
      </c>
      <c r="D149" s="175">
        <v>87.402</v>
      </c>
      <c r="E149" s="201">
        <f t="shared" si="17"/>
        <v>0.011899999999997135</v>
      </c>
      <c r="F149" s="202">
        <f t="shared" si="18"/>
        <v>41.84394669291163</v>
      </c>
      <c r="G149" s="203">
        <f t="shared" si="19"/>
        <v>284.38999999999993</v>
      </c>
      <c r="H149" s="216">
        <v>39</v>
      </c>
      <c r="I149" s="205">
        <v>640.68</v>
      </c>
      <c r="J149" s="156">
        <v>356.29</v>
      </c>
    </row>
    <row r="150" spans="1:10" ht="23.25">
      <c r="A150" s="161">
        <v>21421</v>
      </c>
      <c r="B150" s="163">
        <v>7</v>
      </c>
      <c r="C150" s="175">
        <v>86.4568</v>
      </c>
      <c r="D150" s="175">
        <v>86.4666</v>
      </c>
      <c r="E150" s="201">
        <f t="shared" si="17"/>
        <v>0.009799999999998477</v>
      </c>
      <c r="F150" s="202">
        <f t="shared" si="18"/>
        <v>32.277188590996886</v>
      </c>
      <c r="G150" s="203">
        <f t="shared" si="19"/>
        <v>303.62</v>
      </c>
      <c r="H150" s="163">
        <v>40</v>
      </c>
      <c r="I150" s="205">
        <v>695.85</v>
      </c>
      <c r="J150" s="156">
        <v>392.23</v>
      </c>
    </row>
    <row r="151" spans="1:10" ht="23.25">
      <c r="A151" s="161"/>
      <c r="B151" s="163">
        <v>8</v>
      </c>
      <c r="C151" s="175">
        <v>84.79</v>
      </c>
      <c r="D151" s="175">
        <v>84.8011</v>
      </c>
      <c r="E151" s="201">
        <f t="shared" si="17"/>
        <v>0.011099999999999</v>
      </c>
      <c r="F151" s="202">
        <f t="shared" si="18"/>
        <v>33.99797849857269</v>
      </c>
      <c r="G151" s="203">
        <f t="shared" si="19"/>
        <v>326.49</v>
      </c>
      <c r="H151" s="216">
        <v>41</v>
      </c>
      <c r="I151" s="205">
        <v>689.23</v>
      </c>
      <c r="J151" s="156">
        <v>362.74</v>
      </c>
    </row>
    <row r="152" spans="1:10" ht="23.25">
      <c r="A152" s="161"/>
      <c r="B152" s="163">
        <v>9</v>
      </c>
      <c r="C152" s="175">
        <v>87.623</v>
      </c>
      <c r="D152" s="175">
        <v>87.6336</v>
      </c>
      <c r="E152" s="201">
        <f t="shared" si="17"/>
        <v>0.010599999999996612</v>
      </c>
      <c r="F152" s="202">
        <f t="shared" si="18"/>
        <v>36.00910418859466</v>
      </c>
      <c r="G152" s="203">
        <f t="shared" si="19"/>
        <v>294.37000000000006</v>
      </c>
      <c r="H152" s="163">
        <v>42</v>
      </c>
      <c r="I152" s="205">
        <v>665.32</v>
      </c>
      <c r="J152" s="156">
        <v>370.95</v>
      </c>
    </row>
    <row r="153" spans="1:10" ht="23.25">
      <c r="A153" s="161">
        <v>21432</v>
      </c>
      <c r="B153" s="163">
        <v>19</v>
      </c>
      <c r="C153" s="175">
        <v>88.9893</v>
      </c>
      <c r="D153" s="175">
        <v>89.0818</v>
      </c>
      <c r="E153" s="201">
        <f t="shared" si="17"/>
        <v>0.09250000000000114</v>
      </c>
      <c r="F153" s="202">
        <f t="shared" si="18"/>
        <v>302.7129626599507</v>
      </c>
      <c r="G153" s="203">
        <f t="shared" si="19"/>
        <v>305.57000000000005</v>
      </c>
      <c r="H153" s="216">
        <v>43</v>
      </c>
      <c r="I153" s="205">
        <v>672.07</v>
      </c>
      <c r="J153" s="156">
        <v>366.5</v>
      </c>
    </row>
    <row r="154" spans="1:10" ht="23.25">
      <c r="A154" s="161"/>
      <c r="B154" s="163">
        <v>20</v>
      </c>
      <c r="C154" s="175">
        <v>84.6693</v>
      </c>
      <c r="D154" s="175">
        <v>84.7453</v>
      </c>
      <c r="E154" s="201">
        <f t="shared" si="17"/>
        <v>0.0759999999999934</v>
      </c>
      <c r="F154" s="202">
        <f t="shared" si="18"/>
        <v>278.58216341040804</v>
      </c>
      <c r="G154" s="203">
        <f t="shared" si="19"/>
        <v>272.80999999999995</v>
      </c>
      <c r="H154" s="163">
        <v>44</v>
      </c>
      <c r="I154" s="205">
        <v>798.88</v>
      </c>
      <c r="J154" s="156">
        <v>526.07</v>
      </c>
    </row>
    <row r="155" spans="1:10" ht="23.25">
      <c r="A155" s="161"/>
      <c r="B155" s="163">
        <v>21</v>
      </c>
      <c r="C155" s="175">
        <v>86.3708</v>
      </c>
      <c r="D155" s="175">
        <v>86.4496</v>
      </c>
      <c r="E155" s="201">
        <f t="shared" si="17"/>
        <v>0.07880000000000109</v>
      </c>
      <c r="F155" s="202">
        <f t="shared" si="18"/>
        <v>286.6079871972107</v>
      </c>
      <c r="G155" s="203">
        <f t="shared" si="19"/>
        <v>274.93999999999994</v>
      </c>
      <c r="H155" s="216">
        <v>45</v>
      </c>
      <c r="I155" s="205">
        <v>628.56</v>
      </c>
      <c r="J155" s="156">
        <v>353.62</v>
      </c>
    </row>
    <row r="156" spans="1:10" ht="23.25">
      <c r="A156" s="161">
        <v>21437</v>
      </c>
      <c r="B156" s="163">
        <v>22</v>
      </c>
      <c r="C156" s="175">
        <v>85.1563</v>
      </c>
      <c r="D156" s="175">
        <v>85.1695</v>
      </c>
      <c r="E156" s="201">
        <f t="shared" si="17"/>
        <v>0.013199999999997658</v>
      </c>
      <c r="F156" s="202">
        <f t="shared" si="18"/>
        <v>42.8043323172633</v>
      </c>
      <c r="G156" s="203">
        <f t="shared" si="19"/>
        <v>308.38</v>
      </c>
      <c r="H156" s="163">
        <v>46</v>
      </c>
      <c r="I156" s="205">
        <v>686.64</v>
      </c>
      <c r="J156" s="156">
        <v>378.26</v>
      </c>
    </row>
    <row r="157" spans="1:10" ht="23.25">
      <c r="A157" s="161"/>
      <c r="B157" s="163">
        <v>23</v>
      </c>
      <c r="C157" s="175">
        <v>87.7006</v>
      </c>
      <c r="D157" s="175">
        <v>87.713</v>
      </c>
      <c r="E157" s="201">
        <f t="shared" si="17"/>
        <v>0.012399999999999523</v>
      </c>
      <c r="F157" s="202">
        <f t="shared" si="18"/>
        <v>41.488222698071205</v>
      </c>
      <c r="G157" s="203">
        <f t="shared" si="19"/>
        <v>298.88000000000005</v>
      </c>
      <c r="H157" s="216">
        <v>47</v>
      </c>
      <c r="I157" s="205">
        <v>686.09</v>
      </c>
      <c r="J157" s="156">
        <v>387.21</v>
      </c>
    </row>
    <row r="158" spans="1:10" ht="23.25">
      <c r="A158" s="161"/>
      <c r="B158" s="163">
        <v>24</v>
      </c>
      <c r="C158" s="175">
        <v>88.0965</v>
      </c>
      <c r="D158" s="175">
        <v>88.1172</v>
      </c>
      <c r="E158" s="201">
        <f t="shared" si="17"/>
        <v>0.020699999999990837</v>
      </c>
      <c r="F158" s="202">
        <f t="shared" si="18"/>
        <v>80.93841642225156</v>
      </c>
      <c r="G158" s="203">
        <f t="shared" si="19"/>
        <v>255.75</v>
      </c>
      <c r="H158" s="163">
        <v>48</v>
      </c>
      <c r="I158" s="205">
        <v>725.25</v>
      </c>
      <c r="J158" s="156">
        <v>469.5</v>
      </c>
    </row>
    <row r="159" spans="1:10" ht="23.25">
      <c r="A159" s="161">
        <v>21450</v>
      </c>
      <c r="B159" s="163">
        <v>25</v>
      </c>
      <c r="C159" s="175">
        <v>87.0583</v>
      </c>
      <c r="D159" s="175">
        <v>87.067</v>
      </c>
      <c r="E159" s="201">
        <f t="shared" si="17"/>
        <v>0.008699999999990382</v>
      </c>
      <c r="F159" s="202">
        <f t="shared" si="18"/>
        <v>25.944591894522947</v>
      </c>
      <c r="G159" s="203">
        <f t="shared" si="19"/>
        <v>335.33000000000004</v>
      </c>
      <c r="H159" s="216">
        <v>49</v>
      </c>
      <c r="I159" s="205">
        <v>634.45</v>
      </c>
      <c r="J159" s="156">
        <v>299.12</v>
      </c>
    </row>
    <row r="160" spans="1:10" ht="23.25">
      <c r="A160" s="161"/>
      <c r="B160" s="163">
        <v>26</v>
      </c>
      <c r="C160" s="175">
        <v>85.8205</v>
      </c>
      <c r="D160" s="175">
        <v>85.8256</v>
      </c>
      <c r="E160" s="201">
        <f t="shared" si="17"/>
        <v>0.005099999999998772</v>
      </c>
      <c r="F160" s="202">
        <f t="shared" si="18"/>
        <v>19.900885784519346</v>
      </c>
      <c r="G160" s="203">
        <f t="shared" si="19"/>
        <v>256.27</v>
      </c>
      <c r="H160" s="163">
        <v>50</v>
      </c>
      <c r="I160" s="205">
        <v>798.63</v>
      </c>
      <c r="J160" s="156">
        <v>542.36</v>
      </c>
    </row>
    <row r="161" spans="1:10" ht="23.25">
      <c r="A161" s="161"/>
      <c r="B161" s="163">
        <v>27</v>
      </c>
      <c r="C161" s="175">
        <v>86.2953</v>
      </c>
      <c r="D161" s="175">
        <v>86.2975</v>
      </c>
      <c r="E161" s="201">
        <f t="shared" si="17"/>
        <v>0.002200000000001978</v>
      </c>
      <c r="F161" s="202">
        <f t="shared" si="18"/>
        <v>8.193668528871427</v>
      </c>
      <c r="G161" s="203">
        <f t="shared" si="19"/>
        <v>268.5</v>
      </c>
      <c r="H161" s="216">
        <v>51</v>
      </c>
      <c r="I161" s="205">
        <v>806.36</v>
      </c>
      <c r="J161" s="156">
        <v>537.86</v>
      </c>
    </row>
    <row r="162" spans="1:10" ht="23.25">
      <c r="A162" s="161">
        <v>21464</v>
      </c>
      <c r="B162" s="163">
        <v>1</v>
      </c>
      <c r="C162" s="175">
        <v>85.3714</v>
      </c>
      <c r="D162" s="175">
        <v>85.38</v>
      </c>
      <c r="E162" s="201">
        <f t="shared" si="17"/>
        <v>0.008600000000001273</v>
      </c>
      <c r="F162" s="202">
        <f t="shared" si="18"/>
        <v>31.702731595831732</v>
      </c>
      <c r="G162" s="203">
        <f t="shared" si="19"/>
        <v>271.27</v>
      </c>
      <c r="H162" s="163">
        <v>52</v>
      </c>
      <c r="I162" s="205">
        <v>766.17</v>
      </c>
      <c r="J162" s="156">
        <v>494.9</v>
      </c>
    </row>
    <row r="163" spans="1:10" ht="23.25">
      <c r="A163" s="161"/>
      <c r="B163" s="163">
        <v>2</v>
      </c>
      <c r="C163" s="175">
        <v>87.4285</v>
      </c>
      <c r="D163" s="175">
        <v>87.4369</v>
      </c>
      <c r="E163" s="201">
        <f t="shared" si="17"/>
        <v>0.008399999999994634</v>
      </c>
      <c r="F163" s="202">
        <f t="shared" si="18"/>
        <v>32.76642221873394</v>
      </c>
      <c r="G163" s="203">
        <f t="shared" si="19"/>
        <v>256.36</v>
      </c>
      <c r="H163" s="216">
        <v>53</v>
      </c>
      <c r="I163" s="205">
        <v>657.35</v>
      </c>
      <c r="J163" s="156">
        <v>400.99</v>
      </c>
    </row>
    <row r="164" spans="1:10" ht="23.25">
      <c r="A164" s="161"/>
      <c r="B164" s="163">
        <v>3</v>
      </c>
      <c r="C164" s="175">
        <v>85.8238</v>
      </c>
      <c r="D164" s="175">
        <v>85.8327</v>
      </c>
      <c r="E164" s="201">
        <f t="shared" si="17"/>
        <v>0.008899999999997021</v>
      </c>
      <c r="F164" s="202">
        <f t="shared" si="18"/>
        <v>30.727800027610208</v>
      </c>
      <c r="G164" s="203">
        <f t="shared" si="19"/>
        <v>289.64</v>
      </c>
      <c r="H164" s="163">
        <v>54</v>
      </c>
      <c r="I164" s="205">
        <v>747.03</v>
      </c>
      <c r="J164" s="156">
        <v>457.39</v>
      </c>
    </row>
    <row r="165" spans="1:10" ht="23.25">
      <c r="A165" s="161">
        <v>21479</v>
      </c>
      <c r="B165" s="163">
        <v>4</v>
      </c>
      <c r="C165" s="175">
        <v>84.9851</v>
      </c>
      <c r="D165" s="175">
        <v>84.9913</v>
      </c>
      <c r="E165" s="201">
        <f t="shared" si="17"/>
        <v>0.006199999999992656</v>
      </c>
      <c r="F165" s="202">
        <f t="shared" si="18"/>
        <v>25.58811390834774</v>
      </c>
      <c r="G165" s="203">
        <f t="shared" si="19"/>
        <v>242.29999999999995</v>
      </c>
      <c r="H165" s="216">
        <v>55</v>
      </c>
      <c r="I165" s="205">
        <v>769.88</v>
      </c>
      <c r="J165" s="156">
        <v>527.58</v>
      </c>
    </row>
    <row r="166" spans="1:10" ht="23.25">
      <c r="A166" s="161"/>
      <c r="B166" s="163">
        <v>5</v>
      </c>
      <c r="C166" s="175">
        <v>85.0033</v>
      </c>
      <c r="D166" s="175">
        <v>85.015</v>
      </c>
      <c r="E166" s="201">
        <f t="shared" si="17"/>
        <v>0.011700000000004707</v>
      </c>
      <c r="F166" s="202">
        <f t="shared" si="18"/>
        <v>44.15927533498663</v>
      </c>
      <c r="G166" s="203">
        <f t="shared" si="19"/>
        <v>264.95</v>
      </c>
      <c r="H166" s="163">
        <v>56</v>
      </c>
      <c r="I166" s="205">
        <v>663.66</v>
      </c>
      <c r="J166" s="156">
        <v>398.71</v>
      </c>
    </row>
    <row r="167" spans="1:10" ht="23.25">
      <c r="A167" s="161"/>
      <c r="B167" s="163">
        <v>6</v>
      </c>
      <c r="C167" s="175">
        <v>87.3662</v>
      </c>
      <c r="D167" s="175">
        <v>87.3765</v>
      </c>
      <c r="E167" s="201">
        <f t="shared" si="17"/>
        <v>0.010299999999986653</v>
      </c>
      <c r="F167" s="202">
        <f t="shared" si="18"/>
        <v>36.28677118191527</v>
      </c>
      <c r="G167" s="203">
        <f t="shared" si="19"/>
        <v>283.8500000000001</v>
      </c>
      <c r="H167" s="216">
        <v>57</v>
      </c>
      <c r="I167" s="205">
        <v>675.94</v>
      </c>
      <c r="J167" s="156">
        <v>392.09</v>
      </c>
    </row>
    <row r="168" spans="1:10" ht="23.25">
      <c r="A168" s="161">
        <v>21486</v>
      </c>
      <c r="B168" s="163">
        <v>7</v>
      </c>
      <c r="C168" s="175">
        <v>86.4222</v>
      </c>
      <c r="D168" s="175">
        <v>86.4285</v>
      </c>
      <c r="E168" s="201">
        <f t="shared" si="17"/>
        <v>0.0062999999999959755</v>
      </c>
      <c r="F168" s="202">
        <f t="shared" si="18"/>
        <v>25.566106647171388</v>
      </c>
      <c r="G168" s="203">
        <f t="shared" si="19"/>
        <v>246.42000000000007</v>
      </c>
      <c r="H168" s="163">
        <v>58</v>
      </c>
      <c r="I168" s="205">
        <v>805.47</v>
      </c>
      <c r="J168" s="156">
        <v>559.05</v>
      </c>
    </row>
    <row r="169" spans="1:10" ht="23.25">
      <c r="A169" s="161"/>
      <c r="B169" s="163">
        <v>8</v>
      </c>
      <c r="C169" s="175">
        <v>84.7674</v>
      </c>
      <c r="D169" s="175">
        <v>84.769</v>
      </c>
      <c r="E169" s="201">
        <f t="shared" si="17"/>
        <v>0.001600000000010482</v>
      </c>
      <c r="F169" s="202">
        <f t="shared" si="18"/>
        <v>6.264192310744976</v>
      </c>
      <c r="G169" s="203">
        <f t="shared" si="19"/>
        <v>255.42000000000002</v>
      </c>
      <c r="H169" s="216">
        <v>59</v>
      </c>
      <c r="I169" s="205">
        <v>765.48</v>
      </c>
      <c r="J169" s="156">
        <v>510.06</v>
      </c>
    </row>
    <row r="170" spans="1:10" ht="23.25">
      <c r="A170" s="161"/>
      <c r="B170" s="163">
        <v>9</v>
      </c>
      <c r="C170" s="175">
        <v>87.6414</v>
      </c>
      <c r="D170" s="175">
        <v>87.6438</v>
      </c>
      <c r="E170" s="201">
        <f t="shared" si="17"/>
        <v>0.0023999999999944066</v>
      </c>
      <c r="F170" s="202">
        <f t="shared" si="18"/>
        <v>8.018174528913562</v>
      </c>
      <c r="G170" s="203">
        <f t="shared" si="19"/>
        <v>299.31999999999994</v>
      </c>
      <c r="H170" s="163">
        <v>60</v>
      </c>
      <c r="I170" s="205">
        <v>666.05</v>
      </c>
      <c r="J170" s="156">
        <v>366.73</v>
      </c>
    </row>
    <row r="171" spans="1:10" ht="23.25">
      <c r="A171" s="161">
        <v>21492</v>
      </c>
      <c r="B171" s="163">
        <v>28</v>
      </c>
      <c r="C171" s="175">
        <v>87.2082</v>
      </c>
      <c r="D171" s="175">
        <v>87.2153</v>
      </c>
      <c r="E171" s="201">
        <f t="shared" si="17"/>
        <v>0.007099999999994111</v>
      </c>
      <c r="F171" s="202">
        <f t="shared" si="18"/>
        <v>27.749550535426057</v>
      </c>
      <c r="G171" s="203">
        <f t="shared" si="19"/>
        <v>255.86</v>
      </c>
      <c r="H171" s="216">
        <v>61</v>
      </c>
      <c r="I171" s="205">
        <v>793.71</v>
      </c>
      <c r="J171" s="156">
        <v>537.85</v>
      </c>
    </row>
    <row r="172" spans="1:10" ht="23.25">
      <c r="A172" s="161"/>
      <c r="B172" s="163">
        <v>29</v>
      </c>
      <c r="C172" s="175">
        <v>85.2292</v>
      </c>
      <c r="D172" s="175">
        <v>85.2347</v>
      </c>
      <c r="E172" s="201">
        <f t="shared" si="17"/>
        <v>0.00549999999999784</v>
      </c>
      <c r="F172" s="202">
        <f t="shared" si="18"/>
        <v>19.45043675070849</v>
      </c>
      <c r="G172" s="203">
        <f t="shared" si="19"/>
        <v>282.77</v>
      </c>
      <c r="H172" s="163">
        <v>62</v>
      </c>
      <c r="I172" s="205">
        <v>636.29</v>
      </c>
      <c r="J172" s="156">
        <v>353.52</v>
      </c>
    </row>
    <row r="173" spans="1:10" ht="23.25">
      <c r="A173" s="161"/>
      <c r="B173" s="163">
        <v>30</v>
      </c>
      <c r="C173" s="175">
        <v>84.961</v>
      </c>
      <c r="D173" s="175">
        <v>84.966</v>
      </c>
      <c r="E173" s="201">
        <f t="shared" si="17"/>
        <v>0.0049999999999954525</v>
      </c>
      <c r="F173" s="202">
        <f t="shared" si="18"/>
        <v>18.80618347310886</v>
      </c>
      <c r="G173" s="203">
        <f t="shared" si="19"/>
        <v>265.87</v>
      </c>
      <c r="H173" s="216">
        <v>63</v>
      </c>
      <c r="I173" s="205">
        <v>644</v>
      </c>
      <c r="J173" s="156">
        <v>378.13</v>
      </c>
    </row>
    <row r="174" spans="1:10" ht="23.25">
      <c r="A174" s="161">
        <v>21498</v>
      </c>
      <c r="B174" s="163">
        <v>31</v>
      </c>
      <c r="C174" s="175">
        <v>84.8696</v>
      </c>
      <c r="D174" s="175">
        <v>84.872</v>
      </c>
      <c r="E174" s="201">
        <f t="shared" si="17"/>
        <v>0.0023999999999944066</v>
      </c>
      <c r="F174" s="202">
        <f t="shared" si="18"/>
        <v>9.276437847844798</v>
      </c>
      <c r="G174" s="203">
        <f t="shared" si="19"/>
        <v>258.72</v>
      </c>
      <c r="H174" s="163">
        <v>64</v>
      </c>
      <c r="I174" s="205">
        <v>625.57</v>
      </c>
      <c r="J174" s="156">
        <v>366.85</v>
      </c>
    </row>
    <row r="175" spans="1:10" ht="23.25">
      <c r="A175" s="161"/>
      <c r="B175" s="163">
        <v>32</v>
      </c>
      <c r="C175" s="175">
        <v>85.052</v>
      </c>
      <c r="D175" s="175">
        <v>85.054</v>
      </c>
      <c r="E175" s="201">
        <f t="shared" si="17"/>
        <v>0.001999999999995339</v>
      </c>
      <c r="F175" s="202">
        <f t="shared" si="18"/>
        <v>7.968127490021271</v>
      </c>
      <c r="G175" s="203">
        <f t="shared" si="19"/>
        <v>251</v>
      </c>
      <c r="H175" s="216">
        <v>65</v>
      </c>
      <c r="I175" s="205">
        <v>774.68</v>
      </c>
      <c r="J175" s="156">
        <v>523.68</v>
      </c>
    </row>
    <row r="176" spans="1:10" ht="23.25">
      <c r="A176" s="161"/>
      <c r="B176" s="163">
        <v>33</v>
      </c>
      <c r="C176" s="175">
        <v>85.9955</v>
      </c>
      <c r="D176" s="175">
        <v>85.9996</v>
      </c>
      <c r="E176" s="201">
        <f t="shared" si="17"/>
        <v>0.004099999999993997</v>
      </c>
      <c r="F176" s="202">
        <f t="shared" si="18"/>
        <v>14.917770339084546</v>
      </c>
      <c r="G176" s="203">
        <f t="shared" si="19"/>
        <v>274.84000000000003</v>
      </c>
      <c r="H176" s="163">
        <v>66</v>
      </c>
      <c r="I176" s="205">
        <v>622.48</v>
      </c>
      <c r="J176" s="156">
        <v>347.64</v>
      </c>
    </row>
    <row r="177" spans="1:10" ht="23.25">
      <c r="A177" s="161">
        <v>21514</v>
      </c>
      <c r="B177" s="163">
        <v>34</v>
      </c>
      <c r="C177" s="175">
        <v>83.741</v>
      </c>
      <c r="D177" s="175">
        <v>83.7431</v>
      </c>
      <c r="E177" s="201">
        <f t="shared" si="17"/>
        <v>0.0020999999999986585</v>
      </c>
      <c r="F177" s="202">
        <f t="shared" si="18"/>
        <v>7.190057178069155</v>
      </c>
      <c r="G177" s="203">
        <f t="shared" si="19"/>
        <v>292.07000000000005</v>
      </c>
      <c r="H177" s="216">
        <v>67</v>
      </c>
      <c r="I177" s="205">
        <v>606.44</v>
      </c>
      <c r="J177" s="156">
        <v>314.37</v>
      </c>
    </row>
    <row r="178" spans="1:10" ht="23.25">
      <c r="A178" s="161"/>
      <c r="B178" s="163">
        <v>35</v>
      </c>
      <c r="C178" s="175">
        <v>85.0303</v>
      </c>
      <c r="D178" s="175">
        <v>85.0336</v>
      </c>
      <c r="E178" s="201">
        <f t="shared" si="17"/>
        <v>0.0033000000000100727</v>
      </c>
      <c r="F178" s="202">
        <f t="shared" si="18"/>
        <v>12.578136911152894</v>
      </c>
      <c r="G178" s="203">
        <f t="shared" si="19"/>
        <v>262.35999999999996</v>
      </c>
      <c r="H178" s="163">
        <v>68</v>
      </c>
      <c r="I178" s="205">
        <v>622.18</v>
      </c>
      <c r="J178" s="156">
        <v>359.82</v>
      </c>
    </row>
    <row r="179" spans="1:10" ht="23.25">
      <c r="A179" s="161"/>
      <c r="B179" s="163">
        <v>36</v>
      </c>
      <c r="C179" s="175">
        <v>84.565</v>
      </c>
      <c r="D179" s="175">
        <v>84.5713</v>
      </c>
      <c r="E179" s="201">
        <f t="shared" si="17"/>
        <v>0.0062999999999959755</v>
      </c>
      <c r="F179" s="202">
        <f t="shared" si="18"/>
        <v>20.605069501213325</v>
      </c>
      <c r="G179" s="203">
        <f t="shared" si="19"/>
        <v>305.75000000000006</v>
      </c>
      <c r="H179" s="216">
        <v>69</v>
      </c>
      <c r="I179" s="205">
        <v>627.2</v>
      </c>
      <c r="J179" s="156">
        <v>321.45</v>
      </c>
    </row>
    <row r="180" spans="1:10" ht="23.25">
      <c r="A180" s="161">
        <v>21527</v>
      </c>
      <c r="B180" s="163">
        <v>31</v>
      </c>
      <c r="C180" s="175">
        <v>84.8644</v>
      </c>
      <c r="D180" s="175">
        <v>84.8729</v>
      </c>
      <c r="E180" s="201">
        <f t="shared" si="17"/>
        <v>0.008499999999997954</v>
      </c>
      <c r="F180" s="202">
        <f t="shared" si="18"/>
        <v>28.45283524134014</v>
      </c>
      <c r="G180" s="203">
        <f t="shared" si="19"/>
        <v>298.74</v>
      </c>
      <c r="H180" s="163">
        <v>70</v>
      </c>
      <c r="I180" s="205">
        <v>816.49</v>
      </c>
      <c r="J180" s="156">
        <v>517.75</v>
      </c>
    </row>
    <row r="181" spans="1:10" ht="23.25">
      <c r="A181" s="161"/>
      <c r="B181" s="163">
        <v>32</v>
      </c>
      <c r="C181" s="175">
        <v>85.0025</v>
      </c>
      <c r="D181" s="175">
        <v>85.0048</v>
      </c>
      <c r="E181" s="201">
        <f t="shared" si="17"/>
        <v>0.002300000000005298</v>
      </c>
      <c r="F181" s="202">
        <f t="shared" si="18"/>
        <v>8.470830878039548</v>
      </c>
      <c r="G181" s="203">
        <f t="shared" si="19"/>
        <v>271.52</v>
      </c>
      <c r="H181" s="216">
        <v>71</v>
      </c>
      <c r="I181" s="205">
        <v>693.92</v>
      </c>
      <c r="J181" s="156">
        <v>422.4</v>
      </c>
    </row>
    <row r="182" spans="1:10" ht="23.25">
      <c r="A182" s="161"/>
      <c r="B182" s="163">
        <v>33</v>
      </c>
      <c r="C182" s="175">
        <v>85.9647</v>
      </c>
      <c r="D182" s="175">
        <v>85.9707</v>
      </c>
      <c r="E182" s="201">
        <f t="shared" si="17"/>
        <v>0.006000000000000227</v>
      </c>
      <c r="F182" s="202">
        <f t="shared" si="18"/>
        <v>21.848372296264756</v>
      </c>
      <c r="G182" s="203">
        <f t="shared" si="19"/>
        <v>274.62</v>
      </c>
      <c r="H182" s="163">
        <v>72</v>
      </c>
      <c r="I182" s="205">
        <v>789.17</v>
      </c>
      <c r="J182" s="156">
        <v>514.55</v>
      </c>
    </row>
    <row r="183" spans="1:10" ht="23.25">
      <c r="A183" s="161">
        <v>21533</v>
      </c>
      <c r="B183" s="163">
        <v>34</v>
      </c>
      <c r="C183" s="175">
        <v>83.7171</v>
      </c>
      <c r="D183" s="175">
        <v>83.7213</v>
      </c>
      <c r="E183" s="201">
        <f t="shared" si="17"/>
        <v>0.004199999999997317</v>
      </c>
      <c r="F183" s="202">
        <f t="shared" si="18"/>
        <v>14.81481481480535</v>
      </c>
      <c r="G183" s="203">
        <f t="shared" si="19"/>
        <v>283.5</v>
      </c>
      <c r="H183" s="216">
        <v>73</v>
      </c>
      <c r="I183" s="205">
        <v>703.38</v>
      </c>
      <c r="J183" s="156">
        <v>419.88</v>
      </c>
    </row>
    <row r="184" spans="1:10" ht="23.25">
      <c r="A184" s="161"/>
      <c r="B184" s="163">
        <v>35</v>
      </c>
      <c r="C184" s="175">
        <v>84.9945</v>
      </c>
      <c r="D184" s="175">
        <v>84.9996</v>
      </c>
      <c r="E184" s="201">
        <f t="shared" si="17"/>
        <v>0.005099999999998772</v>
      </c>
      <c r="F184" s="202">
        <f t="shared" si="18"/>
        <v>16.067546706149052</v>
      </c>
      <c r="G184" s="203">
        <f t="shared" si="19"/>
        <v>317.4100000000001</v>
      </c>
      <c r="H184" s="163">
        <v>74</v>
      </c>
      <c r="I184" s="205">
        <v>687.19</v>
      </c>
      <c r="J184" s="156">
        <v>369.78</v>
      </c>
    </row>
    <row r="185" spans="1:10" ht="23.25">
      <c r="A185" s="161"/>
      <c r="B185" s="163">
        <v>36</v>
      </c>
      <c r="C185" s="175">
        <v>84.5687</v>
      </c>
      <c r="D185" s="175">
        <v>84.5723</v>
      </c>
      <c r="E185" s="201">
        <f t="shared" si="17"/>
        <v>0.00359999999999161</v>
      </c>
      <c r="F185" s="202">
        <f t="shared" si="18"/>
        <v>14.827018121876485</v>
      </c>
      <c r="G185" s="203">
        <f t="shared" si="19"/>
        <v>242.79999999999995</v>
      </c>
      <c r="H185" s="216">
        <v>75</v>
      </c>
      <c r="I185" s="205">
        <v>799.79</v>
      </c>
      <c r="J185" s="156">
        <v>556.99</v>
      </c>
    </row>
    <row r="186" spans="1:10" ht="23.25">
      <c r="A186" s="161">
        <v>21554</v>
      </c>
      <c r="B186" s="163">
        <v>19</v>
      </c>
      <c r="C186" s="175">
        <v>88.9736</v>
      </c>
      <c r="D186" s="175">
        <v>88.9759</v>
      </c>
      <c r="E186" s="201">
        <f t="shared" si="17"/>
        <v>0.002299999999991087</v>
      </c>
      <c r="F186" s="202">
        <f t="shared" si="18"/>
        <v>8.882023556636755</v>
      </c>
      <c r="G186" s="203">
        <f t="shared" si="19"/>
        <v>258.94999999999993</v>
      </c>
      <c r="H186" s="163">
        <v>76</v>
      </c>
      <c r="I186" s="205">
        <v>625.05</v>
      </c>
      <c r="J186" s="156">
        <v>366.1</v>
      </c>
    </row>
    <row r="187" spans="1:10" ht="23.25">
      <c r="A187" s="161"/>
      <c r="B187" s="163">
        <v>20</v>
      </c>
      <c r="C187" s="175">
        <v>84.674</v>
      </c>
      <c r="D187" s="175">
        <v>84.6745</v>
      </c>
      <c r="E187" s="201">
        <f t="shared" si="17"/>
        <v>0.0004999999999881766</v>
      </c>
      <c r="F187" s="202">
        <f t="shared" si="18"/>
        <v>1.7268174753520167</v>
      </c>
      <c r="G187" s="203">
        <f t="shared" si="19"/>
        <v>289.55000000000007</v>
      </c>
      <c r="H187" s="216">
        <v>77</v>
      </c>
      <c r="I187" s="205">
        <v>620.7</v>
      </c>
      <c r="J187" s="156">
        <v>331.15</v>
      </c>
    </row>
    <row r="188" spans="1:10" ht="23.25">
      <c r="A188" s="161"/>
      <c r="B188" s="163">
        <v>21</v>
      </c>
      <c r="C188" s="175">
        <v>86.3705</v>
      </c>
      <c r="D188" s="175">
        <v>86.3721</v>
      </c>
      <c r="E188" s="201">
        <f t="shared" si="17"/>
        <v>0.001599999999996271</v>
      </c>
      <c r="F188" s="202">
        <f t="shared" si="18"/>
        <v>5.5654109708034065</v>
      </c>
      <c r="G188" s="203">
        <f t="shared" si="19"/>
        <v>287.48999999999995</v>
      </c>
      <c r="H188" s="163">
        <v>78</v>
      </c>
      <c r="I188" s="205">
        <v>680.54</v>
      </c>
      <c r="J188" s="156">
        <v>393.05</v>
      </c>
    </row>
    <row r="189" spans="1:10" ht="23.25">
      <c r="A189" s="161">
        <v>21570</v>
      </c>
      <c r="B189" s="163">
        <v>22</v>
      </c>
      <c r="C189" s="175">
        <v>85.1265</v>
      </c>
      <c r="D189" s="175">
        <v>85.1286</v>
      </c>
      <c r="E189" s="201">
        <f t="shared" si="17"/>
        <v>0.0021000000000128694</v>
      </c>
      <c r="F189" s="202">
        <f t="shared" si="18"/>
        <v>6.535540893853072</v>
      </c>
      <c r="G189" s="203">
        <f t="shared" si="19"/>
        <v>321.32000000000005</v>
      </c>
      <c r="H189" s="216">
        <v>79</v>
      </c>
      <c r="I189" s="205">
        <v>690.72</v>
      </c>
      <c r="J189" s="156">
        <v>369.4</v>
      </c>
    </row>
    <row r="190" spans="1:10" ht="23.25">
      <c r="A190" s="161"/>
      <c r="B190" s="163">
        <v>23</v>
      </c>
      <c r="C190" s="175">
        <v>87.697</v>
      </c>
      <c r="D190" s="175">
        <v>87.6975</v>
      </c>
      <c r="E190" s="201">
        <f t="shared" si="17"/>
        <v>0.0005000000000023874</v>
      </c>
      <c r="F190" s="202">
        <f t="shared" si="18"/>
        <v>1.777272242570602</v>
      </c>
      <c r="G190" s="203">
        <f t="shared" si="19"/>
        <v>281.33</v>
      </c>
      <c r="H190" s="163">
        <v>80</v>
      </c>
      <c r="I190" s="205">
        <v>760.5</v>
      </c>
      <c r="J190" s="156">
        <v>479.17</v>
      </c>
    </row>
    <row r="191" spans="1:10" ht="23.25">
      <c r="A191" s="161"/>
      <c r="B191" s="163">
        <v>24</v>
      </c>
      <c r="C191" s="175">
        <v>88.066</v>
      </c>
      <c r="D191" s="175">
        <v>88.0662</v>
      </c>
      <c r="E191" s="201">
        <f t="shared" si="17"/>
        <v>0.00019999999999242846</v>
      </c>
      <c r="F191" s="202">
        <f t="shared" si="18"/>
        <v>0.7690532953642564</v>
      </c>
      <c r="G191" s="203">
        <f t="shared" si="19"/>
        <v>260.05999999999995</v>
      </c>
      <c r="H191" s="216">
        <v>81</v>
      </c>
      <c r="I191" s="205">
        <v>781.13</v>
      </c>
      <c r="J191" s="156">
        <v>521.07</v>
      </c>
    </row>
    <row r="192" spans="1:10" ht="23.25">
      <c r="A192" s="161">
        <v>21575</v>
      </c>
      <c r="B192" s="163">
        <v>25</v>
      </c>
      <c r="C192" s="175">
        <v>87.0581</v>
      </c>
      <c r="D192" s="175">
        <v>87.0695</v>
      </c>
      <c r="E192" s="201">
        <f t="shared" si="17"/>
        <v>0.011400000000008959</v>
      </c>
      <c r="F192" s="202">
        <f t="shared" si="18"/>
        <v>38.05200440605146</v>
      </c>
      <c r="G192" s="203">
        <f t="shared" si="19"/>
        <v>299.59000000000003</v>
      </c>
      <c r="H192" s="163">
        <v>82</v>
      </c>
      <c r="I192" s="205">
        <v>671.19</v>
      </c>
      <c r="J192" s="156">
        <v>371.6</v>
      </c>
    </row>
    <row r="193" spans="1:10" ht="23.25">
      <c r="A193" s="161"/>
      <c r="B193" s="163">
        <v>26</v>
      </c>
      <c r="C193" s="175">
        <v>85.8194</v>
      </c>
      <c r="D193" s="175">
        <v>85.8243</v>
      </c>
      <c r="E193" s="201">
        <f t="shared" si="17"/>
        <v>0.004899999999992133</v>
      </c>
      <c r="F193" s="202">
        <f t="shared" si="18"/>
        <v>15.175446746545672</v>
      </c>
      <c r="G193" s="203">
        <f t="shared" si="19"/>
        <v>322.89000000000004</v>
      </c>
      <c r="H193" s="216">
        <v>83</v>
      </c>
      <c r="I193" s="205">
        <v>699.1</v>
      </c>
      <c r="J193" s="156">
        <v>376.21</v>
      </c>
    </row>
    <row r="194" spans="1:10" ht="23.25">
      <c r="A194" s="161"/>
      <c r="B194" s="163">
        <v>27</v>
      </c>
      <c r="C194" s="175">
        <v>86.3547</v>
      </c>
      <c r="D194" s="175">
        <v>86.3558</v>
      </c>
      <c r="E194" s="201">
        <f t="shared" si="17"/>
        <v>0.0011000000000080945</v>
      </c>
      <c r="F194" s="202">
        <f t="shared" si="18"/>
        <v>3.759783983347898</v>
      </c>
      <c r="G194" s="203">
        <f t="shared" si="19"/>
        <v>292.57</v>
      </c>
      <c r="H194" s="163">
        <v>84</v>
      </c>
      <c r="I194" s="205">
        <v>592.11</v>
      </c>
      <c r="J194" s="156">
        <v>299.54</v>
      </c>
    </row>
    <row r="195" spans="1:10" ht="23.25">
      <c r="A195" s="161">
        <v>21583</v>
      </c>
      <c r="B195" s="163">
        <v>1</v>
      </c>
      <c r="C195" s="175">
        <v>85.3905</v>
      </c>
      <c r="D195" s="175">
        <v>85.4008</v>
      </c>
      <c r="E195" s="201">
        <f t="shared" si="17"/>
        <v>0.010300000000000864</v>
      </c>
      <c r="F195" s="202">
        <f t="shared" si="18"/>
        <v>34.69298393344627</v>
      </c>
      <c r="G195" s="203">
        <f t="shared" si="19"/>
        <v>296.89</v>
      </c>
      <c r="H195" s="216">
        <v>85</v>
      </c>
      <c r="I195" s="205">
        <v>770.9</v>
      </c>
      <c r="J195" s="156">
        <v>474.01</v>
      </c>
    </row>
    <row r="196" spans="1:10" ht="23.25">
      <c r="A196" s="161"/>
      <c r="B196" s="163">
        <v>2</v>
      </c>
      <c r="C196" s="175">
        <v>87.4695</v>
      </c>
      <c r="D196" s="175">
        <v>87.4827</v>
      </c>
      <c r="E196" s="201">
        <f t="shared" si="17"/>
        <v>0.013199999999997658</v>
      </c>
      <c r="F196" s="202">
        <f t="shared" si="18"/>
        <v>51.13702398015596</v>
      </c>
      <c r="G196" s="203">
        <f t="shared" si="19"/>
        <v>258.13</v>
      </c>
      <c r="H196" s="163">
        <v>86</v>
      </c>
      <c r="I196" s="205">
        <v>787.91</v>
      </c>
      <c r="J196" s="156">
        <v>529.78</v>
      </c>
    </row>
    <row r="197" spans="1:10" ht="23.25">
      <c r="A197" s="161"/>
      <c r="B197" s="163">
        <v>3</v>
      </c>
      <c r="C197" s="175">
        <v>85.8984</v>
      </c>
      <c r="D197" s="175">
        <v>85.9084</v>
      </c>
      <c r="E197" s="201">
        <f t="shared" si="17"/>
        <v>0.010000000000005116</v>
      </c>
      <c r="F197" s="202">
        <f t="shared" si="18"/>
        <v>43.04222442218015</v>
      </c>
      <c r="G197" s="203">
        <f t="shared" si="19"/>
        <v>232.33000000000004</v>
      </c>
      <c r="H197" s="216">
        <v>87</v>
      </c>
      <c r="I197" s="205">
        <v>758.57</v>
      </c>
      <c r="J197" s="156">
        <v>526.24</v>
      </c>
    </row>
    <row r="198" spans="1:10" ht="23.25">
      <c r="A198" s="161">
        <v>21596</v>
      </c>
      <c r="B198" s="163">
        <v>4</v>
      </c>
      <c r="C198" s="175">
        <v>85.0022</v>
      </c>
      <c r="D198" s="175">
        <v>85.0056</v>
      </c>
      <c r="E198" s="201">
        <f t="shared" si="17"/>
        <v>0.0033999999999991815</v>
      </c>
      <c r="F198" s="202">
        <f t="shared" si="18"/>
        <v>12.353753360944633</v>
      </c>
      <c r="G198" s="203">
        <f t="shared" si="19"/>
        <v>275.21999999999997</v>
      </c>
      <c r="H198" s="163">
        <v>88</v>
      </c>
      <c r="I198" s="205">
        <v>640.43</v>
      </c>
      <c r="J198" s="156">
        <v>365.21</v>
      </c>
    </row>
    <row r="199" spans="1:10" ht="23.25">
      <c r="A199" s="161"/>
      <c r="B199" s="163">
        <v>5</v>
      </c>
      <c r="C199" s="175">
        <v>85.0205</v>
      </c>
      <c r="D199" s="175">
        <v>85.0278</v>
      </c>
      <c r="E199" s="201">
        <f t="shared" si="17"/>
        <v>0.00730000000000075</v>
      </c>
      <c r="F199" s="202">
        <f t="shared" si="18"/>
        <v>23.301094832266426</v>
      </c>
      <c r="G199" s="203">
        <f t="shared" si="19"/>
        <v>313.2900000000001</v>
      </c>
      <c r="H199" s="216">
        <v>89</v>
      </c>
      <c r="I199" s="205">
        <v>656.82</v>
      </c>
      <c r="J199" s="156">
        <v>343.53</v>
      </c>
    </row>
    <row r="200" spans="1:10" ht="23.25">
      <c r="A200" s="161"/>
      <c r="B200" s="163">
        <v>6</v>
      </c>
      <c r="C200" s="175">
        <v>87.3674</v>
      </c>
      <c r="D200" s="175">
        <v>87.3795</v>
      </c>
      <c r="E200" s="201">
        <f t="shared" si="17"/>
        <v>0.012099999999989564</v>
      </c>
      <c r="F200" s="202">
        <f t="shared" si="18"/>
        <v>42.0781749895311</v>
      </c>
      <c r="G200" s="203">
        <f t="shared" si="19"/>
        <v>287.56</v>
      </c>
      <c r="H200" s="163">
        <v>90</v>
      </c>
      <c r="I200" s="205">
        <v>655.01</v>
      </c>
      <c r="J200" s="156">
        <v>367.45</v>
      </c>
    </row>
    <row r="201" spans="1:10" ht="23.25">
      <c r="A201" s="161">
        <v>21604</v>
      </c>
      <c r="B201" s="163">
        <v>7</v>
      </c>
      <c r="C201" s="175">
        <v>86.424</v>
      </c>
      <c r="D201" s="175">
        <v>86.4316</v>
      </c>
      <c r="E201" s="201">
        <f t="shared" si="17"/>
        <v>0.0075999999999964984</v>
      </c>
      <c r="F201" s="202">
        <f t="shared" si="18"/>
        <v>26.184323858730398</v>
      </c>
      <c r="G201" s="203">
        <f t="shared" si="19"/>
        <v>290.25</v>
      </c>
      <c r="H201" s="216">
        <v>91</v>
      </c>
      <c r="I201" s="205">
        <v>781.39</v>
      </c>
      <c r="J201" s="156">
        <v>491.14</v>
      </c>
    </row>
    <row r="202" spans="1:10" ht="23.25">
      <c r="A202" s="161"/>
      <c r="B202" s="163">
        <v>8</v>
      </c>
      <c r="C202" s="175">
        <v>84.766</v>
      </c>
      <c r="D202" s="175">
        <v>84.7795</v>
      </c>
      <c r="E202" s="201">
        <f t="shared" si="17"/>
        <v>0.013499999999993406</v>
      </c>
      <c r="F202" s="202">
        <f t="shared" si="18"/>
        <v>52.25267069203208</v>
      </c>
      <c r="G202" s="203">
        <f t="shared" si="19"/>
        <v>258.35999999999996</v>
      </c>
      <c r="H202" s="163">
        <v>92</v>
      </c>
      <c r="I202" s="205">
        <v>768.15</v>
      </c>
      <c r="J202" s="156">
        <v>509.79</v>
      </c>
    </row>
    <row r="203" spans="1:10" ht="23.25">
      <c r="A203" s="161"/>
      <c r="B203" s="163">
        <v>9</v>
      </c>
      <c r="C203" s="175">
        <v>87.6366</v>
      </c>
      <c r="D203" s="175">
        <v>87.6497</v>
      </c>
      <c r="E203" s="201">
        <f t="shared" si="17"/>
        <v>0.013099999999994338</v>
      </c>
      <c r="F203" s="202">
        <f t="shared" si="18"/>
        <v>56.685417568127846</v>
      </c>
      <c r="G203" s="203">
        <f t="shared" si="19"/>
        <v>231.0999999999999</v>
      </c>
      <c r="H203" s="216">
        <v>93</v>
      </c>
      <c r="I203" s="205">
        <v>780.92</v>
      </c>
      <c r="J203" s="156">
        <v>549.82</v>
      </c>
    </row>
    <row r="204" spans="1:10" ht="23.25">
      <c r="A204" s="161">
        <v>21616</v>
      </c>
      <c r="B204" s="163">
        <v>28</v>
      </c>
      <c r="C204" s="175">
        <v>87.2162</v>
      </c>
      <c r="D204" s="175">
        <v>87.2163</v>
      </c>
      <c r="E204" s="201">
        <f t="shared" si="17"/>
        <v>0.00010000000000331966</v>
      </c>
      <c r="F204" s="202">
        <f t="shared" si="18"/>
        <v>0.39701445133920776</v>
      </c>
      <c r="G204" s="203">
        <f t="shared" si="19"/>
        <v>251.88</v>
      </c>
      <c r="H204" s="163">
        <v>94</v>
      </c>
      <c r="I204" s="205">
        <v>772.9</v>
      </c>
      <c r="J204" s="156">
        <v>521.02</v>
      </c>
    </row>
    <row r="205" spans="1:10" ht="23.25">
      <c r="A205" s="161"/>
      <c r="B205" s="163">
        <v>29</v>
      </c>
      <c r="C205" s="175">
        <v>85.2525</v>
      </c>
      <c r="D205" s="175">
        <v>85.2525</v>
      </c>
      <c r="E205" s="201">
        <f t="shared" si="17"/>
        <v>0</v>
      </c>
      <c r="F205" s="202">
        <f t="shared" si="18"/>
        <v>0</v>
      </c>
      <c r="G205" s="203">
        <f t="shared" si="19"/>
        <v>252.42000000000002</v>
      </c>
      <c r="H205" s="216">
        <v>95</v>
      </c>
      <c r="I205" s="205">
        <v>635.61</v>
      </c>
      <c r="J205" s="156">
        <v>383.19</v>
      </c>
    </row>
    <row r="206" spans="1:10" ht="23.25">
      <c r="A206" s="161"/>
      <c r="B206" s="163">
        <v>30</v>
      </c>
      <c r="C206" s="175">
        <v>84.953</v>
      </c>
      <c r="D206" s="175">
        <v>84.9549</v>
      </c>
      <c r="E206" s="201">
        <f t="shared" si="17"/>
        <v>0.0018999999999920192</v>
      </c>
      <c r="F206" s="202">
        <f t="shared" si="18"/>
        <v>6.733768074822863</v>
      </c>
      <c r="G206" s="203">
        <f t="shared" si="19"/>
        <v>282.16</v>
      </c>
      <c r="H206" s="163">
        <v>96</v>
      </c>
      <c r="I206" s="205">
        <v>649.48</v>
      </c>
      <c r="J206" s="156">
        <v>367.32</v>
      </c>
    </row>
    <row r="207" spans="1:10" ht="23.25">
      <c r="A207" s="161">
        <v>21631</v>
      </c>
      <c r="B207" s="163">
        <v>31</v>
      </c>
      <c r="C207" s="175">
        <v>84.8625</v>
      </c>
      <c r="D207" s="175">
        <v>84.865</v>
      </c>
      <c r="E207" s="201">
        <f t="shared" si="17"/>
        <v>0.0024999999999977263</v>
      </c>
      <c r="F207" s="202">
        <f t="shared" si="18"/>
        <v>10.844575543303373</v>
      </c>
      <c r="G207" s="203">
        <f t="shared" si="19"/>
        <v>230.52999999999997</v>
      </c>
      <c r="H207" s="216">
        <v>97</v>
      </c>
      <c r="I207" s="205">
        <v>739.29</v>
      </c>
      <c r="J207" s="156">
        <v>508.76</v>
      </c>
    </row>
    <row r="208" spans="1:10" ht="23.25">
      <c r="A208" s="161"/>
      <c r="B208" s="163">
        <v>32</v>
      </c>
      <c r="C208" s="175">
        <v>85.032</v>
      </c>
      <c r="D208" s="175">
        <v>85.0346</v>
      </c>
      <c r="E208" s="201">
        <f t="shared" si="17"/>
        <v>0.002600000000001046</v>
      </c>
      <c r="F208" s="202">
        <f t="shared" si="18"/>
        <v>9.958633369086279</v>
      </c>
      <c r="G208" s="203">
        <f t="shared" si="19"/>
        <v>261.08000000000004</v>
      </c>
      <c r="H208" s="163">
        <v>98</v>
      </c>
      <c r="I208" s="205">
        <v>708.86</v>
      </c>
      <c r="J208" s="156">
        <v>447.78</v>
      </c>
    </row>
    <row r="209" spans="1:10" ht="23.25">
      <c r="A209" s="161"/>
      <c r="B209" s="163">
        <v>33</v>
      </c>
      <c r="C209" s="175">
        <v>85.9883</v>
      </c>
      <c r="D209" s="175">
        <v>85.9912</v>
      </c>
      <c r="E209" s="201">
        <f aca="true" t="shared" si="20" ref="E209:E272">D209-C209</f>
        <v>0.002900000000011005</v>
      </c>
      <c r="F209" s="202">
        <f aca="true" t="shared" si="21" ref="F209:F272">((10^6)*E209/G209)</f>
        <v>10.484833146574369</v>
      </c>
      <c r="G209" s="203">
        <f aca="true" t="shared" si="22" ref="G209:G272">I209-J209</f>
        <v>276.59000000000003</v>
      </c>
      <c r="H209" s="216">
        <v>99</v>
      </c>
      <c r="I209" s="205">
        <v>559.07</v>
      </c>
      <c r="J209" s="156">
        <v>282.48</v>
      </c>
    </row>
    <row r="210" spans="1:10" ht="23.25">
      <c r="A210" s="161">
        <v>21640</v>
      </c>
      <c r="B210" s="163">
        <v>34</v>
      </c>
      <c r="C210" s="175">
        <v>83.7498</v>
      </c>
      <c r="D210" s="175">
        <v>83.7576</v>
      </c>
      <c r="E210" s="201">
        <f t="shared" si="20"/>
        <v>0.007800000000003138</v>
      </c>
      <c r="F210" s="202">
        <f t="shared" si="21"/>
        <v>26.768248738814428</v>
      </c>
      <c r="G210" s="203">
        <f t="shared" si="22"/>
        <v>291.39000000000004</v>
      </c>
      <c r="H210" s="163">
        <v>100</v>
      </c>
      <c r="I210" s="205">
        <v>622.44</v>
      </c>
      <c r="J210" s="156">
        <v>331.05</v>
      </c>
    </row>
    <row r="211" spans="1:10" ht="23.25">
      <c r="A211" s="161"/>
      <c r="B211" s="163">
        <v>35</v>
      </c>
      <c r="C211" s="175">
        <v>85.0483</v>
      </c>
      <c r="D211" s="175">
        <v>85.0503</v>
      </c>
      <c r="E211" s="201">
        <f t="shared" si="20"/>
        <v>0.001999999999995339</v>
      </c>
      <c r="F211" s="202">
        <f t="shared" si="21"/>
        <v>8.74928912023859</v>
      </c>
      <c r="G211" s="203">
        <f t="shared" si="22"/>
        <v>228.58999999999997</v>
      </c>
      <c r="H211" s="216">
        <v>101</v>
      </c>
      <c r="I211" s="205">
        <v>737.05</v>
      </c>
      <c r="J211" s="156">
        <v>508.46</v>
      </c>
    </row>
    <row r="212" spans="1:10" ht="23.25">
      <c r="A212" s="223"/>
      <c r="B212" s="224">
        <v>36</v>
      </c>
      <c r="C212" s="225">
        <v>84.594</v>
      </c>
      <c r="D212" s="225">
        <v>84.599</v>
      </c>
      <c r="E212" s="226">
        <f t="shared" si="20"/>
        <v>0.005000000000009663</v>
      </c>
      <c r="F212" s="227">
        <f t="shared" si="21"/>
        <v>20.84723148769873</v>
      </c>
      <c r="G212" s="228">
        <f t="shared" si="22"/>
        <v>239.84000000000003</v>
      </c>
      <c r="H212" s="224">
        <v>102</v>
      </c>
      <c r="I212" s="229">
        <v>650.59</v>
      </c>
      <c r="J212" s="230">
        <v>410.75</v>
      </c>
    </row>
    <row r="213" spans="1:10" ht="23.25">
      <c r="A213" s="161">
        <v>21644</v>
      </c>
      <c r="B213" s="216">
        <v>28</v>
      </c>
      <c r="C213" s="217">
        <v>87.2255</v>
      </c>
      <c r="D213" s="217">
        <v>87.2333</v>
      </c>
      <c r="E213" s="218">
        <f t="shared" si="20"/>
        <v>0.007800000000003138</v>
      </c>
      <c r="F213" s="219">
        <f t="shared" si="21"/>
        <v>28.640669751058002</v>
      </c>
      <c r="G213" s="220">
        <f t="shared" si="22"/>
        <v>272.34000000000003</v>
      </c>
      <c r="H213" s="216">
        <v>1</v>
      </c>
      <c r="I213" s="221">
        <v>630.46</v>
      </c>
      <c r="J213" s="222">
        <v>358.12</v>
      </c>
    </row>
    <row r="214" spans="1:10" ht="23.25">
      <c r="A214" s="161"/>
      <c r="B214" s="163">
        <v>29</v>
      </c>
      <c r="C214" s="175">
        <v>85.2382</v>
      </c>
      <c r="D214" s="175">
        <v>85.244</v>
      </c>
      <c r="E214" s="201">
        <f t="shared" si="20"/>
        <v>0.005799999999993588</v>
      </c>
      <c r="F214" s="202">
        <f t="shared" si="21"/>
        <v>26.866777839510778</v>
      </c>
      <c r="G214" s="203">
        <f t="shared" si="22"/>
        <v>215.88000000000005</v>
      </c>
      <c r="H214" s="163">
        <v>2</v>
      </c>
      <c r="I214" s="205">
        <v>575.44</v>
      </c>
      <c r="J214" s="156">
        <v>359.56</v>
      </c>
    </row>
    <row r="215" spans="1:10" ht="23.25">
      <c r="A215" s="161"/>
      <c r="B215" s="216">
        <v>30</v>
      </c>
      <c r="C215" s="175">
        <v>84.989</v>
      </c>
      <c r="D215" s="175">
        <v>84.9965</v>
      </c>
      <c r="E215" s="201">
        <f t="shared" si="20"/>
        <v>0.007499999999993179</v>
      </c>
      <c r="F215" s="202">
        <f t="shared" si="21"/>
        <v>28.85836315361568</v>
      </c>
      <c r="G215" s="203">
        <f t="shared" si="22"/>
        <v>259.89</v>
      </c>
      <c r="H215" s="216">
        <v>3</v>
      </c>
      <c r="I215" s="205">
        <v>769.67</v>
      </c>
      <c r="J215" s="156">
        <v>509.78</v>
      </c>
    </row>
    <row r="216" spans="1:10" ht="23.25">
      <c r="A216" s="161">
        <v>21667</v>
      </c>
      <c r="B216" s="163">
        <v>31</v>
      </c>
      <c r="C216" s="175">
        <v>84.8707</v>
      </c>
      <c r="D216" s="175">
        <v>84.8783</v>
      </c>
      <c r="E216" s="201">
        <f t="shared" si="20"/>
        <v>0.0075999999999964984</v>
      </c>
      <c r="F216" s="202">
        <f t="shared" si="21"/>
        <v>28.440984956202744</v>
      </c>
      <c r="G216" s="203">
        <f t="shared" si="22"/>
        <v>267.22</v>
      </c>
      <c r="H216" s="163">
        <v>4</v>
      </c>
      <c r="I216" s="205">
        <v>778.36</v>
      </c>
      <c r="J216" s="156">
        <v>511.14</v>
      </c>
    </row>
    <row r="217" spans="1:10" ht="23.25">
      <c r="A217" s="161"/>
      <c r="B217" s="216">
        <v>32</v>
      </c>
      <c r="C217" s="175">
        <v>85.0112</v>
      </c>
      <c r="D217" s="175">
        <v>85.0235</v>
      </c>
      <c r="E217" s="201">
        <f t="shared" si="20"/>
        <v>0.012299999999996203</v>
      </c>
      <c r="F217" s="202">
        <f t="shared" si="21"/>
        <v>50.2944062806518</v>
      </c>
      <c r="G217" s="203">
        <f t="shared" si="22"/>
        <v>244.55999999999995</v>
      </c>
      <c r="H217" s="216">
        <v>5</v>
      </c>
      <c r="I217" s="205">
        <v>796.91</v>
      </c>
      <c r="J217" s="156">
        <v>552.35</v>
      </c>
    </row>
    <row r="218" spans="1:10" ht="23.25">
      <c r="A218" s="161"/>
      <c r="B218" s="163">
        <v>33</v>
      </c>
      <c r="C218" s="175">
        <v>85.998</v>
      </c>
      <c r="D218" s="175">
        <v>86.005</v>
      </c>
      <c r="E218" s="201">
        <f t="shared" si="20"/>
        <v>0.006999999999990791</v>
      </c>
      <c r="F218" s="202">
        <f t="shared" si="21"/>
        <v>24.585557740906125</v>
      </c>
      <c r="G218" s="203">
        <f t="shared" si="22"/>
        <v>284.71999999999997</v>
      </c>
      <c r="H218" s="163">
        <v>6</v>
      </c>
      <c r="I218" s="205">
        <v>613.4</v>
      </c>
      <c r="J218" s="156">
        <v>328.68</v>
      </c>
    </row>
    <row r="219" spans="1:10" ht="23.25">
      <c r="A219" s="161">
        <v>21671</v>
      </c>
      <c r="B219" s="163">
        <v>25</v>
      </c>
      <c r="C219" s="175">
        <v>87.032</v>
      </c>
      <c r="D219" s="175">
        <v>87.0379</v>
      </c>
      <c r="E219" s="201">
        <f t="shared" si="20"/>
        <v>0.005899999999996908</v>
      </c>
      <c r="F219" s="202">
        <f t="shared" si="21"/>
        <v>22.807220998093882</v>
      </c>
      <c r="G219" s="203">
        <f t="shared" si="22"/>
        <v>258.69000000000005</v>
      </c>
      <c r="H219" s="216">
        <v>7</v>
      </c>
      <c r="I219" s="205">
        <v>663.69</v>
      </c>
      <c r="J219" s="156">
        <v>405</v>
      </c>
    </row>
    <row r="220" spans="1:10" ht="23.25">
      <c r="A220" s="161"/>
      <c r="B220" s="163">
        <v>26</v>
      </c>
      <c r="C220" s="175">
        <v>85.766</v>
      </c>
      <c r="D220" s="175">
        <v>85.7679</v>
      </c>
      <c r="E220" s="201">
        <f t="shared" si="20"/>
        <v>0.0018999999999920192</v>
      </c>
      <c r="F220" s="202">
        <f t="shared" si="21"/>
        <v>8.78409616270004</v>
      </c>
      <c r="G220" s="203">
        <f t="shared" si="22"/>
        <v>216.30000000000007</v>
      </c>
      <c r="H220" s="163">
        <v>8</v>
      </c>
      <c r="I220" s="205">
        <v>760.48</v>
      </c>
      <c r="J220" s="156">
        <v>544.18</v>
      </c>
    </row>
    <row r="221" spans="1:10" ht="23.25">
      <c r="A221" s="161"/>
      <c r="B221" s="163">
        <v>27</v>
      </c>
      <c r="C221" s="175">
        <v>86.3064</v>
      </c>
      <c r="D221" s="175">
        <v>86.3088</v>
      </c>
      <c r="E221" s="201">
        <f t="shared" si="20"/>
        <v>0.0024000000000086175</v>
      </c>
      <c r="F221" s="202">
        <f t="shared" si="21"/>
        <v>11.237007210453305</v>
      </c>
      <c r="G221" s="203">
        <f t="shared" si="22"/>
        <v>213.58000000000004</v>
      </c>
      <c r="H221" s="216">
        <v>9</v>
      </c>
      <c r="I221" s="205">
        <v>762.82</v>
      </c>
      <c r="J221" s="156">
        <v>549.24</v>
      </c>
    </row>
    <row r="222" spans="1:10" ht="23.25">
      <c r="A222" s="161">
        <v>21686</v>
      </c>
      <c r="B222" s="163">
        <v>28</v>
      </c>
      <c r="C222" s="175">
        <v>87.1928</v>
      </c>
      <c r="D222" s="175">
        <v>87.193</v>
      </c>
      <c r="E222" s="201">
        <f t="shared" si="20"/>
        <v>0.00019999999999242846</v>
      </c>
      <c r="F222" s="202">
        <f t="shared" si="21"/>
        <v>0.7005744710397521</v>
      </c>
      <c r="G222" s="203">
        <f t="shared" si="22"/>
        <v>285.48</v>
      </c>
      <c r="H222" s="163">
        <v>10</v>
      </c>
      <c r="I222" s="205">
        <v>652.87</v>
      </c>
      <c r="J222" s="156">
        <v>367.39</v>
      </c>
    </row>
    <row r="223" spans="1:10" ht="23.25">
      <c r="A223" s="161"/>
      <c r="B223" s="163">
        <v>29</v>
      </c>
      <c r="C223" s="175">
        <v>85.225</v>
      </c>
      <c r="D223" s="175">
        <v>85.2251</v>
      </c>
      <c r="E223" s="201">
        <f t="shared" si="20"/>
        <v>0.00010000000000331966</v>
      </c>
      <c r="F223" s="202">
        <f t="shared" si="21"/>
        <v>0.39564787340581464</v>
      </c>
      <c r="G223" s="203">
        <f t="shared" si="22"/>
        <v>252.75</v>
      </c>
      <c r="H223" s="216">
        <v>11</v>
      </c>
      <c r="I223" s="205">
        <v>787.25</v>
      </c>
      <c r="J223" s="156">
        <v>534.5</v>
      </c>
    </row>
    <row r="224" spans="1:10" ht="23.25">
      <c r="A224" s="161"/>
      <c r="B224" s="163">
        <v>30</v>
      </c>
      <c r="C224" s="175">
        <v>84.9323</v>
      </c>
      <c r="D224" s="175">
        <v>84.9351</v>
      </c>
      <c r="E224" s="201">
        <f t="shared" si="20"/>
        <v>0.0028000000000076852</v>
      </c>
      <c r="F224" s="202">
        <f t="shared" si="21"/>
        <v>10.204453515097802</v>
      </c>
      <c r="G224" s="203">
        <f t="shared" si="22"/>
        <v>274.38999999999993</v>
      </c>
      <c r="H224" s="163">
        <v>12</v>
      </c>
      <c r="I224" s="205">
        <v>573.93</v>
      </c>
      <c r="J224" s="156">
        <v>299.54</v>
      </c>
    </row>
    <row r="225" spans="1:10" ht="23.25">
      <c r="A225" s="161">
        <v>21693</v>
      </c>
      <c r="B225" s="163">
        <v>31</v>
      </c>
      <c r="C225" s="175">
        <v>84.8555</v>
      </c>
      <c r="D225" s="175">
        <v>84.8564</v>
      </c>
      <c r="E225" s="201">
        <f t="shared" si="20"/>
        <v>0.0008999999999872443</v>
      </c>
      <c r="F225" s="202">
        <f t="shared" si="21"/>
        <v>3.3662477557871204</v>
      </c>
      <c r="G225" s="203">
        <f t="shared" si="22"/>
        <v>267.35999999999996</v>
      </c>
      <c r="H225" s="216">
        <v>13</v>
      </c>
      <c r="I225" s="205">
        <v>633.29</v>
      </c>
      <c r="J225" s="156">
        <v>365.93</v>
      </c>
    </row>
    <row r="226" spans="1:10" ht="23.25">
      <c r="A226" s="161"/>
      <c r="B226" s="163">
        <v>32</v>
      </c>
      <c r="C226" s="175">
        <v>85.012</v>
      </c>
      <c r="D226" s="175">
        <v>85.0121</v>
      </c>
      <c r="E226" s="201">
        <f t="shared" si="20"/>
        <v>0.00010000000000331966</v>
      </c>
      <c r="F226" s="202">
        <f t="shared" si="21"/>
        <v>0.45471080394379626</v>
      </c>
      <c r="G226" s="203">
        <f t="shared" si="22"/>
        <v>219.91999999999996</v>
      </c>
      <c r="H226" s="163">
        <v>14</v>
      </c>
      <c r="I226" s="205">
        <v>738.76</v>
      </c>
      <c r="J226" s="156">
        <v>518.84</v>
      </c>
    </row>
    <row r="227" spans="1:10" ht="23.25">
      <c r="A227" s="161"/>
      <c r="B227" s="163">
        <v>33</v>
      </c>
      <c r="C227" s="175">
        <v>85.9721</v>
      </c>
      <c r="D227" s="175">
        <v>85.9725</v>
      </c>
      <c r="E227" s="201">
        <f t="shared" si="20"/>
        <v>0.00039999999999906777</v>
      </c>
      <c r="F227" s="202">
        <f t="shared" si="21"/>
        <v>1.783484929548189</v>
      </c>
      <c r="G227" s="203">
        <f t="shared" si="22"/>
        <v>224.27999999999997</v>
      </c>
      <c r="H227" s="216">
        <v>15</v>
      </c>
      <c r="I227" s="205">
        <v>799.64</v>
      </c>
      <c r="J227" s="156">
        <v>575.36</v>
      </c>
    </row>
    <row r="228" spans="1:10" ht="23.25">
      <c r="A228" s="161">
        <v>21707</v>
      </c>
      <c r="B228" s="163">
        <v>22</v>
      </c>
      <c r="C228" s="175">
        <v>85.0984</v>
      </c>
      <c r="D228" s="175">
        <v>85.2042</v>
      </c>
      <c r="E228" s="201">
        <f t="shared" si="20"/>
        <v>0.10580000000000211</v>
      </c>
      <c r="F228" s="202">
        <f t="shared" si="21"/>
        <v>416.46984726815504</v>
      </c>
      <c r="G228" s="203">
        <f t="shared" si="22"/>
        <v>254.04000000000002</v>
      </c>
      <c r="H228" s="163">
        <v>16</v>
      </c>
      <c r="I228" s="205">
        <v>589.48</v>
      </c>
      <c r="J228" s="156">
        <v>335.44</v>
      </c>
    </row>
    <row r="229" spans="1:10" ht="23.25">
      <c r="A229" s="161"/>
      <c r="B229" s="163">
        <v>23</v>
      </c>
      <c r="C229" s="175">
        <v>87.6902</v>
      </c>
      <c r="D229" s="175">
        <v>87.8076</v>
      </c>
      <c r="E229" s="201">
        <f t="shared" si="20"/>
        <v>0.11739999999998929</v>
      </c>
      <c r="F229" s="202">
        <f t="shared" si="21"/>
        <v>444.7980601651484</v>
      </c>
      <c r="G229" s="203">
        <f t="shared" si="22"/>
        <v>263.94000000000005</v>
      </c>
      <c r="H229" s="216">
        <v>17</v>
      </c>
      <c r="I229" s="205">
        <v>809.46</v>
      </c>
      <c r="J229" s="156">
        <v>545.52</v>
      </c>
    </row>
    <row r="230" spans="1:10" ht="23.25">
      <c r="A230" s="161"/>
      <c r="B230" s="163">
        <v>24</v>
      </c>
      <c r="C230" s="175">
        <v>88.0451</v>
      </c>
      <c r="D230" s="175">
        <v>88.1731</v>
      </c>
      <c r="E230" s="201">
        <f t="shared" si="20"/>
        <v>0.1280000000000001</v>
      </c>
      <c r="F230" s="202">
        <f t="shared" si="21"/>
        <v>481.7644623433329</v>
      </c>
      <c r="G230" s="203">
        <f t="shared" si="22"/>
        <v>265.69</v>
      </c>
      <c r="H230" s="163">
        <v>18</v>
      </c>
      <c r="I230" s="205">
        <v>767.98</v>
      </c>
      <c r="J230" s="156">
        <v>502.29</v>
      </c>
    </row>
    <row r="231" spans="1:10" ht="23.25">
      <c r="A231" s="161">
        <v>21714</v>
      </c>
      <c r="B231" s="163">
        <v>25</v>
      </c>
      <c r="C231" s="175">
        <v>87.0376</v>
      </c>
      <c r="D231" s="175">
        <v>87.0542</v>
      </c>
      <c r="E231" s="201">
        <f t="shared" si="20"/>
        <v>0.01659999999999684</v>
      </c>
      <c r="F231" s="202">
        <f t="shared" si="21"/>
        <v>67.20103635331893</v>
      </c>
      <c r="G231" s="203">
        <f t="shared" si="22"/>
        <v>247.01999999999998</v>
      </c>
      <c r="H231" s="216">
        <v>19</v>
      </c>
      <c r="I231" s="205">
        <v>785.11</v>
      </c>
      <c r="J231" s="156">
        <v>538.09</v>
      </c>
    </row>
    <row r="232" spans="1:10" ht="23.25">
      <c r="A232" s="161"/>
      <c r="B232" s="163">
        <v>26</v>
      </c>
      <c r="C232" s="175">
        <v>85.7907</v>
      </c>
      <c r="D232" s="175">
        <v>85.8075</v>
      </c>
      <c r="E232" s="201">
        <f t="shared" si="20"/>
        <v>0.01680000000000348</v>
      </c>
      <c r="F232" s="202">
        <f t="shared" si="21"/>
        <v>57.90507703444483</v>
      </c>
      <c r="G232" s="203">
        <f t="shared" si="22"/>
        <v>290.13</v>
      </c>
      <c r="H232" s="163">
        <v>20</v>
      </c>
      <c r="I232" s="205">
        <v>804.91</v>
      </c>
      <c r="J232" s="156">
        <v>514.78</v>
      </c>
    </row>
    <row r="233" spans="1:10" ht="23.25">
      <c r="A233" s="161"/>
      <c r="B233" s="163">
        <v>27</v>
      </c>
      <c r="C233" s="175">
        <v>86.3041</v>
      </c>
      <c r="D233" s="175">
        <v>86.3228</v>
      </c>
      <c r="E233" s="201">
        <f t="shared" si="20"/>
        <v>0.018699999999995498</v>
      </c>
      <c r="F233" s="202">
        <f t="shared" si="21"/>
        <v>67.37282029109201</v>
      </c>
      <c r="G233" s="203">
        <f t="shared" si="22"/>
        <v>277.55999999999995</v>
      </c>
      <c r="H233" s="216">
        <v>21</v>
      </c>
      <c r="I233" s="205">
        <v>830.13</v>
      </c>
      <c r="J233" s="156">
        <v>552.57</v>
      </c>
    </row>
    <row r="234" spans="1:10" ht="23.25">
      <c r="A234" s="161">
        <v>21721</v>
      </c>
      <c r="B234" s="163">
        <v>28</v>
      </c>
      <c r="C234" s="175">
        <v>87.1952</v>
      </c>
      <c r="D234" s="175">
        <v>87.2137</v>
      </c>
      <c r="E234" s="201">
        <f t="shared" si="20"/>
        <v>0.01850000000000307</v>
      </c>
      <c r="F234" s="202">
        <f t="shared" si="21"/>
        <v>64.87358417786959</v>
      </c>
      <c r="G234" s="203">
        <f t="shared" si="22"/>
        <v>285.17</v>
      </c>
      <c r="H234" s="163">
        <v>22</v>
      </c>
      <c r="I234" s="205">
        <v>614.76</v>
      </c>
      <c r="J234" s="156">
        <v>329.59</v>
      </c>
    </row>
    <row r="235" spans="1:10" ht="23.25">
      <c r="A235" s="161"/>
      <c r="B235" s="163">
        <v>29</v>
      </c>
      <c r="C235" s="175">
        <v>85.1901</v>
      </c>
      <c r="D235" s="175">
        <v>85.2077</v>
      </c>
      <c r="E235" s="201">
        <f t="shared" si="20"/>
        <v>0.017600000000001614</v>
      </c>
      <c r="F235" s="202">
        <f t="shared" si="21"/>
        <v>56.526207605349484</v>
      </c>
      <c r="G235" s="203">
        <f t="shared" si="22"/>
        <v>311.36</v>
      </c>
      <c r="H235" s="216">
        <v>23</v>
      </c>
      <c r="I235" s="205">
        <v>649.46</v>
      </c>
      <c r="J235" s="156">
        <v>338.1</v>
      </c>
    </row>
    <row r="236" spans="1:10" ht="23.25">
      <c r="A236" s="161"/>
      <c r="B236" s="163">
        <v>30</v>
      </c>
      <c r="C236" s="175">
        <v>84.9695</v>
      </c>
      <c r="D236" s="175">
        <v>84.9826</v>
      </c>
      <c r="E236" s="201">
        <f t="shared" si="20"/>
        <v>0.01310000000000855</v>
      </c>
      <c r="F236" s="202">
        <f t="shared" si="21"/>
        <v>54.1658052512241</v>
      </c>
      <c r="G236" s="203">
        <f t="shared" si="22"/>
        <v>241.85000000000002</v>
      </c>
      <c r="H236" s="163">
        <v>24</v>
      </c>
      <c r="I236" s="205">
        <v>771.34</v>
      </c>
      <c r="J236" s="156">
        <v>529.49</v>
      </c>
    </row>
    <row r="237" spans="1:10" ht="23.25">
      <c r="A237" s="161">
        <v>21735</v>
      </c>
      <c r="B237" s="163">
        <v>28</v>
      </c>
      <c r="C237" s="175">
        <v>87.1938</v>
      </c>
      <c r="D237" s="175">
        <v>87.24</v>
      </c>
      <c r="E237" s="201">
        <f t="shared" si="20"/>
        <v>0.04619999999999891</v>
      </c>
      <c r="F237" s="202">
        <f t="shared" si="21"/>
        <v>164.9352040269855</v>
      </c>
      <c r="G237" s="203">
        <f t="shared" si="22"/>
        <v>280.11</v>
      </c>
      <c r="H237" s="216">
        <v>25</v>
      </c>
      <c r="I237" s="205">
        <v>832.5</v>
      </c>
      <c r="J237" s="156">
        <v>552.39</v>
      </c>
    </row>
    <row r="238" spans="1:10" ht="23.25">
      <c r="A238" s="161"/>
      <c r="B238" s="163">
        <v>29</v>
      </c>
      <c r="C238" s="175">
        <v>85.2347</v>
      </c>
      <c r="D238" s="175">
        <v>85.2788</v>
      </c>
      <c r="E238" s="201">
        <f t="shared" si="20"/>
        <v>0.04410000000000025</v>
      </c>
      <c r="F238" s="202">
        <f t="shared" si="21"/>
        <v>151.07396115241085</v>
      </c>
      <c r="G238" s="203">
        <f t="shared" si="22"/>
        <v>291.90999999999997</v>
      </c>
      <c r="H238" s="163">
        <v>26</v>
      </c>
      <c r="I238" s="205">
        <v>803.01</v>
      </c>
      <c r="J238" s="156">
        <v>511.1</v>
      </c>
    </row>
    <row r="239" spans="1:10" ht="23.25">
      <c r="A239" s="161"/>
      <c r="B239" s="163">
        <v>30</v>
      </c>
      <c r="C239" s="175">
        <v>84.974</v>
      </c>
      <c r="D239" s="175">
        <v>85.0222</v>
      </c>
      <c r="E239" s="201">
        <f t="shared" si="20"/>
        <v>0.04819999999999425</v>
      </c>
      <c r="F239" s="202">
        <f t="shared" si="21"/>
        <v>145.49625694275008</v>
      </c>
      <c r="G239" s="203">
        <f t="shared" si="22"/>
        <v>331.28</v>
      </c>
      <c r="H239" s="216">
        <v>27</v>
      </c>
      <c r="I239" s="205">
        <v>702.9</v>
      </c>
      <c r="J239" s="156">
        <v>371.62</v>
      </c>
    </row>
    <row r="240" spans="1:10" ht="23.25">
      <c r="A240" s="161">
        <v>21742</v>
      </c>
      <c r="B240" s="163">
        <v>31</v>
      </c>
      <c r="C240" s="175">
        <v>84.8645</v>
      </c>
      <c r="D240" s="175">
        <v>84.8867</v>
      </c>
      <c r="E240" s="201">
        <f t="shared" si="20"/>
        <v>0.022199999999998</v>
      </c>
      <c r="F240" s="202">
        <f t="shared" si="21"/>
        <v>97.59528729062292</v>
      </c>
      <c r="G240" s="203">
        <f t="shared" si="22"/>
        <v>227.47000000000003</v>
      </c>
      <c r="H240" s="163">
        <v>28</v>
      </c>
      <c r="I240" s="205">
        <v>750.57</v>
      </c>
      <c r="J240" s="156">
        <v>523.1</v>
      </c>
    </row>
    <row r="241" spans="1:10" ht="23.25">
      <c r="A241" s="161"/>
      <c r="B241" s="163">
        <v>32</v>
      </c>
      <c r="C241" s="175">
        <v>85.0183</v>
      </c>
      <c r="D241" s="175">
        <v>85.0437</v>
      </c>
      <c r="E241" s="201">
        <f t="shared" si="20"/>
        <v>0.025400000000004752</v>
      </c>
      <c r="F241" s="202">
        <f t="shared" si="21"/>
        <v>99.92132179388182</v>
      </c>
      <c r="G241" s="203">
        <f t="shared" si="22"/>
        <v>254.19999999999993</v>
      </c>
      <c r="H241" s="216">
        <v>29</v>
      </c>
      <c r="I241" s="205">
        <v>795.89</v>
      </c>
      <c r="J241" s="156">
        <v>541.69</v>
      </c>
    </row>
    <row r="242" spans="1:10" ht="23.25">
      <c r="A242" s="161"/>
      <c r="B242" s="163">
        <v>33</v>
      </c>
      <c r="C242" s="175">
        <v>85.9799</v>
      </c>
      <c r="D242" s="175">
        <v>86.0076</v>
      </c>
      <c r="E242" s="201">
        <f t="shared" si="20"/>
        <v>0.02769999999999584</v>
      </c>
      <c r="F242" s="202">
        <f t="shared" si="21"/>
        <v>105.78979529482066</v>
      </c>
      <c r="G242" s="203">
        <f t="shared" si="22"/>
        <v>261.84</v>
      </c>
      <c r="H242" s="163">
        <v>30</v>
      </c>
      <c r="I242" s="205">
        <v>726.43</v>
      </c>
      <c r="J242" s="156">
        <v>464.59</v>
      </c>
    </row>
    <row r="243" spans="1:10" ht="23.25">
      <c r="A243" s="161">
        <v>21752</v>
      </c>
      <c r="B243" s="163">
        <v>34</v>
      </c>
      <c r="C243" s="175">
        <v>83.7362</v>
      </c>
      <c r="D243" s="175">
        <v>83.7534</v>
      </c>
      <c r="E243" s="201">
        <f t="shared" si="20"/>
        <v>0.017200000000002547</v>
      </c>
      <c r="F243" s="202">
        <f t="shared" si="21"/>
        <v>64.20545746389394</v>
      </c>
      <c r="G243" s="203">
        <f t="shared" si="22"/>
        <v>267.89</v>
      </c>
      <c r="H243" s="216">
        <v>31</v>
      </c>
      <c r="I243" s="205">
        <v>785.61</v>
      </c>
      <c r="J243" s="156">
        <v>517.72</v>
      </c>
    </row>
    <row r="244" spans="1:10" ht="23.25">
      <c r="A244" s="161"/>
      <c r="B244" s="163">
        <v>35</v>
      </c>
      <c r="C244" s="175">
        <v>85.0154</v>
      </c>
      <c r="D244" s="175">
        <v>85.0472</v>
      </c>
      <c r="E244" s="201">
        <f t="shared" si="20"/>
        <v>0.03180000000000405</v>
      </c>
      <c r="F244" s="202">
        <f t="shared" si="21"/>
        <v>134.25085489932894</v>
      </c>
      <c r="G244" s="203">
        <f t="shared" si="22"/>
        <v>236.87</v>
      </c>
      <c r="H244" s="163">
        <v>32</v>
      </c>
      <c r="I244" s="205">
        <v>646.11</v>
      </c>
      <c r="J244" s="156">
        <v>409.24</v>
      </c>
    </row>
    <row r="245" spans="1:10" ht="23.25">
      <c r="A245" s="161"/>
      <c r="B245" s="163">
        <v>36</v>
      </c>
      <c r="C245" s="175">
        <v>84.5722</v>
      </c>
      <c r="D245" s="175">
        <v>84.598</v>
      </c>
      <c r="E245" s="201">
        <f t="shared" si="20"/>
        <v>0.02580000000000382</v>
      </c>
      <c r="F245" s="202">
        <f t="shared" si="21"/>
        <v>92.66575677036069</v>
      </c>
      <c r="G245" s="203">
        <f t="shared" si="22"/>
        <v>278.41999999999996</v>
      </c>
      <c r="H245" s="216">
        <v>33</v>
      </c>
      <c r="I245" s="205">
        <v>763.91</v>
      </c>
      <c r="J245" s="156">
        <v>485.49</v>
      </c>
    </row>
    <row r="246" spans="1:10" ht="23.25">
      <c r="A246" s="161">
        <v>21764</v>
      </c>
      <c r="B246" s="163">
        <v>19</v>
      </c>
      <c r="C246" s="175">
        <v>88.9858</v>
      </c>
      <c r="D246" s="175">
        <v>89.0106</v>
      </c>
      <c r="E246" s="201">
        <f t="shared" si="20"/>
        <v>0.024799999999999045</v>
      </c>
      <c r="F246" s="202">
        <f t="shared" si="21"/>
        <v>95.59418725667443</v>
      </c>
      <c r="G246" s="203">
        <f t="shared" si="22"/>
        <v>259.43</v>
      </c>
      <c r="H246" s="163">
        <v>34</v>
      </c>
      <c r="I246" s="205">
        <v>761.76</v>
      </c>
      <c r="J246" s="156">
        <v>502.33</v>
      </c>
    </row>
    <row r="247" spans="1:10" ht="23.25">
      <c r="A247" s="161"/>
      <c r="B247" s="163">
        <v>20</v>
      </c>
      <c r="C247" s="175">
        <v>84.6691</v>
      </c>
      <c r="D247" s="175">
        <v>84.6976</v>
      </c>
      <c r="E247" s="201">
        <f t="shared" si="20"/>
        <v>0.028499999999993975</v>
      </c>
      <c r="F247" s="202">
        <f t="shared" si="21"/>
        <v>120.18217086950312</v>
      </c>
      <c r="G247" s="203">
        <f t="shared" si="22"/>
        <v>237.14000000000004</v>
      </c>
      <c r="H247" s="216">
        <v>35</v>
      </c>
      <c r="I247" s="205">
        <v>746.1</v>
      </c>
      <c r="J247" s="156">
        <v>508.96</v>
      </c>
    </row>
    <row r="248" spans="1:10" ht="23.25">
      <c r="A248" s="161"/>
      <c r="B248" s="163">
        <v>21</v>
      </c>
      <c r="C248" s="175">
        <v>86.3866</v>
      </c>
      <c r="D248" s="175">
        <v>86.412</v>
      </c>
      <c r="E248" s="201">
        <f t="shared" si="20"/>
        <v>0.025400000000004752</v>
      </c>
      <c r="F248" s="202">
        <f t="shared" si="21"/>
        <v>95.29884065585395</v>
      </c>
      <c r="G248" s="203">
        <f t="shared" si="22"/>
        <v>266.53</v>
      </c>
      <c r="H248" s="163">
        <v>36</v>
      </c>
      <c r="I248" s="205">
        <v>775.14</v>
      </c>
      <c r="J248" s="156">
        <v>508.61</v>
      </c>
    </row>
    <row r="249" spans="1:10" ht="23.25">
      <c r="A249" s="161">
        <v>21776</v>
      </c>
      <c r="B249" s="163">
        <v>22</v>
      </c>
      <c r="C249" s="175">
        <v>85.1406</v>
      </c>
      <c r="D249" s="175">
        <v>85.2375</v>
      </c>
      <c r="E249" s="201">
        <f t="shared" si="20"/>
        <v>0.09689999999999088</v>
      </c>
      <c r="F249" s="202">
        <f t="shared" si="21"/>
        <v>333.55134074555394</v>
      </c>
      <c r="G249" s="203">
        <f t="shared" si="22"/>
        <v>290.51</v>
      </c>
      <c r="H249" s="216">
        <v>37</v>
      </c>
      <c r="I249" s="205">
        <v>701.36</v>
      </c>
      <c r="J249" s="156">
        <v>410.85</v>
      </c>
    </row>
    <row r="250" spans="1:10" ht="23.25">
      <c r="A250" s="161"/>
      <c r="B250" s="163">
        <v>23</v>
      </c>
      <c r="C250" s="175">
        <v>87.692</v>
      </c>
      <c r="D250" s="175">
        <v>87.8201</v>
      </c>
      <c r="E250" s="201">
        <f t="shared" si="20"/>
        <v>0.12810000000000343</v>
      </c>
      <c r="F250" s="202">
        <f t="shared" si="21"/>
        <v>450.88170074972186</v>
      </c>
      <c r="G250" s="203">
        <f t="shared" si="22"/>
        <v>284.1099999999999</v>
      </c>
      <c r="H250" s="163">
        <v>38</v>
      </c>
      <c r="I250" s="205">
        <v>805.3</v>
      </c>
      <c r="J250" s="156">
        <v>521.19</v>
      </c>
    </row>
    <row r="251" spans="1:10" ht="23.25">
      <c r="A251" s="161"/>
      <c r="B251" s="163">
        <v>24</v>
      </c>
      <c r="C251" s="175">
        <v>88.0698</v>
      </c>
      <c r="D251" s="175">
        <v>88.2005</v>
      </c>
      <c r="E251" s="201">
        <f t="shared" si="20"/>
        <v>0.13070000000000448</v>
      </c>
      <c r="F251" s="202">
        <f t="shared" si="21"/>
        <v>422.7857928446804</v>
      </c>
      <c r="G251" s="203">
        <f t="shared" si="22"/>
        <v>309.14</v>
      </c>
      <c r="H251" s="216">
        <v>39</v>
      </c>
      <c r="I251" s="205">
        <v>591.88</v>
      </c>
      <c r="J251" s="156">
        <v>282.74</v>
      </c>
    </row>
    <row r="252" spans="1:10" ht="23.25">
      <c r="A252" s="161">
        <v>21792</v>
      </c>
      <c r="B252" s="163">
        <v>25</v>
      </c>
      <c r="C252" s="175">
        <v>87.066</v>
      </c>
      <c r="D252" s="175">
        <v>87.1557</v>
      </c>
      <c r="E252" s="201">
        <f t="shared" si="20"/>
        <v>0.08969999999999345</v>
      </c>
      <c r="F252" s="202">
        <f t="shared" si="21"/>
        <v>350.87033052999595</v>
      </c>
      <c r="G252" s="203">
        <f t="shared" si="22"/>
        <v>255.64999999999998</v>
      </c>
      <c r="H252" s="163">
        <v>40</v>
      </c>
      <c r="I252" s="205">
        <v>623.13</v>
      </c>
      <c r="J252" s="156">
        <v>367.48</v>
      </c>
    </row>
    <row r="253" spans="1:10" ht="23.25">
      <c r="A253" s="161"/>
      <c r="B253" s="163">
        <v>26</v>
      </c>
      <c r="C253" s="175">
        <v>85.8266</v>
      </c>
      <c r="D253" s="175">
        <v>85.9176</v>
      </c>
      <c r="E253" s="201">
        <f t="shared" si="20"/>
        <v>0.09099999999999397</v>
      </c>
      <c r="F253" s="202">
        <f t="shared" si="21"/>
        <v>344.4621091679686</v>
      </c>
      <c r="G253" s="203">
        <f t="shared" si="22"/>
        <v>264.18000000000006</v>
      </c>
      <c r="H253" s="216">
        <v>41</v>
      </c>
      <c r="I253" s="205">
        <v>647.46</v>
      </c>
      <c r="J253" s="156">
        <v>383.28</v>
      </c>
    </row>
    <row r="254" spans="1:10" ht="23.25">
      <c r="A254" s="161"/>
      <c r="B254" s="163">
        <v>27</v>
      </c>
      <c r="C254" s="175">
        <v>86.3428</v>
      </c>
      <c r="D254" s="175">
        <v>86.4344</v>
      </c>
      <c r="E254" s="201">
        <f t="shared" si="20"/>
        <v>0.09159999999999968</v>
      </c>
      <c r="F254" s="202">
        <f t="shared" si="21"/>
        <v>283.31065198564784</v>
      </c>
      <c r="G254" s="203">
        <f t="shared" si="22"/>
        <v>323.32000000000005</v>
      </c>
      <c r="H254" s="163">
        <v>42</v>
      </c>
      <c r="I254" s="205">
        <v>771.34</v>
      </c>
      <c r="J254" s="156">
        <v>448.02</v>
      </c>
    </row>
    <row r="255" spans="1:10" ht="23.25">
      <c r="A255" s="161">
        <v>21806</v>
      </c>
      <c r="B255" s="163">
        <v>28</v>
      </c>
      <c r="C255" s="175">
        <v>87.2012</v>
      </c>
      <c r="D255" s="175">
        <v>87.2322</v>
      </c>
      <c r="E255" s="201">
        <f t="shared" si="20"/>
        <v>0.03100000000000591</v>
      </c>
      <c r="F255" s="202">
        <f t="shared" si="21"/>
        <v>120.88597722666474</v>
      </c>
      <c r="G255" s="203">
        <f t="shared" si="22"/>
        <v>256.44000000000005</v>
      </c>
      <c r="H255" s="216">
        <v>43</v>
      </c>
      <c r="I255" s="205">
        <v>804.72</v>
      </c>
      <c r="J255" s="156">
        <v>548.28</v>
      </c>
    </row>
    <row r="256" spans="1:10" ht="23.25">
      <c r="A256" s="161"/>
      <c r="B256" s="163">
        <v>29</v>
      </c>
      <c r="C256" s="175">
        <v>85.2527</v>
      </c>
      <c r="D256" s="175">
        <v>85.2802</v>
      </c>
      <c r="E256" s="201">
        <f t="shared" si="20"/>
        <v>0.0274999999999892</v>
      </c>
      <c r="F256" s="202">
        <f t="shared" si="21"/>
        <v>91.47761293323532</v>
      </c>
      <c r="G256" s="203">
        <f t="shared" si="22"/>
        <v>300.61999999999995</v>
      </c>
      <c r="H256" s="163">
        <v>44</v>
      </c>
      <c r="I256" s="205">
        <v>684.67</v>
      </c>
      <c r="J256" s="156">
        <v>384.05</v>
      </c>
    </row>
    <row r="257" spans="1:10" ht="23.25">
      <c r="A257" s="161"/>
      <c r="B257" s="163">
        <v>30</v>
      </c>
      <c r="C257" s="175">
        <v>84.9583</v>
      </c>
      <c r="D257" s="175">
        <v>84.9909</v>
      </c>
      <c r="E257" s="201">
        <f t="shared" si="20"/>
        <v>0.03260000000000218</v>
      </c>
      <c r="F257" s="202">
        <f t="shared" si="21"/>
        <v>124.02039108271391</v>
      </c>
      <c r="G257" s="203">
        <f t="shared" si="22"/>
        <v>262.86</v>
      </c>
      <c r="H257" s="216">
        <v>45</v>
      </c>
      <c r="I257" s="205">
        <v>824.84</v>
      </c>
      <c r="J257" s="156">
        <v>561.98</v>
      </c>
    </row>
    <row r="258" spans="1:10" ht="23.25">
      <c r="A258" s="161">
        <v>21813</v>
      </c>
      <c r="B258" s="163">
        <v>31</v>
      </c>
      <c r="C258" s="175">
        <v>84.8758</v>
      </c>
      <c r="D258" s="175">
        <v>84.9121</v>
      </c>
      <c r="E258" s="201">
        <f t="shared" si="20"/>
        <v>0.03629999999999711</v>
      </c>
      <c r="F258" s="202">
        <f t="shared" si="21"/>
        <v>142.70550772495622</v>
      </c>
      <c r="G258" s="203">
        <f t="shared" si="22"/>
        <v>254.37</v>
      </c>
      <c r="H258" s="163">
        <v>46</v>
      </c>
      <c r="I258" s="205">
        <v>792.02</v>
      </c>
      <c r="J258" s="156">
        <v>537.65</v>
      </c>
    </row>
    <row r="259" spans="1:10" ht="23.25">
      <c r="A259" s="161"/>
      <c r="B259" s="163">
        <v>32</v>
      </c>
      <c r="C259" s="175">
        <v>85.0066</v>
      </c>
      <c r="D259" s="175">
        <v>85.0375</v>
      </c>
      <c r="E259" s="201">
        <f t="shared" si="20"/>
        <v>0.03089999999998838</v>
      </c>
      <c r="F259" s="202">
        <f t="shared" si="21"/>
        <v>128.3542410899243</v>
      </c>
      <c r="G259" s="203">
        <f t="shared" si="22"/>
        <v>240.74</v>
      </c>
      <c r="H259" s="216">
        <v>47</v>
      </c>
      <c r="I259" s="205">
        <v>784.88</v>
      </c>
      <c r="J259" s="156">
        <v>544.14</v>
      </c>
    </row>
    <row r="260" spans="1:10" ht="23.25">
      <c r="A260" s="161"/>
      <c r="B260" s="163">
        <v>33</v>
      </c>
      <c r="C260" s="175">
        <v>85.9662</v>
      </c>
      <c r="D260" s="175">
        <v>85.9979</v>
      </c>
      <c r="E260" s="201">
        <f t="shared" si="20"/>
        <v>0.03170000000000073</v>
      </c>
      <c r="F260" s="202">
        <f t="shared" si="21"/>
        <v>131.04046959613382</v>
      </c>
      <c r="G260" s="203">
        <f t="shared" si="22"/>
        <v>241.90999999999997</v>
      </c>
      <c r="H260" s="163">
        <v>48</v>
      </c>
      <c r="I260" s="205">
        <v>760.8</v>
      </c>
      <c r="J260" s="156">
        <v>518.89</v>
      </c>
    </row>
    <row r="261" spans="1:10" ht="23.25">
      <c r="A261" s="161">
        <v>21821</v>
      </c>
      <c r="B261" s="163">
        <v>34</v>
      </c>
      <c r="C261" s="175">
        <v>83.728</v>
      </c>
      <c r="D261" s="175">
        <v>83.7333</v>
      </c>
      <c r="E261" s="201">
        <f t="shared" si="20"/>
        <v>0.0053000000000054115</v>
      </c>
      <c r="F261" s="202">
        <f t="shared" si="21"/>
        <v>18.952939493654025</v>
      </c>
      <c r="G261" s="203">
        <f t="shared" si="22"/>
        <v>279.64</v>
      </c>
      <c r="H261" s="216">
        <v>49</v>
      </c>
      <c r="I261" s="205">
        <v>614.86</v>
      </c>
      <c r="J261" s="156">
        <v>335.22</v>
      </c>
    </row>
    <row r="262" spans="1:10" ht="23.25">
      <c r="A262" s="161"/>
      <c r="B262" s="163">
        <v>35</v>
      </c>
      <c r="C262" s="175">
        <v>85.0078</v>
      </c>
      <c r="D262" s="175">
        <v>85.0115</v>
      </c>
      <c r="E262" s="201">
        <f t="shared" si="20"/>
        <v>0.0036999999999949296</v>
      </c>
      <c r="F262" s="202">
        <f t="shared" si="21"/>
        <v>11.775564113156582</v>
      </c>
      <c r="G262" s="203">
        <f t="shared" si="22"/>
        <v>314.21</v>
      </c>
      <c r="H262" s="163">
        <v>50</v>
      </c>
      <c r="I262" s="205">
        <v>680.02</v>
      </c>
      <c r="J262" s="156">
        <v>365.81</v>
      </c>
    </row>
    <row r="263" spans="1:10" ht="23.25">
      <c r="A263" s="161"/>
      <c r="B263" s="163">
        <v>36</v>
      </c>
      <c r="C263" s="175">
        <v>84.5732</v>
      </c>
      <c r="D263" s="175">
        <v>84.5816</v>
      </c>
      <c r="E263" s="201">
        <f t="shared" si="20"/>
        <v>0.008399999999994634</v>
      </c>
      <c r="F263" s="202">
        <f t="shared" si="21"/>
        <v>31.453605931231305</v>
      </c>
      <c r="G263" s="203">
        <f t="shared" si="22"/>
        <v>267.06000000000006</v>
      </c>
      <c r="H263" s="216">
        <v>51</v>
      </c>
      <c r="I263" s="205">
        <v>771.34</v>
      </c>
      <c r="J263" s="156">
        <v>504.28</v>
      </c>
    </row>
    <row r="264" spans="1:10" ht="23.25">
      <c r="A264" s="161">
        <v>21828</v>
      </c>
      <c r="B264" s="163">
        <v>19</v>
      </c>
      <c r="C264" s="175">
        <v>88.93</v>
      </c>
      <c r="D264" s="175">
        <v>88.93</v>
      </c>
      <c r="E264" s="201">
        <f t="shared" si="20"/>
        <v>0</v>
      </c>
      <c r="F264" s="202">
        <f t="shared" si="21"/>
        <v>0</v>
      </c>
      <c r="G264" s="203">
        <f t="shared" si="22"/>
        <v>251.93000000000006</v>
      </c>
      <c r="H264" s="163">
        <v>52</v>
      </c>
      <c r="I264" s="205">
        <v>805.6</v>
      </c>
      <c r="J264" s="156">
        <v>553.67</v>
      </c>
    </row>
    <row r="265" spans="1:10" ht="23.25">
      <c r="A265" s="161"/>
      <c r="B265" s="163">
        <v>20</v>
      </c>
      <c r="C265" s="175">
        <v>84.6386</v>
      </c>
      <c r="D265" s="175">
        <v>84.6386</v>
      </c>
      <c r="E265" s="201">
        <f t="shared" si="20"/>
        <v>0</v>
      </c>
      <c r="F265" s="202">
        <f t="shared" si="21"/>
        <v>0</v>
      </c>
      <c r="G265" s="203">
        <f t="shared" si="22"/>
        <v>288.79</v>
      </c>
      <c r="H265" s="216">
        <v>53</v>
      </c>
      <c r="I265" s="205">
        <v>637.87</v>
      </c>
      <c r="J265" s="156">
        <v>349.08</v>
      </c>
    </row>
    <row r="266" spans="1:10" ht="23.25">
      <c r="A266" s="161"/>
      <c r="B266" s="163">
        <v>21</v>
      </c>
      <c r="C266" s="175">
        <v>86.3434</v>
      </c>
      <c r="D266" s="175">
        <v>86.3454</v>
      </c>
      <c r="E266" s="201">
        <f t="shared" si="20"/>
        <v>0.001999999999995339</v>
      </c>
      <c r="F266" s="202">
        <f t="shared" si="21"/>
        <v>7.383070619053265</v>
      </c>
      <c r="G266" s="203">
        <f t="shared" si="22"/>
        <v>270.89</v>
      </c>
      <c r="H266" s="163">
        <v>54</v>
      </c>
      <c r="I266" s="205">
        <v>783.48</v>
      </c>
      <c r="J266" s="156">
        <v>512.59</v>
      </c>
    </row>
    <row r="267" spans="1:10" ht="23.25">
      <c r="A267" s="161">
        <v>21833</v>
      </c>
      <c r="B267" s="163">
        <v>22</v>
      </c>
      <c r="C267" s="175">
        <v>85.115</v>
      </c>
      <c r="D267" s="175">
        <v>85.1228</v>
      </c>
      <c r="E267" s="201">
        <f t="shared" si="20"/>
        <v>0.007800000000003138</v>
      </c>
      <c r="F267" s="202">
        <f t="shared" si="21"/>
        <v>27.14743143534435</v>
      </c>
      <c r="G267" s="203">
        <f t="shared" si="22"/>
        <v>287.31999999999994</v>
      </c>
      <c r="H267" s="216">
        <v>55</v>
      </c>
      <c r="I267" s="205">
        <v>631.93</v>
      </c>
      <c r="J267" s="156">
        <v>344.61</v>
      </c>
    </row>
    <row r="268" spans="1:10" ht="23.25">
      <c r="A268" s="161"/>
      <c r="B268" s="163">
        <v>23</v>
      </c>
      <c r="C268" s="175">
        <v>87.6687</v>
      </c>
      <c r="D268" s="175">
        <v>87.6728</v>
      </c>
      <c r="E268" s="201">
        <f t="shared" si="20"/>
        <v>0.004099999999993997</v>
      </c>
      <c r="F268" s="202">
        <f t="shared" si="21"/>
        <v>18.06167400878413</v>
      </c>
      <c r="G268" s="203">
        <f t="shared" si="22"/>
        <v>227</v>
      </c>
      <c r="H268" s="163">
        <v>56</v>
      </c>
      <c r="I268" s="205">
        <v>761.89</v>
      </c>
      <c r="J268" s="156">
        <v>534.89</v>
      </c>
    </row>
    <row r="269" spans="1:10" ht="23.25">
      <c r="A269" s="161"/>
      <c r="B269" s="163">
        <v>24</v>
      </c>
      <c r="C269" s="175">
        <v>88.0576</v>
      </c>
      <c r="D269" s="175">
        <v>88.0641</v>
      </c>
      <c r="E269" s="201">
        <f t="shared" si="20"/>
        <v>0.006500000000002615</v>
      </c>
      <c r="F269" s="202">
        <f t="shared" si="21"/>
        <v>24.76850969783414</v>
      </c>
      <c r="G269" s="203">
        <f t="shared" si="22"/>
        <v>262.43000000000006</v>
      </c>
      <c r="H269" s="216">
        <v>57</v>
      </c>
      <c r="I269" s="205">
        <v>823.34</v>
      </c>
      <c r="J269" s="156">
        <v>560.91</v>
      </c>
    </row>
    <row r="270" spans="1:10" ht="23.25">
      <c r="A270" s="161">
        <v>21843</v>
      </c>
      <c r="B270" s="163">
        <v>25</v>
      </c>
      <c r="C270" s="175">
        <v>87.0468</v>
      </c>
      <c r="D270" s="175">
        <v>87.0565</v>
      </c>
      <c r="E270" s="201">
        <f t="shared" si="20"/>
        <v>0.009699999999995157</v>
      </c>
      <c r="F270" s="202">
        <f t="shared" si="21"/>
        <v>36.03670542777858</v>
      </c>
      <c r="G270" s="203">
        <f t="shared" si="22"/>
        <v>269.16999999999996</v>
      </c>
      <c r="H270" s="163">
        <v>58</v>
      </c>
      <c r="I270" s="205">
        <v>635.55</v>
      </c>
      <c r="J270" s="156">
        <v>366.38</v>
      </c>
    </row>
    <row r="271" spans="1:10" ht="23.25">
      <c r="A271" s="161"/>
      <c r="B271" s="163">
        <v>26</v>
      </c>
      <c r="C271" s="175">
        <v>85.7861</v>
      </c>
      <c r="D271" s="175">
        <v>85.7966</v>
      </c>
      <c r="E271" s="201">
        <f t="shared" si="20"/>
        <v>0.010499999999993292</v>
      </c>
      <c r="F271" s="202">
        <f t="shared" si="21"/>
        <v>40.10388816741767</v>
      </c>
      <c r="G271" s="203">
        <f t="shared" si="22"/>
        <v>261.81999999999994</v>
      </c>
      <c r="H271" s="216">
        <v>59</v>
      </c>
      <c r="I271" s="205">
        <v>753.8</v>
      </c>
      <c r="J271" s="156">
        <v>491.98</v>
      </c>
    </row>
    <row r="272" spans="1:10" ht="23.25">
      <c r="A272" s="161"/>
      <c r="B272" s="163">
        <v>27</v>
      </c>
      <c r="C272" s="175">
        <v>86.3147</v>
      </c>
      <c r="D272" s="175">
        <v>86.328</v>
      </c>
      <c r="E272" s="201">
        <f t="shared" si="20"/>
        <v>0.013300000000000978</v>
      </c>
      <c r="F272" s="202">
        <f t="shared" si="21"/>
        <v>48.469387755105615</v>
      </c>
      <c r="G272" s="203">
        <f t="shared" si="22"/>
        <v>274.4</v>
      </c>
      <c r="H272" s="163">
        <v>60</v>
      </c>
      <c r="I272" s="205">
        <v>808.11</v>
      </c>
      <c r="J272" s="156">
        <v>533.71</v>
      </c>
    </row>
    <row r="273" spans="1:10" ht="23.25">
      <c r="A273" s="161">
        <v>21855</v>
      </c>
      <c r="B273" s="163">
        <v>28</v>
      </c>
      <c r="C273" s="175">
        <v>87.1838</v>
      </c>
      <c r="D273" s="175">
        <v>87.1864</v>
      </c>
      <c r="E273" s="201">
        <f aca="true" t="shared" si="23" ref="E273:E296">D273-C273</f>
        <v>0.002600000000001046</v>
      </c>
      <c r="F273" s="202">
        <f aca="true" t="shared" si="24" ref="F273:F296">((10^6)*E273/G273)</f>
        <v>9.005264616240806</v>
      </c>
      <c r="G273" s="203">
        <f aca="true" t="shared" si="25" ref="G273:G296">I273-J273</f>
        <v>288.72</v>
      </c>
      <c r="H273" s="216">
        <v>61</v>
      </c>
      <c r="I273" s="205">
        <v>781.96</v>
      </c>
      <c r="J273" s="156">
        <v>493.24</v>
      </c>
    </row>
    <row r="274" spans="1:10" ht="23.25">
      <c r="A274" s="161"/>
      <c r="B274" s="163">
        <v>29</v>
      </c>
      <c r="C274" s="175">
        <v>85.2328</v>
      </c>
      <c r="D274" s="175">
        <v>85.2377</v>
      </c>
      <c r="E274" s="201">
        <f t="shared" si="23"/>
        <v>0.004900000000006344</v>
      </c>
      <c r="F274" s="202">
        <f t="shared" si="24"/>
        <v>17.232890201893312</v>
      </c>
      <c r="G274" s="203">
        <f t="shared" si="25"/>
        <v>284.34</v>
      </c>
      <c r="H274" s="163">
        <v>62</v>
      </c>
      <c r="I274" s="205">
        <v>635.75</v>
      </c>
      <c r="J274" s="156">
        <v>351.41</v>
      </c>
    </row>
    <row r="275" spans="1:10" ht="23.25">
      <c r="A275" s="161"/>
      <c r="B275" s="163">
        <v>30</v>
      </c>
      <c r="C275" s="175">
        <v>84.9712</v>
      </c>
      <c r="D275" s="175">
        <v>84.9712</v>
      </c>
      <c r="E275" s="201">
        <f t="shared" si="23"/>
        <v>0</v>
      </c>
      <c r="F275" s="202">
        <f t="shared" si="24"/>
        <v>0</v>
      </c>
      <c r="G275" s="203">
        <f t="shared" si="25"/>
        <v>284.33</v>
      </c>
      <c r="H275" s="216">
        <v>63</v>
      </c>
      <c r="I275" s="205">
        <v>638.54</v>
      </c>
      <c r="J275" s="156">
        <v>354.21</v>
      </c>
    </row>
    <row r="276" spans="1:10" ht="23.25">
      <c r="A276" s="161">
        <v>21870</v>
      </c>
      <c r="B276" s="163">
        <v>31</v>
      </c>
      <c r="C276" s="175">
        <v>84.8757</v>
      </c>
      <c r="D276" s="175">
        <v>84.8796</v>
      </c>
      <c r="E276" s="201">
        <f t="shared" si="23"/>
        <v>0.003900000000001569</v>
      </c>
      <c r="F276" s="202">
        <f t="shared" si="24"/>
        <v>15.327778651161642</v>
      </c>
      <c r="G276" s="203">
        <f t="shared" si="25"/>
        <v>254.44000000000005</v>
      </c>
      <c r="H276" s="163">
        <v>64</v>
      </c>
      <c r="I276" s="205">
        <v>754.46</v>
      </c>
      <c r="J276" s="156">
        <v>500.02</v>
      </c>
    </row>
    <row r="277" spans="1:10" ht="23.25">
      <c r="A277" s="161"/>
      <c r="B277" s="163">
        <v>32</v>
      </c>
      <c r="C277" s="175">
        <v>85.0145</v>
      </c>
      <c r="D277" s="175">
        <v>85.0162</v>
      </c>
      <c r="E277" s="201">
        <f t="shared" si="23"/>
        <v>0.0016999999999995907</v>
      </c>
      <c r="F277" s="202">
        <f t="shared" si="24"/>
        <v>5.675937364360424</v>
      </c>
      <c r="G277" s="203">
        <f t="shared" si="25"/>
        <v>299.51000000000005</v>
      </c>
      <c r="H277" s="216">
        <v>65</v>
      </c>
      <c r="I277" s="205">
        <v>570.44</v>
      </c>
      <c r="J277" s="156">
        <v>270.93</v>
      </c>
    </row>
    <row r="278" spans="1:10" ht="23.25">
      <c r="A278" s="161"/>
      <c r="B278" s="163">
        <v>33</v>
      </c>
      <c r="C278" s="175">
        <v>85.9955</v>
      </c>
      <c r="D278" s="175">
        <v>85.9955</v>
      </c>
      <c r="E278" s="201">
        <f t="shared" si="23"/>
        <v>0</v>
      </c>
      <c r="F278" s="202">
        <f t="shared" si="24"/>
        <v>0</v>
      </c>
      <c r="G278" s="203">
        <f t="shared" si="25"/>
        <v>235.73000000000002</v>
      </c>
      <c r="H278" s="163">
        <v>66</v>
      </c>
      <c r="I278" s="205">
        <v>794.04</v>
      </c>
      <c r="J278" s="156">
        <v>558.31</v>
      </c>
    </row>
    <row r="279" spans="1:10" ht="23.25">
      <c r="A279" s="161" t="s">
        <v>155</v>
      </c>
      <c r="B279" s="163">
        <v>34</v>
      </c>
      <c r="C279" s="175">
        <v>83.7313</v>
      </c>
      <c r="D279" s="175">
        <v>83.7367</v>
      </c>
      <c r="E279" s="201">
        <f t="shared" si="23"/>
        <v>0.00539999999999452</v>
      </c>
      <c r="F279" s="202">
        <f t="shared" si="24"/>
        <v>16.229862947807526</v>
      </c>
      <c r="G279" s="203">
        <f t="shared" si="25"/>
        <v>332.72</v>
      </c>
      <c r="H279" s="216">
        <v>67</v>
      </c>
      <c r="I279" s="205">
        <v>658.24</v>
      </c>
      <c r="J279" s="156">
        <v>325.52</v>
      </c>
    </row>
    <row r="280" spans="1:10" ht="23.25">
      <c r="A280" s="161"/>
      <c r="B280" s="163">
        <v>35</v>
      </c>
      <c r="C280" s="175">
        <v>85.0005</v>
      </c>
      <c r="D280" s="175">
        <v>85.0005</v>
      </c>
      <c r="E280" s="201">
        <f t="shared" si="23"/>
        <v>0</v>
      </c>
      <c r="F280" s="202">
        <f t="shared" si="24"/>
        <v>0</v>
      </c>
      <c r="G280" s="203">
        <f t="shared" si="25"/>
        <v>297.15999999999997</v>
      </c>
      <c r="H280" s="163">
        <v>68</v>
      </c>
      <c r="I280" s="205">
        <v>820.29</v>
      </c>
      <c r="J280" s="156">
        <v>523.13</v>
      </c>
    </row>
    <row r="281" spans="1:10" ht="23.25">
      <c r="A281" s="161"/>
      <c r="B281" s="163">
        <v>36</v>
      </c>
      <c r="C281" s="175">
        <v>84.569</v>
      </c>
      <c r="D281" s="175">
        <v>84.5691</v>
      </c>
      <c r="E281" s="201">
        <f t="shared" si="23"/>
        <v>0.00010000000000331966</v>
      </c>
      <c r="F281" s="202">
        <f t="shared" si="24"/>
        <v>0.31976465322584874</v>
      </c>
      <c r="G281" s="203">
        <f t="shared" si="25"/>
        <v>312.72999999999996</v>
      </c>
      <c r="H281" s="216">
        <v>69</v>
      </c>
      <c r="I281" s="205">
        <v>589.17</v>
      </c>
      <c r="J281" s="156">
        <v>276.44</v>
      </c>
    </row>
    <row r="282" spans="1:10" ht="23.25">
      <c r="A282" s="161">
        <v>21890</v>
      </c>
      <c r="B282" s="163">
        <v>25</v>
      </c>
      <c r="C282" s="175">
        <v>87.0291</v>
      </c>
      <c r="D282" s="175">
        <v>87.0291</v>
      </c>
      <c r="E282" s="201">
        <f t="shared" si="23"/>
        <v>0</v>
      </c>
      <c r="F282" s="202">
        <f t="shared" si="24"/>
        <v>0</v>
      </c>
      <c r="G282" s="203">
        <f t="shared" si="25"/>
        <v>278.46000000000004</v>
      </c>
      <c r="H282" s="163">
        <v>70</v>
      </c>
      <c r="I282" s="205">
        <v>824.12</v>
      </c>
      <c r="J282" s="156">
        <v>545.66</v>
      </c>
    </row>
    <row r="283" spans="1:10" ht="23.25">
      <c r="A283" s="161"/>
      <c r="B283" s="163">
        <v>26</v>
      </c>
      <c r="C283" s="175">
        <v>85.7783</v>
      </c>
      <c r="D283" s="175">
        <v>85.7783</v>
      </c>
      <c r="E283" s="201">
        <f t="shared" si="23"/>
        <v>0</v>
      </c>
      <c r="F283" s="202">
        <f t="shared" si="24"/>
        <v>0</v>
      </c>
      <c r="G283" s="203">
        <f t="shared" si="25"/>
        <v>310.96999999999997</v>
      </c>
      <c r="H283" s="216">
        <v>71</v>
      </c>
      <c r="I283" s="205">
        <v>712.89</v>
      </c>
      <c r="J283" s="156">
        <v>401.92</v>
      </c>
    </row>
    <row r="284" spans="1:10" ht="23.25">
      <c r="A284" s="161"/>
      <c r="B284" s="163">
        <v>27</v>
      </c>
      <c r="C284" s="175">
        <v>86.3164</v>
      </c>
      <c r="D284" s="175">
        <v>86.3164</v>
      </c>
      <c r="E284" s="201">
        <f t="shared" si="23"/>
        <v>0</v>
      </c>
      <c r="F284" s="202">
        <f t="shared" si="24"/>
        <v>0</v>
      </c>
      <c r="G284" s="203">
        <f t="shared" si="25"/>
        <v>287.13</v>
      </c>
      <c r="H284" s="163">
        <v>72</v>
      </c>
      <c r="I284" s="205">
        <v>825.34</v>
      </c>
      <c r="J284" s="156">
        <v>538.21</v>
      </c>
    </row>
    <row r="285" spans="1:10" ht="23.25">
      <c r="A285" s="161">
        <v>21907</v>
      </c>
      <c r="B285" s="163">
        <v>28</v>
      </c>
      <c r="C285" s="175">
        <v>87.1892</v>
      </c>
      <c r="D285" s="175">
        <v>87.1892</v>
      </c>
      <c r="E285" s="201">
        <f t="shared" si="23"/>
        <v>0</v>
      </c>
      <c r="F285" s="202">
        <f t="shared" si="24"/>
        <v>0</v>
      </c>
      <c r="G285" s="203">
        <f t="shared" si="25"/>
        <v>312.51</v>
      </c>
      <c r="H285" s="216">
        <v>73</v>
      </c>
      <c r="I285" s="205">
        <v>679.24</v>
      </c>
      <c r="J285" s="156">
        <v>366.73</v>
      </c>
    </row>
    <row r="286" spans="1:10" ht="23.25">
      <c r="A286" s="161"/>
      <c r="B286" s="163">
        <v>29</v>
      </c>
      <c r="C286" s="175">
        <v>85.2014</v>
      </c>
      <c r="D286" s="175">
        <v>85.2014</v>
      </c>
      <c r="E286" s="201">
        <f t="shared" si="23"/>
        <v>0</v>
      </c>
      <c r="F286" s="202">
        <f t="shared" si="24"/>
        <v>0</v>
      </c>
      <c r="G286" s="203">
        <f t="shared" si="25"/>
        <v>253.55999999999995</v>
      </c>
      <c r="H286" s="163">
        <v>74</v>
      </c>
      <c r="I286" s="205">
        <v>791.26</v>
      </c>
      <c r="J286" s="156">
        <v>537.7</v>
      </c>
    </row>
    <row r="287" spans="1:10" ht="23.25">
      <c r="A287" s="161"/>
      <c r="B287" s="163">
        <v>30</v>
      </c>
      <c r="C287" s="175">
        <v>84.937</v>
      </c>
      <c r="D287" s="175">
        <v>84.937</v>
      </c>
      <c r="E287" s="201">
        <f t="shared" si="23"/>
        <v>0</v>
      </c>
      <c r="F287" s="202">
        <f t="shared" si="24"/>
        <v>0</v>
      </c>
      <c r="G287" s="203">
        <f t="shared" si="25"/>
        <v>267.73</v>
      </c>
      <c r="H287" s="163">
        <v>75</v>
      </c>
      <c r="I287" s="205">
        <v>819.36</v>
      </c>
      <c r="J287" s="156">
        <v>551.63</v>
      </c>
    </row>
    <row r="288" spans="1:10" ht="23.25">
      <c r="A288" s="161">
        <v>21920</v>
      </c>
      <c r="B288" s="163">
        <v>28</v>
      </c>
      <c r="C288" s="175">
        <v>87.1707</v>
      </c>
      <c r="D288" s="175">
        <v>87.1718</v>
      </c>
      <c r="E288" s="156">
        <f t="shared" si="23"/>
        <v>0.0011000000000080945</v>
      </c>
      <c r="F288" s="286">
        <f t="shared" si="24"/>
        <v>4.947600413835716</v>
      </c>
      <c r="G288" s="156">
        <f t="shared" si="25"/>
        <v>222.32999999999993</v>
      </c>
      <c r="H288" s="156">
        <v>76</v>
      </c>
      <c r="I288" s="156">
        <v>800.91</v>
      </c>
      <c r="J288" s="156">
        <v>578.58</v>
      </c>
    </row>
    <row r="289" spans="1:10" ht="23.25">
      <c r="A289" s="161"/>
      <c r="B289" s="163">
        <v>29</v>
      </c>
      <c r="C289" s="175">
        <v>85.2443</v>
      </c>
      <c r="D289" s="175">
        <v>85.2443</v>
      </c>
      <c r="E289" s="156">
        <f t="shared" si="23"/>
        <v>0</v>
      </c>
      <c r="F289" s="286">
        <f t="shared" si="24"/>
        <v>0</v>
      </c>
      <c r="G289" s="156">
        <f t="shared" si="25"/>
        <v>286.26</v>
      </c>
      <c r="H289" s="156">
        <v>77</v>
      </c>
      <c r="I289" s="156">
        <v>787.77</v>
      </c>
      <c r="J289" s="156">
        <v>501.51</v>
      </c>
    </row>
    <row r="290" spans="1:10" ht="23.25">
      <c r="A290" s="161"/>
      <c r="B290" s="163">
        <v>30</v>
      </c>
      <c r="C290" s="175">
        <v>84.9514</v>
      </c>
      <c r="D290" s="175">
        <v>84.9514</v>
      </c>
      <c r="E290" s="156">
        <f t="shared" si="23"/>
        <v>0</v>
      </c>
      <c r="F290" s="286">
        <f t="shared" si="24"/>
        <v>0</v>
      </c>
      <c r="G290" s="156">
        <f t="shared" si="25"/>
        <v>251.83000000000004</v>
      </c>
      <c r="H290" s="156">
        <v>78</v>
      </c>
      <c r="I290" s="156">
        <v>800.25</v>
      </c>
      <c r="J290" s="156">
        <v>548.42</v>
      </c>
    </row>
    <row r="291" spans="1:10" ht="23.25">
      <c r="A291" s="161">
        <v>21931</v>
      </c>
      <c r="B291" s="163">
        <v>31</v>
      </c>
      <c r="C291" s="175">
        <v>84.8647</v>
      </c>
      <c r="D291" s="175">
        <v>84.8647</v>
      </c>
      <c r="E291" s="156">
        <f t="shared" si="23"/>
        <v>0</v>
      </c>
      <c r="F291" s="286">
        <f t="shared" si="24"/>
        <v>0</v>
      </c>
      <c r="G291" s="156">
        <f t="shared" si="25"/>
        <v>237.83999999999992</v>
      </c>
      <c r="H291" s="156">
        <v>79</v>
      </c>
      <c r="I291" s="156">
        <v>779.81</v>
      </c>
      <c r="J291" s="156">
        <v>541.97</v>
      </c>
    </row>
    <row r="292" spans="1:10" ht="23.25">
      <c r="A292" s="161"/>
      <c r="B292" s="163">
        <v>32</v>
      </c>
      <c r="C292" s="175">
        <v>84.9982</v>
      </c>
      <c r="D292" s="175">
        <v>85.001</v>
      </c>
      <c r="E292" s="156">
        <f t="shared" si="23"/>
        <v>0.0028000000000076852</v>
      </c>
      <c r="F292" s="286">
        <f t="shared" si="24"/>
        <v>11.848842622012125</v>
      </c>
      <c r="G292" s="156">
        <f t="shared" si="25"/>
        <v>236.31</v>
      </c>
      <c r="H292" s="156">
        <v>80</v>
      </c>
      <c r="I292" s="156">
        <v>668.11</v>
      </c>
      <c r="J292" s="156">
        <v>431.8</v>
      </c>
    </row>
    <row r="293" spans="1:10" ht="23.25">
      <c r="A293" s="161"/>
      <c r="B293" s="163">
        <v>33</v>
      </c>
      <c r="C293" s="175">
        <v>85.9556</v>
      </c>
      <c r="D293" s="175">
        <v>85.9594</v>
      </c>
      <c r="E293" s="156">
        <f t="shared" si="23"/>
        <v>0.0037999999999982492</v>
      </c>
      <c r="F293" s="286">
        <f t="shared" si="24"/>
        <v>12.723498292366735</v>
      </c>
      <c r="G293" s="156">
        <f t="shared" si="25"/>
        <v>298.66</v>
      </c>
      <c r="H293" s="156">
        <v>81</v>
      </c>
      <c r="I293" s="156">
        <v>669.24</v>
      </c>
      <c r="J293" s="156">
        <v>370.58</v>
      </c>
    </row>
    <row r="294" spans="1:10" ht="23.25">
      <c r="A294" s="161">
        <v>21938</v>
      </c>
      <c r="B294" s="163">
        <v>34</v>
      </c>
      <c r="C294" s="175">
        <v>83.722</v>
      </c>
      <c r="D294" s="175">
        <v>83.7397</v>
      </c>
      <c r="E294" s="156">
        <f t="shared" si="23"/>
        <v>0.017700000000004934</v>
      </c>
      <c r="F294" s="286">
        <f t="shared" si="24"/>
        <v>64.91125128357392</v>
      </c>
      <c r="G294" s="156">
        <f t="shared" si="25"/>
        <v>272.67999999999995</v>
      </c>
      <c r="H294" s="156">
        <v>82</v>
      </c>
      <c r="I294" s="156">
        <v>784.75</v>
      </c>
      <c r="J294" s="156">
        <v>512.07</v>
      </c>
    </row>
    <row r="295" spans="1:10" ht="23.25">
      <c r="A295" s="161"/>
      <c r="B295" s="163">
        <v>35</v>
      </c>
      <c r="C295" s="175">
        <v>84.9963</v>
      </c>
      <c r="D295" s="175">
        <v>84.9963</v>
      </c>
      <c r="E295" s="156">
        <f t="shared" si="23"/>
        <v>0</v>
      </c>
      <c r="F295" s="286">
        <f t="shared" si="24"/>
        <v>0</v>
      </c>
      <c r="G295" s="156">
        <f t="shared" si="25"/>
        <v>268.61999999999995</v>
      </c>
      <c r="H295" s="156">
        <v>83</v>
      </c>
      <c r="I295" s="156">
        <v>595.31</v>
      </c>
      <c r="J295" s="156">
        <v>326.69</v>
      </c>
    </row>
    <row r="296" spans="1:10" ht="23.25">
      <c r="A296" s="161"/>
      <c r="B296" s="163">
        <v>36</v>
      </c>
      <c r="C296" s="175">
        <v>84.5677</v>
      </c>
      <c r="D296" s="175">
        <v>84.6577</v>
      </c>
      <c r="E296" s="156">
        <f t="shared" si="23"/>
        <v>0.09000000000000341</v>
      </c>
      <c r="F296" s="286">
        <f t="shared" si="24"/>
        <v>315.7340817400576</v>
      </c>
      <c r="G296" s="156">
        <f t="shared" si="25"/>
        <v>285.04999999999995</v>
      </c>
      <c r="H296" s="156">
        <v>84</v>
      </c>
      <c r="I296" s="156">
        <v>650.93</v>
      </c>
      <c r="J296" s="156">
        <v>365.88</v>
      </c>
    </row>
    <row r="297" spans="1:10" ht="23.25">
      <c r="A297" s="161"/>
      <c r="B297" s="156"/>
      <c r="C297" s="175"/>
      <c r="D297" s="175"/>
      <c r="E297" s="156"/>
      <c r="F297" s="286"/>
      <c r="G297" s="156"/>
      <c r="H297" s="156"/>
      <c r="I297" s="156"/>
      <c r="J297" s="156"/>
    </row>
    <row r="298" spans="1:10" ht="23.25">
      <c r="A298" s="161"/>
      <c r="B298" s="156"/>
      <c r="C298" s="175"/>
      <c r="D298" s="175"/>
      <c r="E298" s="156"/>
      <c r="F298" s="286"/>
      <c r="G298" s="156"/>
      <c r="H298" s="156"/>
      <c r="I298" s="156"/>
      <c r="J298" s="156"/>
    </row>
    <row r="299" spans="1:10" ht="23.25">
      <c r="A299" s="161"/>
      <c r="B299" s="156"/>
      <c r="C299" s="175"/>
      <c r="D299" s="175"/>
      <c r="E299" s="156"/>
      <c r="F299" s="286"/>
      <c r="G299" s="156"/>
      <c r="H299" s="156"/>
      <c r="I299" s="156"/>
      <c r="J299" s="156"/>
    </row>
    <row r="300" spans="1:10" ht="23.25">
      <c r="A300" s="161"/>
      <c r="B300" s="156"/>
      <c r="C300" s="175"/>
      <c r="D300" s="175"/>
      <c r="E300" s="156"/>
      <c r="F300" s="286"/>
      <c r="G300" s="156"/>
      <c r="H300" s="156"/>
      <c r="I300" s="156"/>
      <c r="J300" s="156"/>
    </row>
    <row r="301" spans="1:10" ht="23.25">
      <c r="A301" s="161"/>
      <c r="B301" s="156"/>
      <c r="C301" s="175"/>
      <c r="D301" s="175"/>
      <c r="E301" s="156"/>
      <c r="F301" s="286"/>
      <c r="G301" s="156"/>
      <c r="H301" s="156"/>
      <c r="I301" s="156"/>
      <c r="J301" s="156"/>
    </row>
    <row r="302" spans="1:10" ht="23.25">
      <c r="A302" s="161"/>
      <c r="B302" s="156"/>
      <c r="C302" s="175"/>
      <c r="D302" s="175"/>
      <c r="E302" s="156"/>
      <c r="F302" s="286"/>
      <c r="G302" s="156"/>
      <c r="H302" s="156"/>
      <c r="I302" s="156"/>
      <c r="J302" s="156"/>
    </row>
    <row r="303" spans="1:10" ht="23.25">
      <c r="A303" s="161"/>
      <c r="B303" s="156"/>
      <c r="C303" s="175"/>
      <c r="D303" s="175"/>
      <c r="E303" s="156"/>
      <c r="F303" s="286"/>
      <c r="G303" s="156"/>
      <c r="H303" s="156"/>
      <c r="I303" s="156"/>
      <c r="J303" s="156"/>
    </row>
    <row r="304" spans="1:10" ht="23.25">
      <c r="A304" s="161"/>
      <c r="B304" s="156"/>
      <c r="C304" s="175"/>
      <c r="D304" s="175"/>
      <c r="E304" s="156"/>
      <c r="F304" s="286"/>
      <c r="G304" s="156"/>
      <c r="H304" s="156"/>
      <c r="I304" s="156"/>
      <c r="J304" s="156"/>
    </row>
    <row r="305" spans="1:10" ht="23.25">
      <c r="A305" s="161"/>
      <c r="B305" s="156"/>
      <c r="C305" s="175"/>
      <c r="D305" s="175"/>
      <c r="E305" s="156"/>
      <c r="F305" s="286"/>
      <c r="G305" s="156"/>
      <c r="H305" s="156"/>
      <c r="I305" s="156"/>
      <c r="J305" s="156"/>
    </row>
    <row r="306" spans="1:10" ht="23.25">
      <c r="A306" s="161"/>
      <c r="B306" s="156"/>
      <c r="C306" s="175"/>
      <c r="D306" s="175"/>
      <c r="E306" s="156"/>
      <c r="F306" s="286"/>
      <c r="G306" s="156"/>
      <c r="H306" s="156"/>
      <c r="I306" s="156"/>
      <c r="J306" s="156"/>
    </row>
    <row r="307" spans="1:10" ht="23.25">
      <c r="A307" s="161"/>
      <c r="B307" s="156"/>
      <c r="C307" s="175"/>
      <c r="D307" s="175"/>
      <c r="E307" s="156"/>
      <c r="F307" s="286"/>
      <c r="G307" s="156"/>
      <c r="H307" s="156"/>
      <c r="I307" s="156"/>
      <c r="J307" s="156"/>
    </row>
    <row r="308" spans="1:10" ht="23.25">
      <c r="A308" s="161"/>
      <c r="B308" s="156"/>
      <c r="C308" s="175"/>
      <c r="D308" s="175"/>
      <c r="E308" s="156"/>
      <c r="F308" s="286"/>
      <c r="G308" s="156"/>
      <c r="H308" s="156"/>
      <c r="I308" s="156"/>
      <c r="J308" s="156"/>
    </row>
    <row r="309" spans="1:10" ht="23.25">
      <c r="A309" s="161"/>
      <c r="B309" s="156"/>
      <c r="C309" s="175"/>
      <c r="D309" s="175"/>
      <c r="E309" s="156"/>
      <c r="F309" s="286"/>
      <c r="G309" s="156"/>
      <c r="H309" s="156"/>
      <c r="I309" s="156"/>
      <c r="J309" s="156"/>
    </row>
    <row r="310" spans="1:10" ht="23.25">
      <c r="A310" s="161"/>
      <c r="B310" s="156"/>
      <c r="C310" s="175"/>
      <c r="D310" s="175"/>
      <c r="E310" s="156"/>
      <c r="F310" s="286"/>
      <c r="G310" s="156"/>
      <c r="H310" s="156"/>
      <c r="I310" s="156"/>
      <c r="J310" s="156"/>
    </row>
    <row r="311" spans="1:10" ht="23.25">
      <c r="A311" s="161"/>
      <c r="B311" s="156"/>
      <c r="C311" s="175"/>
      <c r="D311" s="175"/>
      <c r="E311" s="156"/>
      <c r="F311" s="286"/>
      <c r="G311" s="156"/>
      <c r="H311" s="156"/>
      <c r="I311" s="156"/>
      <c r="J311" s="156"/>
    </row>
    <row r="312" spans="1:10" ht="23.25">
      <c r="A312" s="161"/>
      <c r="B312" s="156"/>
      <c r="C312" s="175"/>
      <c r="D312" s="175"/>
      <c r="E312" s="156"/>
      <c r="F312" s="286"/>
      <c r="G312" s="156"/>
      <c r="H312" s="156"/>
      <c r="I312" s="156"/>
      <c r="J312" s="156"/>
    </row>
    <row r="313" spans="1:10" ht="23.25">
      <c r="A313" s="161"/>
      <c r="B313" s="156"/>
      <c r="C313" s="175"/>
      <c r="D313" s="175"/>
      <c r="E313" s="156"/>
      <c r="F313" s="286"/>
      <c r="G313" s="156"/>
      <c r="H313" s="156"/>
      <c r="I313" s="156"/>
      <c r="J313" s="156"/>
    </row>
    <row r="314" spans="1:10" ht="23.25">
      <c r="A314" s="161"/>
      <c r="B314" s="156"/>
      <c r="C314" s="175"/>
      <c r="D314" s="175"/>
      <c r="E314" s="156"/>
      <c r="F314" s="286"/>
      <c r="G314" s="156"/>
      <c r="H314" s="156"/>
      <c r="I314" s="156"/>
      <c r="J314" s="156"/>
    </row>
    <row r="315" spans="1:10" ht="23.25">
      <c r="A315" s="161"/>
      <c r="B315" s="156"/>
      <c r="C315" s="175"/>
      <c r="D315" s="175"/>
      <c r="E315" s="156"/>
      <c r="F315" s="286"/>
      <c r="G315" s="156"/>
      <c r="H315" s="156"/>
      <c r="I315" s="156"/>
      <c r="J315" s="156"/>
    </row>
    <row r="316" spans="1:10" ht="23.25">
      <c r="A316" s="161"/>
      <c r="B316" s="156"/>
      <c r="C316" s="175"/>
      <c r="D316" s="175"/>
      <c r="E316" s="156"/>
      <c r="F316" s="286"/>
      <c r="G316" s="156"/>
      <c r="H316" s="156"/>
      <c r="I316" s="156"/>
      <c r="J316" s="156"/>
    </row>
    <row r="317" spans="1:10" ht="23.25">
      <c r="A317" s="161"/>
      <c r="B317" s="156"/>
      <c r="C317" s="175"/>
      <c r="D317" s="175"/>
      <c r="E317" s="156"/>
      <c r="F317" s="286"/>
      <c r="G317" s="156"/>
      <c r="H317" s="156"/>
      <c r="I317" s="156"/>
      <c r="J317" s="156"/>
    </row>
    <row r="318" spans="1:10" ht="23.25">
      <c r="A318" s="161"/>
      <c r="B318" s="156"/>
      <c r="C318" s="175"/>
      <c r="D318" s="175"/>
      <c r="E318" s="156"/>
      <c r="F318" s="286"/>
      <c r="G318" s="156"/>
      <c r="H318" s="156"/>
      <c r="I318" s="156"/>
      <c r="J318" s="156"/>
    </row>
    <row r="319" spans="1:10" ht="23.25">
      <c r="A319" s="161"/>
      <c r="B319" s="156"/>
      <c r="C319" s="175"/>
      <c r="D319" s="175"/>
      <c r="E319" s="156"/>
      <c r="F319" s="286"/>
      <c r="G319" s="156"/>
      <c r="H319" s="156"/>
      <c r="I319" s="156"/>
      <c r="J319" s="156"/>
    </row>
    <row r="320" spans="1:10" ht="23.25">
      <c r="A320" s="161"/>
      <c r="B320" s="156"/>
      <c r="C320" s="175"/>
      <c r="D320" s="175"/>
      <c r="E320" s="156"/>
      <c r="F320" s="286"/>
      <c r="G320" s="156"/>
      <c r="H320" s="156"/>
      <c r="I320" s="156"/>
      <c r="J320" s="156"/>
    </row>
    <row r="321" spans="1:10" ht="23.25">
      <c r="A321" s="161"/>
      <c r="B321" s="156"/>
      <c r="C321" s="175"/>
      <c r="D321" s="175"/>
      <c r="E321" s="156"/>
      <c r="F321" s="286"/>
      <c r="G321" s="156"/>
      <c r="H321" s="156"/>
      <c r="I321" s="156"/>
      <c r="J321" s="156"/>
    </row>
    <row r="322" spans="1:10" ht="23.25">
      <c r="A322" s="161"/>
      <c r="B322" s="156"/>
      <c r="C322" s="175"/>
      <c r="D322" s="175"/>
      <c r="E322" s="156"/>
      <c r="F322" s="286"/>
      <c r="G322" s="156"/>
      <c r="H322" s="156"/>
      <c r="I322" s="156"/>
      <c r="J322" s="156"/>
    </row>
    <row r="323" spans="1:10" ht="23.25">
      <c r="A323" s="161"/>
      <c r="B323" s="156"/>
      <c r="C323" s="175"/>
      <c r="D323" s="175"/>
      <c r="E323" s="156"/>
      <c r="F323" s="286"/>
      <c r="G323" s="156"/>
      <c r="H323" s="156"/>
      <c r="I323" s="156"/>
      <c r="J323" s="156"/>
    </row>
    <row r="324" spans="1:10" ht="23.25">
      <c r="A324" s="161"/>
      <c r="B324" s="156"/>
      <c r="C324" s="175"/>
      <c r="D324" s="175"/>
      <c r="E324" s="156"/>
      <c r="F324" s="286"/>
      <c r="G324" s="156"/>
      <c r="H324" s="156"/>
      <c r="I324" s="156"/>
      <c r="J324" s="156"/>
    </row>
    <row r="325" spans="1:10" ht="23.25">
      <c r="A325" s="161"/>
      <c r="B325" s="156"/>
      <c r="C325" s="175"/>
      <c r="D325" s="175"/>
      <c r="E325" s="156"/>
      <c r="F325" s="286"/>
      <c r="G325" s="156"/>
      <c r="H325" s="156"/>
      <c r="I325" s="156"/>
      <c r="J325" s="156"/>
    </row>
    <row r="326" spans="1:10" ht="23.25">
      <c r="A326" s="161"/>
      <c r="B326" s="156"/>
      <c r="C326" s="175"/>
      <c r="D326" s="175"/>
      <c r="E326" s="156"/>
      <c r="F326" s="286"/>
      <c r="G326" s="156"/>
      <c r="H326" s="156"/>
      <c r="I326" s="156"/>
      <c r="J326" s="156"/>
    </row>
    <row r="327" spans="1:10" ht="23.25">
      <c r="A327" s="161"/>
      <c r="B327" s="156"/>
      <c r="C327" s="175"/>
      <c r="D327" s="175"/>
      <c r="E327" s="156"/>
      <c r="F327" s="286"/>
      <c r="G327" s="156"/>
      <c r="H327" s="156"/>
      <c r="I327" s="156"/>
      <c r="J327" s="156"/>
    </row>
    <row r="328" spans="1:10" ht="23.25">
      <c r="A328" s="161"/>
      <c r="B328" s="156"/>
      <c r="C328" s="175"/>
      <c r="D328" s="175"/>
      <c r="E328" s="156"/>
      <c r="F328" s="286"/>
      <c r="G328" s="156"/>
      <c r="H328" s="156"/>
      <c r="I328" s="156"/>
      <c r="J328" s="156"/>
    </row>
    <row r="329" spans="1:10" ht="23.25">
      <c r="A329" s="161"/>
      <c r="B329" s="156"/>
      <c r="C329" s="175"/>
      <c r="D329" s="175"/>
      <c r="E329" s="156"/>
      <c r="F329" s="286"/>
      <c r="G329" s="156"/>
      <c r="H329" s="156"/>
      <c r="I329" s="156"/>
      <c r="J329" s="156"/>
    </row>
    <row r="330" spans="1:10" ht="23.25">
      <c r="A330" s="161"/>
      <c r="B330" s="156"/>
      <c r="C330" s="175"/>
      <c r="D330" s="175"/>
      <c r="E330" s="156"/>
      <c r="F330" s="286"/>
      <c r="G330" s="156"/>
      <c r="H330" s="156"/>
      <c r="I330" s="156"/>
      <c r="J330" s="156"/>
    </row>
    <row r="331" spans="1:10" ht="23.25">
      <c r="A331" s="161"/>
      <c r="B331" s="156"/>
      <c r="C331" s="175"/>
      <c r="D331" s="175"/>
      <c r="E331" s="156"/>
      <c r="F331" s="286"/>
      <c r="G331" s="156"/>
      <c r="H331" s="156"/>
      <c r="I331" s="156"/>
      <c r="J331" s="156"/>
    </row>
    <row r="332" spans="1:10" ht="23.25">
      <c r="A332" s="161"/>
      <c r="B332" s="156"/>
      <c r="C332" s="175"/>
      <c r="D332" s="175"/>
      <c r="E332" s="156"/>
      <c r="F332" s="286"/>
      <c r="G332" s="156"/>
      <c r="H332" s="156"/>
      <c r="I332" s="156"/>
      <c r="J332" s="156"/>
    </row>
    <row r="333" spans="1:10" ht="23.25">
      <c r="A333" s="161"/>
      <c r="B333" s="156"/>
      <c r="C333" s="175"/>
      <c r="D333" s="175"/>
      <c r="E333" s="156"/>
      <c r="F333" s="286"/>
      <c r="G333" s="156"/>
      <c r="H333" s="156"/>
      <c r="I333" s="156"/>
      <c r="J333" s="156"/>
    </row>
    <row r="334" spans="1:10" ht="23.25">
      <c r="A334" s="161"/>
      <c r="B334" s="156"/>
      <c r="C334" s="175"/>
      <c r="D334" s="175"/>
      <c r="E334" s="156"/>
      <c r="F334" s="286"/>
      <c r="G334" s="156"/>
      <c r="H334" s="156"/>
      <c r="I334" s="156"/>
      <c r="J334" s="156"/>
    </row>
    <row r="335" spans="1:10" ht="23.25">
      <c r="A335" s="161"/>
      <c r="B335" s="156"/>
      <c r="C335" s="175"/>
      <c r="D335" s="175"/>
      <c r="E335" s="156"/>
      <c r="F335" s="286"/>
      <c r="G335" s="156"/>
      <c r="H335" s="156"/>
      <c r="I335" s="156"/>
      <c r="J335" s="15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35"/>
  <sheetViews>
    <sheetView zoomScale="75" zoomScaleNormal="75" zoomScalePageLayoutView="0" workbookViewId="0" topLeftCell="A283">
      <selection activeCell="J300" sqref="J300:L301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102" customWidth="1"/>
    <col min="4" max="4" width="12.00390625" style="5" customWidth="1"/>
    <col min="5" max="7" width="12.57421875" style="92" customWidth="1"/>
    <col min="8" max="8" width="13.8515625" style="92" customWidth="1"/>
    <col min="9" max="9" width="13.7109375" style="2" customWidth="1"/>
    <col min="10" max="12" width="12.7109375" style="96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34" t="s">
        <v>0</v>
      </c>
      <c r="D2" s="3"/>
      <c r="E2" s="112"/>
      <c r="F2" s="112"/>
      <c r="G2" s="112"/>
      <c r="H2" s="112"/>
      <c r="J2" s="121"/>
      <c r="K2" s="121"/>
      <c r="L2" s="121"/>
      <c r="M2" s="4"/>
      <c r="N2" s="4"/>
    </row>
    <row r="3" spans="3:8" ht="24">
      <c r="C3" s="102" t="s">
        <v>156</v>
      </c>
      <c r="H3" s="92" t="s">
        <v>1</v>
      </c>
    </row>
    <row r="4" spans="3:8" ht="24">
      <c r="C4" s="102" t="s">
        <v>2</v>
      </c>
      <c r="H4" s="92" t="s">
        <v>3</v>
      </c>
    </row>
    <row r="5" spans="3:8" ht="27.75" thickBot="1">
      <c r="C5" s="102" t="s">
        <v>157</v>
      </c>
      <c r="H5" s="92" t="s">
        <v>4</v>
      </c>
    </row>
    <row r="6" spans="3:14" ht="120">
      <c r="C6" s="135" t="s">
        <v>5</v>
      </c>
      <c r="D6" s="6" t="s">
        <v>6</v>
      </c>
      <c r="E6" s="113" t="s">
        <v>7</v>
      </c>
      <c r="F6" s="116"/>
      <c r="G6" s="117" t="s">
        <v>8</v>
      </c>
      <c r="H6" s="117" t="s">
        <v>9</v>
      </c>
      <c r="I6" s="7" t="s">
        <v>10</v>
      </c>
      <c r="J6" s="122"/>
      <c r="K6" s="122"/>
      <c r="L6" s="122"/>
      <c r="M6" s="8"/>
      <c r="N6" s="8"/>
    </row>
    <row r="7" spans="3:14" ht="72">
      <c r="C7" s="136"/>
      <c r="D7" s="9" t="s">
        <v>11</v>
      </c>
      <c r="E7" s="114" t="s">
        <v>12</v>
      </c>
      <c r="F7" s="114" t="s">
        <v>13</v>
      </c>
      <c r="G7" s="118" t="s">
        <v>14</v>
      </c>
      <c r="H7" s="114" t="s">
        <v>15</v>
      </c>
      <c r="I7" s="119"/>
      <c r="J7" s="18"/>
      <c r="K7" s="18"/>
      <c r="L7" s="18"/>
      <c r="M7" s="10"/>
      <c r="N7" s="10"/>
    </row>
    <row r="8" spans="3:36" ht="24">
      <c r="C8" s="137" t="s">
        <v>16</v>
      </c>
      <c r="D8" s="64" t="s">
        <v>17</v>
      </c>
      <c r="E8" s="115" t="s">
        <v>18</v>
      </c>
      <c r="F8" s="115" t="s">
        <v>19</v>
      </c>
      <c r="G8" s="115" t="s">
        <v>20</v>
      </c>
      <c r="H8" s="115" t="s">
        <v>21</v>
      </c>
      <c r="I8" s="65" t="s">
        <v>22</v>
      </c>
      <c r="J8" s="123"/>
      <c r="K8" s="123"/>
      <c r="L8" s="123"/>
      <c r="M8" s="11"/>
      <c r="N8" s="11"/>
      <c r="P8" s="4"/>
      <c r="Q8" s="4"/>
      <c r="R8" s="4"/>
      <c r="S8" s="4"/>
      <c r="T8" s="4"/>
      <c r="U8" s="4"/>
      <c r="V8" s="4"/>
      <c r="W8" s="4"/>
      <c r="X8" s="12"/>
      <c r="Z8" s="12"/>
      <c r="AB8" s="12"/>
      <c r="AD8" s="12"/>
      <c r="AF8" s="12"/>
      <c r="AH8" s="12"/>
      <c r="AJ8" s="12"/>
    </row>
    <row r="9" spans="1:37" s="13" customFormat="1" ht="24">
      <c r="A9" s="66"/>
      <c r="B9" s="67">
        <v>1</v>
      </c>
      <c r="C9" s="195">
        <v>39192</v>
      </c>
      <c r="D9" s="72">
        <v>1.06</v>
      </c>
      <c r="E9" s="68">
        <v>5.786</v>
      </c>
      <c r="F9" s="69">
        <f aca="true" t="shared" si="0" ref="F9:F116">E9*0.0864</f>
        <v>0.4999104</v>
      </c>
      <c r="G9" s="18">
        <f>+AVERAGE(J9:L9)</f>
        <v>59.137836666666665</v>
      </c>
      <c r="H9" s="71">
        <f>G9*F9</f>
        <v>29.563619583168</v>
      </c>
      <c r="I9" s="104" t="s">
        <v>45</v>
      </c>
      <c r="J9" s="14">
        <v>61.76853</v>
      </c>
      <c r="K9" s="14">
        <v>67.17446</v>
      </c>
      <c r="L9" s="14">
        <v>48.47052</v>
      </c>
      <c r="M9" s="70"/>
      <c r="N9" s="70"/>
      <c r="O9" s="6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3" customFormat="1" ht="24">
      <c r="A10" s="66"/>
      <c r="B10" s="67">
        <f aca="true" t="shared" si="1" ref="B10:B42">+B9+1</f>
        <v>2</v>
      </c>
      <c r="C10" s="195">
        <v>39211</v>
      </c>
      <c r="D10" s="72">
        <v>1</v>
      </c>
      <c r="E10" s="68">
        <v>4.942</v>
      </c>
      <c r="F10" s="69">
        <f t="shared" si="0"/>
        <v>0.42698880000000006</v>
      </c>
      <c r="G10" s="18">
        <f aca="true" t="shared" si="2" ref="G10:G22">+AVERAGE(J10:L10)</f>
        <v>25.147333333333336</v>
      </c>
      <c r="H10" s="71">
        <f aca="true" t="shared" si="3" ref="H10:H22">G10*F10</f>
        <v>10.737629683200003</v>
      </c>
      <c r="I10" s="105" t="s">
        <v>46</v>
      </c>
      <c r="J10" s="14">
        <v>23.733</v>
      </c>
      <c r="K10" s="14">
        <v>26.78</v>
      </c>
      <c r="L10" s="14">
        <v>24.929</v>
      </c>
      <c r="M10" s="70"/>
      <c r="N10" s="70"/>
      <c r="O10" s="6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3" customFormat="1" ht="24">
      <c r="A11" s="66"/>
      <c r="B11" s="67">
        <f t="shared" si="1"/>
        <v>3</v>
      </c>
      <c r="C11" s="195">
        <v>39223</v>
      </c>
      <c r="D11" s="72">
        <v>1.04</v>
      </c>
      <c r="E11" s="68">
        <v>6.97</v>
      </c>
      <c r="F11" s="69">
        <f t="shared" si="0"/>
        <v>0.602208</v>
      </c>
      <c r="G11" s="18">
        <f t="shared" si="2"/>
        <v>40.404</v>
      </c>
      <c r="H11" s="71">
        <f t="shared" si="3"/>
        <v>24.331612032000002</v>
      </c>
      <c r="I11" s="105" t="s">
        <v>47</v>
      </c>
      <c r="J11" s="14">
        <v>32.233</v>
      </c>
      <c r="K11" s="14">
        <v>38.601</v>
      </c>
      <c r="L11" s="14">
        <v>50.378</v>
      </c>
      <c r="M11" s="70"/>
      <c r="N11" s="70"/>
      <c r="O11" s="6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3" customFormat="1" ht="24">
      <c r="A12" s="66"/>
      <c r="B12" s="67">
        <f t="shared" si="1"/>
        <v>4</v>
      </c>
      <c r="C12" s="195">
        <v>39230</v>
      </c>
      <c r="D12" s="72">
        <v>0.83</v>
      </c>
      <c r="E12" s="68">
        <v>3.328</v>
      </c>
      <c r="F12" s="69">
        <f t="shared" si="0"/>
        <v>0.2875392</v>
      </c>
      <c r="G12" s="18">
        <f t="shared" si="2"/>
        <v>71.56666666666666</v>
      </c>
      <c r="H12" s="71">
        <f t="shared" si="3"/>
        <v>20.57822208</v>
      </c>
      <c r="I12" s="105" t="s">
        <v>48</v>
      </c>
      <c r="J12" s="14">
        <v>70.969</v>
      </c>
      <c r="K12" s="14">
        <v>67.771</v>
      </c>
      <c r="L12" s="14">
        <v>75.96</v>
      </c>
      <c r="M12" s="70"/>
      <c r="N12" s="70"/>
      <c r="O12" s="6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3" customFormat="1" ht="24">
      <c r="A13" s="66"/>
      <c r="B13" s="67">
        <f t="shared" si="1"/>
        <v>5</v>
      </c>
      <c r="C13" s="195">
        <v>39244</v>
      </c>
      <c r="D13" s="72">
        <v>0.9</v>
      </c>
      <c r="E13" s="68">
        <v>4.12</v>
      </c>
      <c r="F13" s="69">
        <f t="shared" si="0"/>
        <v>0.355968</v>
      </c>
      <c r="G13" s="18">
        <f t="shared" si="2"/>
        <v>39.964333333333336</v>
      </c>
      <c r="H13" s="71">
        <f t="shared" si="3"/>
        <v>14.226023808</v>
      </c>
      <c r="I13" s="67" t="s">
        <v>49</v>
      </c>
      <c r="J13" s="14">
        <v>42.175</v>
      </c>
      <c r="K13" s="14">
        <v>41.454</v>
      </c>
      <c r="L13" s="14">
        <v>36.264</v>
      </c>
      <c r="M13" s="70"/>
      <c r="N13" s="70"/>
      <c r="O13" s="6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3" customFormat="1" ht="24">
      <c r="A14" s="66"/>
      <c r="B14" s="67">
        <f t="shared" si="1"/>
        <v>6</v>
      </c>
      <c r="C14" s="195">
        <v>39251</v>
      </c>
      <c r="D14" s="72">
        <v>1.05</v>
      </c>
      <c r="E14" s="68">
        <v>11.389</v>
      </c>
      <c r="F14" s="69">
        <f t="shared" si="0"/>
        <v>0.9840096</v>
      </c>
      <c r="G14" s="18">
        <f t="shared" si="2"/>
        <v>72.78966666666666</v>
      </c>
      <c r="H14" s="71">
        <f t="shared" si="3"/>
        <v>71.6257307808</v>
      </c>
      <c r="I14" s="67" t="s">
        <v>50</v>
      </c>
      <c r="J14" s="14">
        <v>79.062</v>
      </c>
      <c r="K14" s="14">
        <v>77.309</v>
      </c>
      <c r="L14" s="14">
        <v>61.998</v>
      </c>
      <c r="M14" s="70"/>
      <c r="N14" s="70"/>
      <c r="O14" s="6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15" ht="24">
      <c r="A15" s="10"/>
      <c r="B15" s="67">
        <f t="shared" si="1"/>
        <v>7</v>
      </c>
      <c r="C15" s="196">
        <v>39263</v>
      </c>
      <c r="D15" s="73">
        <v>1.08</v>
      </c>
      <c r="E15" s="74">
        <v>9.915</v>
      </c>
      <c r="F15" s="69">
        <f t="shared" si="0"/>
        <v>0.856656</v>
      </c>
      <c r="G15" s="18">
        <f t="shared" si="2"/>
        <v>54.334</v>
      </c>
      <c r="H15" s="71">
        <f t="shared" si="3"/>
        <v>46.545547104</v>
      </c>
      <c r="I15" s="106" t="s">
        <v>51</v>
      </c>
      <c r="J15" s="14">
        <v>61.323</v>
      </c>
      <c r="K15" s="14">
        <v>49.498</v>
      </c>
      <c r="L15" s="14">
        <v>52.181</v>
      </c>
      <c r="M15" s="17"/>
      <c r="N15" s="17"/>
      <c r="O15" s="10"/>
    </row>
    <row r="16" spans="1:15" ht="24">
      <c r="A16" s="10"/>
      <c r="B16" s="67">
        <f t="shared" si="1"/>
        <v>8</v>
      </c>
      <c r="C16" s="196">
        <v>39274</v>
      </c>
      <c r="D16" s="73">
        <v>0.97</v>
      </c>
      <c r="E16" s="74">
        <v>6.042</v>
      </c>
      <c r="F16" s="69">
        <f t="shared" si="0"/>
        <v>0.5220288</v>
      </c>
      <c r="G16" s="18">
        <f t="shared" si="2"/>
        <v>7.403666666666667</v>
      </c>
      <c r="H16" s="71">
        <f t="shared" si="3"/>
        <v>3.8649272256</v>
      </c>
      <c r="I16" s="106" t="s">
        <v>52</v>
      </c>
      <c r="J16" s="14">
        <v>3.745</v>
      </c>
      <c r="K16" s="14">
        <v>13.893</v>
      </c>
      <c r="L16" s="14">
        <v>4.573</v>
      </c>
      <c r="M16" s="17"/>
      <c r="N16" s="17"/>
      <c r="O16" s="10"/>
    </row>
    <row r="17" spans="1:15" ht="24">
      <c r="A17" s="10"/>
      <c r="B17" s="67">
        <f t="shared" si="1"/>
        <v>9</v>
      </c>
      <c r="C17" s="196">
        <v>39282</v>
      </c>
      <c r="D17" s="73">
        <v>0.95</v>
      </c>
      <c r="E17" s="74">
        <v>4.755</v>
      </c>
      <c r="F17" s="69">
        <f t="shared" si="0"/>
        <v>0.41083200000000003</v>
      </c>
      <c r="G17" s="18">
        <f t="shared" si="2"/>
        <v>30.724333333333334</v>
      </c>
      <c r="H17" s="71">
        <f t="shared" si="3"/>
        <v>12.622539312</v>
      </c>
      <c r="I17" s="106" t="s">
        <v>53</v>
      </c>
      <c r="J17" s="14">
        <v>37.114</v>
      </c>
      <c r="K17" s="14">
        <v>27.678</v>
      </c>
      <c r="L17" s="14">
        <v>27.381</v>
      </c>
      <c r="M17" s="17"/>
      <c r="N17" s="17"/>
      <c r="O17" s="10"/>
    </row>
    <row r="18" spans="1:15" ht="24">
      <c r="A18" s="10"/>
      <c r="B18" s="67">
        <f t="shared" si="1"/>
        <v>10</v>
      </c>
      <c r="C18" s="196">
        <v>39294</v>
      </c>
      <c r="D18" s="73">
        <v>2.51</v>
      </c>
      <c r="E18" s="74">
        <v>84.61</v>
      </c>
      <c r="F18" s="69">
        <f t="shared" si="0"/>
        <v>7.310304</v>
      </c>
      <c r="G18" s="18">
        <f t="shared" si="2"/>
        <v>704.9273333333334</v>
      </c>
      <c r="H18" s="71">
        <f t="shared" si="3"/>
        <v>5153.233104576001</v>
      </c>
      <c r="I18" s="106" t="s">
        <v>54</v>
      </c>
      <c r="J18" s="14">
        <v>768.715</v>
      </c>
      <c r="K18" s="14">
        <v>741.686</v>
      </c>
      <c r="L18" s="14">
        <v>604.381</v>
      </c>
      <c r="M18" s="17"/>
      <c r="N18" s="17"/>
      <c r="O18" s="10"/>
    </row>
    <row r="19" spans="1:15" ht="24">
      <c r="A19" s="10"/>
      <c r="B19" s="67">
        <f t="shared" si="1"/>
        <v>11</v>
      </c>
      <c r="C19" s="196">
        <v>39304</v>
      </c>
      <c r="D19" s="73">
        <v>1.3</v>
      </c>
      <c r="E19" s="74">
        <v>20.365</v>
      </c>
      <c r="F19" s="69">
        <f t="shared" si="0"/>
        <v>1.759536</v>
      </c>
      <c r="G19" s="18">
        <f t="shared" si="2"/>
        <v>41.84966666666667</v>
      </c>
      <c r="H19" s="71">
        <f t="shared" si="3"/>
        <v>73.635995088</v>
      </c>
      <c r="I19" s="106" t="s">
        <v>55</v>
      </c>
      <c r="J19" s="14">
        <v>32.137</v>
      </c>
      <c r="K19" s="14">
        <v>37.282</v>
      </c>
      <c r="L19" s="14">
        <v>56.13</v>
      </c>
      <c r="M19" s="17"/>
      <c r="N19" s="17"/>
      <c r="O19" s="10"/>
    </row>
    <row r="20" spans="1:15" ht="24">
      <c r="A20" s="10"/>
      <c r="B20" s="67">
        <f t="shared" si="1"/>
        <v>12</v>
      </c>
      <c r="C20" s="196">
        <v>39315</v>
      </c>
      <c r="D20" s="73">
        <v>1.29</v>
      </c>
      <c r="E20" s="74">
        <v>16.65</v>
      </c>
      <c r="F20" s="69">
        <f t="shared" si="0"/>
        <v>1.43856</v>
      </c>
      <c r="G20" s="18">
        <f t="shared" si="2"/>
        <v>127.09666666666668</v>
      </c>
      <c r="H20" s="71">
        <f t="shared" si="3"/>
        <v>182.83618080000002</v>
      </c>
      <c r="I20" s="106" t="s">
        <v>56</v>
      </c>
      <c r="J20" s="14">
        <v>121.359</v>
      </c>
      <c r="K20" s="14">
        <v>132.717</v>
      </c>
      <c r="L20" s="14">
        <v>127.214</v>
      </c>
      <c r="M20" s="17"/>
      <c r="N20" s="17"/>
      <c r="O20" s="10"/>
    </row>
    <row r="21" spans="1:15" ht="24">
      <c r="A21" s="10"/>
      <c r="B21" s="67">
        <f t="shared" si="1"/>
        <v>13</v>
      </c>
      <c r="C21" s="196">
        <v>39325</v>
      </c>
      <c r="D21" s="73">
        <v>1.44</v>
      </c>
      <c r="E21" s="74">
        <v>0.74</v>
      </c>
      <c r="F21" s="69">
        <f t="shared" si="0"/>
        <v>0.063936</v>
      </c>
      <c r="G21" s="18">
        <f t="shared" si="2"/>
        <v>109.20400000000001</v>
      </c>
      <c r="H21" s="71">
        <f t="shared" si="3"/>
        <v>6.982066944000001</v>
      </c>
      <c r="I21" s="106" t="s">
        <v>57</v>
      </c>
      <c r="J21" s="14">
        <v>101.724</v>
      </c>
      <c r="K21" s="14">
        <v>108.402</v>
      </c>
      <c r="L21" s="14">
        <v>117.486</v>
      </c>
      <c r="M21" s="17"/>
      <c r="N21" s="17"/>
      <c r="O21" s="10"/>
    </row>
    <row r="22" spans="1:15" ht="24">
      <c r="A22" s="10"/>
      <c r="B22" s="67">
        <f t="shared" si="1"/>
        <v>14</v>
      </c>
      <c r="C22" s="196">
        <v>39336</v>
      </c>
      <c r="D22" s="73">
        <f>+(4.36+4.3)/2</f>
        <v>4.33</v>
      </c>
      <c r="E22" s="74">
        <v>237.793</v>
      </c>
      <c r="F22" s="69">
        <f t="shared" si="0"/>
        <v>20.5453152</v>
      </c>
      <c r="G22" s="18">
        <f t="shared" si="2"/>
        <v>1746.793</v>
      </c>
      <c r="H22" s="71">
        <f t="shared" si="3"/>
        <v>35888.4127741536</v>
      </c>
      <c r="I22" s="106" t="s">
        <v>58</v>
      </c>
      <c r="J22" s="14">
        <v>1906.58</v>
      </c>
      <c r="K22" s="14">
        <v>1666.724</v>
      </c>
      <c r="L22" s="14">
        <v>1667.075</v>
      </c>
      <c r="M22" s="17"/>
      <c r="N22" s="17"/>
      <c r="O22" s="10"/>
    </row>
    <row r="23" spans="1:15" ht="24">
      <c r="A23" s="10"/>
      <c r="B23" s="67">
        <f t="shared" si="1"/>
        <v>15</v>
      </c>
      <c r="C23" s="196">
        <v>39345</v>
      </c>
      <c r="D23" s="73">
        <v>1.41</v>
      </c>
      <c r="E23" s="74">
        <v>30.361</v>
      </c>
      <c r="F23" s="69">
        <f t="shared" si="0"/>
        <v>2.6231904000000004</v>
      </c>
      <c r="G23" s="18">
        <f>+AVERAGE(J23:L23)</f>
        <v>86.31500000000001</v>
      </c>
      <c r="H23" s="71">
        <f>G23*F23</f>
        <v>226.42067937600007</v>
      </c>
      <c r="I23" s="106" t="s">
        <v>59</v>
      </c>
      <c r="J23" s="14">
        <v>86.193</v>
      </c>
      <c r="K23" s="14">
        <v>82.566</v>
      </c>
      <c r="L23" s="14">
        <v>90.186</v>
      </c>
      <c r="M23" s="17"/>
      <c r="N23" s="17"/>
      <c r="O23" s="10"/>
    </row>
    <row r="24" spans="1:15" ht="24">
      <c r="A24" s="10"/>
      <c r="B24" s="67">
        <f t="shared" si="1"/>
        <v>16</v>
      </c>
      <c r="C24" s="196">
        <v>39353</v>
      </c>
      <c r="D24" s="73">
        <v>1.54</v>
      </c>
      <c r="E24" s="74">
        <v>41.009</v>
      </c>
      <c r="F24" s="69">
        <f t="shared" si="0"/>
        <v>3.5431776000000004</v>
      </c>
      <c r="G24" s="18">
        <f>+AVERAGE(J24:L24)</f>
        <v>280.30466666666666</v>
      </c>
      <c r="H24" s="71">
        <f>G24*F24</f>
        <v>993.1692161088001</v>
      </c>
      <c r="I24" s="106" t="s">
        <v>60</v>
      </c>
      <c r="J24" s="14">
        <v>278.376</v>
      </c>
      <c r="K24" s="14">
        <v>266.749</v>
      </c>
      <c r="L24" s="14">
        <v>295.789</v>
      </c>
      <c r="M24" s="17"/>
      <c r="N24" s="17"/>
      <c r="O24" s="10"/>
    </row>
    <row r="25" spans="1:15" ht="24">
      <c r="A25" s="10"/>
      <c r="B25" s="67">
        <f t="shared" si="1"/>
        <v>17</v>
      </c>
      <c r="C25" s="196">
        <v>39364</v>
      </c>
      <c r="D25" s="73">
        <v>1.73</v>
      </c>
      <c r="E25" s="74">
        <v>51.517</v>
      </c>
      <c r="F25" s="69">
        <f t="shared" si="0"/>
        <v>4.451068800000001</v>
      </c>
      <c r="G25" s="18">
        <f>+AVERAGE(J25:L25)</f>
        <v>200.10666666666665</v>
      </c>
      <c r="H25" s="71">
        <f>G25*F25</f>
        <v>890.688540672</v>
      </c>
      <c r="I25" s="106" t="s">
        <v>61</v>
      </c>
      <c r="J25" s="14">
        <v>201.52</v>
      </c>
      <c r="K25" s="14">
        <v>201.939</v>
      </c>
      <c r="L25" s="14">
        <v>196.861</v>
      </c>
      <c r="M25" s="17"/>
      <c r="N25" s="17"/>
      <c r="O25" s="10"/>
    </row>
    <row r="26" spans="1:15" ht="24">
      <c r="A26" s="10"/>
      <c r="B26" s="67">
        <f t="shared" si="1"/>
        <v>18</v>
      </c>
      <c r="C26" s="196">
        <v>39374</v>
      </c>
      <c r="D26" s="73">
        <v>1.45</v>
      </c>
      <c r="E26" s="74">
        <v>35.211</v>
      </c>
      <c r="F26" s="69">
        <f t="shared" si="0"/>
        <v>3.0422304000000002</v>
      </c>
      <c r="G26" s="18">
        <f>+AVERAGE(J26:L26)</f>
        <v>52.62366666666667</v>
      </c>
      <c r="H26" s="71">
        <f>G26*F26</f>
        <v>160.09331849280002</v>
      </c>
      <c r="I26" s="106" t="s">
        <v>62</v>
      </c>
      <c r="J26" s="14">
        <v>40.119</v>
      </c>
      <c r="K26" s="14">
        <v>62.944</v>
      </c>
      <c r="L26" s="14">
        <v>54.808</v>
      </c>
      <c r="M26" s="17"/>
      <c r="N26" s="75"/>
      <c r="O26" s="10"/>
    </row>
    <row r="27" spans="1:15" ht="24">
      <c r="A27" s="10"/>
      <c r="B27" s="67">
        <f t="shared" si="1"/>
        <v>19</v>
      </c>
      <c r="C27" s="196">
        <v>39386</v>
      </c>
      <c r="D27" s="73">
        <v>1.23</v>
      </c>
      <c r="E27" s="74">
        <v>19.045</v>
      </c>
      <c r="F27" s="69">
        <f t="shared" si="0"/>
        <v>1.6454880000000003</v>
      </c>
      <c r="G27" s="18">
        <f aca="true" t="shared" si="4" ref="G27:G33">+AVERAGE(J27:L27)</f>
        <v>4.909666666666667</v>
      </c>
      <c r="H27" s="71">
        <f aca="true" t="shared" si="5" ref="H27:H33">G27*F27</f>
        <v>8.078797584000002</v>
      </c>
      <c r="I27" s="106" t="s">
        <v>63</v>
      </c>
      <c r="J27" s="14">
        <v>10.949</v>
      </c>
      <c r="K27" s="14">
        <v>1.217</v>
      </c>
      <c r="L27" s="14">
        <v>2.563</v>
      </c>
      <c r="M27" s="17"/>
      <c r="N27" s="17"/>
      <c r="O27" s="10"/>
    </row>
    <row r="28" spans="1:15" ht="24">
      <c r="A28" s="10"/>
      <c r="B28" s="67">
        <f t="shared" si="1"/>
        <v>20</v>
      </c>
      <c r="C28" s="196">
        <v>39394</v>
      </c>
      <c r="D28" s="73">
        <v>1.19</v>
      </c>
      <c r="E28" s="74">
        <v>11.762</v>
      </c>
      <c r="F28" s="69">
        <f t="shared" si="0"/>
        <v>1.0162368000000002</v>
      </c>
      <c r="G28" s="18">
        <f t="shared" si="4"/>
        <v>36.09166666666667</v>
      </c>
      <c r="H28" s="71">
        <f t="shared" si="5"/>
        <v>36.67767984000001</v>
      </c>
      <c r="I28" s="106" t="s">
        <v>64</v>
      </c>
      <c r="J28" s="14">
        <v>38.429</v>
      </c>
      <c r="K28" s="14">
        <v>35.206</v>
      </c>
      <c r="L28" s="14">
        <v>34.64</v>
      </c>
      <c r="M28" s="17"/>
      <c r="N28" s="17"/>
      <c r="O28" s="10"/>
    </row>
    <row r="29" spans="1:15" ht="24">
      <c r="A29" s="10"/>
      <c r="B29" s="67">
        <f t="shared" si="1"/>
        <v>21</v>
      </c>
      <c r="C29" s="196">
        <v>39406</v>
      </c>
      <c r="D29" s="73">
        <v>1.11</v>
      </c>
      <c r="E29" s="74">
        <v>10.783</v>
      </c>
      <c r="F29" s="69">
        <f t="shared" si="0"/>
        <v>0.9316512</v>
      </c>
      <c r="G29" s="18">
        <f t="shared" si="4"/>
        <v>7.966333333333334</v>
      </c>
      <c r="H29" s="71">
        <f t="shared" si="5"/>
        <v>7.421844009600001</v>
      </c>
      <c r="I29" s="106" t="s">
        <v>65</v>
      </c>
      <c r="J29" s="14">
        <v>8.798</v>
      </c>
      <c r="K29" s="14">
        <v>7.795</v>
      </c>
      <c r="L29" s="14">
        <v>7.306</v>
      </c>
      <c r="M29" s="17"/>
      <c r="N29" s="17"/>
      <c r="O29" s="10"/>
    </row>
    <row r="30" spans="1:15" ht="24">
      <c r="A30" s="10"/>
      <c r="B30" s="67">
        <f t="shared" si="1"/>
        <v>22</v>
      </c>
      <c r="C30" s="196">
        <v>39414</v>
      </c>
      <c r="D30" s="73">
        <v>1.08</v>
      </c>
      <c r="E30" s="74">
        <v>9.8</v>
      </c>
      <c r="F30" s="69">
        <f t="shared" si="0"/>
        <v>0.8467200000000001</v>
      </c>
      <c r="G30" s="18">
        <f t="shared" si="4"/>
        <v>0.8393333333333333</v>
      </c>
      <c r="H30" s="71">
        <f t="shared" si="5"/>
        <v>0.71068032</v>
      </c>
      <c r="I30" s="106" t="s">
        <v>66</v>
      </c>
      <c r="J30" s="14">
        <v>1.15</v>
      </c>
      <c r="K30" s="14">
        <v>0.311</v>
      </c>
      <c r="L30" s="14">
        <v>1.057</v>
      </c>
      <c r="M30" s="17"/>
      <c r="N30" s="17"/>
      <c r="O30" s="10"/>
    </row>
    <row r="31" spans="1:15" ht="24">
      <c r="A31" s="10"/>
      <c r="B31" s="67">
        <f t="shared" si="1"/>
        <v>23</v>
      </c>
      <c r="C31" s="196">
        <v>39420</v>
      </c>
      <c r="D31" s="16">
        <v>1.08</v>
      </c>
      <c r="E31" s="74">
        <v>8.319</v>
      </c>
      <c r="F31" s="69">
        <f t="shared" si="0"/>
        <v>0.7187616000000001</v>
      </c>
      <c r="G31" s="18">
        <f t="shared" si="4"/>
        <v>32.748</v>
      </c>
      <c r="H31" s="71">
        <f t="shared" si="5"/>
        <v>23.538004876800002</v>
      </c>
      <c r="I31" s="106" t="s">
        <v>67</v>
      </c>
      <c r="J31" s="14">
        <v>39.679</v>
      </c>
      <c r="K31" s="14">
        <v>40.587</v>
      </c>
      <c r="L31" s="14">
        <v>17.978</v>
      </c>
      <c r="M31" s="17"/>
      <c r="N31" s="17"/>
      <c r="O31" s="10"/>
    </row>
    <row r="32" spans="1:15" ht="24">
      <c r="A32" s="10"/>
      <c r="B32" s="67">
        <f t="shared" si="1"/>
        <v>24</v>
      </c>
      <c r="C32" s="196">
        <v>39436</v>
      </c>
      <c r="D32" s="73">
        <v>0.8</v>
      </c>
      <c r="E32" s="74">
        <v>6.091</v>
      </c>
      <c r="F32" s="69">
        <f t="shared" si="0"/>
        <v>0.5262624</v>
      </c>
      <c r="G32" s="18">
        <f t="shared" si="4"/>
        <v>22.225000000000005</v>
      </c>
      <c r="H32" s="71">
        <f t="shared" si="5"/>
        <v>11.696181840000003</v>
      </c>
      <c r="I32" s="106" t="s">
        <v>68</v>
      </c>
      <c r="J32" s="14">
        <v>31.595</v>
      </c>
      <c r="K32" s="14">
        <v>14.989</v>
      </c>
      <c r="L32" s="14">
        <v>20.091</v>
      </c>
      <c r="M32" s="17"/>
      <c r="N32" s="17"/>
      <c r="O32" s="10"/>
    </row>
    <row r="33" spans="1:15" ht="24">
      <c r="A33" s="10"/>
      <c r="B33" s="67">
        <f t="shared" si="1"/>
        <v>25</v>
      </c>
      <c r="C33" s="196">
        <v>39443</v>
      </c>
      <c r="D33" s="16">
        <v>0.76</v>
      </c>
      <c r="E33" s="74">
        <v>6.293</v>
      </c>
      <c r="F33" s="69">
        <f t="shared" si="0"/>
        <v>0.5437152000000001</v>
      </c>
      <c r="G33" s="18">
        <f t="shared" si="4"/>
        <v>16.807666666666666</v>
      </c>
      <c r="H33" s="71">
        <f t="shared" si="5"/>
        <v>9.138583843200001</v>
      </c>
      <c r="I33" s="106" t="s">
        <v>69</v>
      </c>
      <c r="J33" s="14">
        <v>16.04</v>
      </c>
      <c r="K33" s="14">
        <v>16.281</v>
      </c>
      <c r="L33" s="14">
        <v>18.102</v>
      </c>
      <c r="M33" s="17"/>
      <c r="N33" s="17"/>
      <c r="O33" s="10"/>
    </row>
    <row r="34" spans="1:15" ht="24">
      <c r="A34" s="10"/>
      <c r="B34" s="67">
        <f t="shared" si="1"/>
        <v>26</v>
      </c>
      <c r="C34" s="196">
        <v>39457</v>
      </c>
      <c r="D34" s="16">
        <v>0.74</v>
      </c>
      <c r="E34" s="74">
        <v>4.989</v>
      </c>
      <c r="F34" s="69">
        <f t="shared" si="0"/>
        <v>0.43104960000000003</v>
      </c>
      <c r="G34" s="18">
        <f aca="true" t="shared" si="6" ref="G34:G39">+AVERAGE(J34:L34)</f>
        <v>10.58</v>
      </c>
      <c r="H34" s="71">
        <f aca="true" t="shared" si="7" ref="H34:H39">G34*F34</f>
        <v>4.560504768</v>
      </c>
      <c r="I34" s="106" t="s">
        <v>70</v>
      </c>
      <c r="J34" s="14">
        <v>9.948</v>
      </c>
      <c r="K34" s="14">
        <v>10.635</v>
      </c>
      <c r="L34" s="14">
        <v>11.157</v>
      </c>
      <c r="M34" s="17"/>
      <c r="N34" s="17"/>
      <c r="O34" s="10"/>
    </row>
    <row r="35" spans="1:15" ht="24">
      <c r="A35" s="10"/>
      <c r="B35" s="67">
        <f t="shared" si="1"/>
        <v>27</v>
      </c>
      <c r="C35" s="196">
        <v>39463</v>
      </c>
      <c r="D35" s="16">
        <v>0.72</v>
      </c>
      <c r="E35" s="74">
        <v>3.64</v>
      </c>
      <c r="F35" s="69">
        <f t="shared" si="0"/>
        <v>0.31449600000000005</v>
      </c>
      <c r="G35" s="18">
        <f t="shared" si="6"/>
        <v>11.925666666666666</v>
      </c>
      <c r="H35" s="71">
        <f t="shared" si="7"/>
        <v>3.7505744640000005</v>
      </c>
      <c r="I35" s="106" t="s">
        <v>71</v>
      </c>
      <c r="J35" s="14">
        <v>15.566</v>
      </c>
      <c r="K35" s="14">
        <v>17.552</v>
      </c>
      <c r="L35" s="14">
        <v>2.659</v>
      </c>
      <c r="M35" s="17"/>
      <c r="N35" s="17"/>
      <c r="O35" s="10"/>
    </row>
    <row r="36" spans="1:15" ht="24">
      <c r="A36" s="10"/>
      <c r="B36" s="67">
        <f t="shared" si="1"/>
        <v>28</v>
      </c>
      <c r="C36" s="196">
        <v>39477</v>
      </c>
      <c r="D36" s="16">
        <v>0.72</v>
      </c>
      <c r="E36" s="74">
        <v>4.459</v>
      </c>
      <c r="F36" s="69">
        <f t="shared" si="0"/>
        <v>0.3852576</v>
      </c>
      <c r="G36" s="18">
        <f t="shared" si="6"/>
        <v>14.53266666666667</v>
      </c>
      <c r="H36" s="71">
        <f t="shared" si="7"/>
        <v>5.598820281600001</v>
      </c>
      <c r="I36" s="106" t="s">
        <v>72</v>
      </c>
      <c r="J36" s="14">
        <v>8.063</v>
      </c>
      <c r="K36" s="14">
        <v>24.978</v>
      </c>
      <c r="L36" s="14">
        <v>10.557</v>
      </c>
      <c r="M36" s="17"/>
      <c r="N36" s="17"/>
      <c r="O36" s="10"/>
    </row>
    <row r="37" spans="1:15" ht="24">
      <c r="A37" s="10"/>
      <c r="B37" s="67">
        <f t="shared" si="1"/>
        <v>29</v>
      </c>
      <c r="C37" s="196">
        <v>39485</v>
      </c>
      <c r="D37" s="73">
        <v>0.7</v>
      </c>
      <c r="E37" s="74">
        <v>4.559</v>
      </c>
      <c r="F37" s="69">
        <f t="shared" si="0"/>
        <v>0.3938976</v>
      </c>
      <c r="G37" s="18">
        <f t="shared" si="6"/>
        <v>53.39566666666667</v>
      </c>
      <c r="H37" s="71">
        <f t="shared" si="7"/>
        <v>21.032424950400003</v>
      </c>
      <c r="I37" s="106" t="s">
        <v>73</v>
      </c>
      <c r="J37" s="14">
        <v>54.128</v>
      </c>
      <c r="K37" s="14">
        <v>55.134</v>
      </c>
      <c r="L37" s="14">
        <v>50.925</v>
      </c>
      <c r="M37" s="17"/>
      <c r="N37" s="17"/>
      <c r="O37" s="10"/>
    </row>
    <row r="38" spans="1:15" ht="24">
      <c r="A38" s="10"/>
      <c r="B38" s="67">
        <f t="shared" si="1"/>
        <v>30</v>
      </c>
      <c r="C38" s="196">
        <v>39497</v>
      </c>
      <c r="D38" s="16">
        <v>0.68</v>
      </c>
      <c r="E38" s="74">
        <v>4.056</v>
      </c>
      <c r="F38" s="69">
        <f t="shared" si="0"/>
        <v>0.35043840000000004</v>
      </c>
      <c r="G38" s="18">
        <f t="shared" si="6"/>
        <v>27.198000000000004</v>
      </c>
      <c r="H38" s="71">
        <f t="shared" si="7"/>
        <v>9.531223603200003</v>
      </c>
      <c r="I38" s="106" t="s">
        <v>74</v>
      </c>
      <c r="J38" s="14">
        <v>29.106</v>
      </c>
      <c r="K38" s="14">
        <v>18.919</v>
      </c>
      <c r="L38" s="14">
        <v>33.569</v>
      </c>
      <c r="M38" s="17"/>
      <c r="N38" s="17"/>
      <c r="O38" s="10"/>
    </row>
    <row r="39" spans="1:15" ht="24">
      <c r="A39" s="10"/>
      <c r="B39" s="67">
        <f t="shared" si="1"/>
        <v>31</v>
      </c>
      <c r="C39" s="196">
        <v>39506</v>
      </c>
      <c r="D39" s="16">
        <v>0.66</v>
      </c>
      <c r="E39" s="74">
        <v>2.945</v>
      </c>
      <c r="F39" s="69">
        <f t="shared" si="0"/>
        <v>0.254448</v>
      </c>
      <c r="G39" s="18">
        <f t="shared" si="6"/>
        <v>25.084666666666667</v>
      </c>
      <c r="H39" s="71">
        <f t="shared" si="7"/>
        <v>6.382743264</v>
      </c>
      <c r="I39" s="106" t="s">
        <v>75</v>
      </c>
      <c r="J39" s="14">
        <v>17.028</v>
      </c>
      <c r="K39" s="14">
        <v>34.883</v>
      </c>
      <c r="L39" s="14">
        <v>23.343</v>
      </c>
      <c r="M39" s="17"/>
      <c r="N39" s="17"/>
      <c r="O39" s="10"/>
    </row>
    <row r="40" spans="1:15" ht="24">
      <c r="A40" s="10"/>
      <c r="B40" s="67">
        <f t="shared" si="1"/>
        <v>32</v>
      </c>
      <c r="C40" s="196">
        <v>39512</v>
      </c>
      <c r="D40" s="16">
        <v>0.66</v>
      </c>
      <c r="E40" s="74">
        <v>2.622</v>
      </c>
      <c r="F40" s="69">
        <f t="shared" si="0"/>
        <v>0.22654080000000001</v>
      </c>
      <c r="G40" s="18">
        <f aca="true" t="shared" si="8" ref="G40:G46">+AVERAGE(J40:L40)</f>
        <v>5.503333333333334</v>
      </c>
      <c r="H40" s="71">
        <f aca="true" t="shared" si="9" ref="H40:H46">G40*F40</f>
        <v>1.2467295360000001</v>
      </c>
      <c r="I40" s="106" t="s">
        <v>76</v>
      </c>
      <c r="J40" s="14">
        <v>5.827</v>
      </c>
      <c r="K40" s="14">
        <v>3.194</v>
      </c>
      <c r="L40" s="14">
        <v>7.489</v>
      </c>
      <c r="M40" s="17"/>
      <c r="N40" s="17"/>
      <c r="O40" s="10"/>
    </row>
    <row r="41" spans="1:15" ht="24">
      <c r="A41" s="10"/>
      <c r="B41" s="67">
        <f t="shared" si="1"/>
        <v>33</v>
      </c>
      <c r="C41" s="196">
        <v>39526</v>
      </c>
      <c r="D41" s="16">
        <v>0.64</v>
      </c>
      <c r="E41" s="74">
        <v>2.091</v>
      </c>
      <c r="F41" s="69">
        <f t="shared" si="0"/>
        <v>0.18066240000000003</v>
      </c>
      <c r="G41" s="18">
        <f t="shared" si="8"/>
        <v>16.733</v>
      </c>
      <c r="H41" s="71">
        <f t="shared" si="9"/>
        <v>3.0230239392000007</v>
      </c>
      <c r="I41" s="106" t="s">
        <v>77</v>
      </c>
      <c r="J41" s="14">
        <v>24.655</v>
      </c>
      <c r="K41" s="14">
        <v>8.956</v>
      </c>
      <c r="L41" s="14">
        <v>16.588</v>
      </c>
      <c r="M41" s="17"/>
      <c r="N41" s="17"/>
      <c r="O41" s="10"/>
    </row>
    <row r="42" spans="1:15" ht="24.75" thickBot="1">
      <c r="A42" s="10"/>
      <c r="B42" s="76">
        <f t="shared" si="1"/>
        <v>34</v>
      </c>
      <c r="C42" s="197">
        <v>39534</v>
      </c>
      <c r="D42" s="77">
        <v>0.65</v>
      </c>
      <c r="E42" s="83">
        <v>2.461</v>
      </c>
      <c r="F42" s="78">
        <f t="shared" si="0"/>
        <v>0.2126304</v>
      </c>
      <c r="G42" s="79">
        <f t="shared" si="8"/>
        <v>20.463</v>
      </c>
      <c r="H42" s="80">
        <f t="shared" si="9"/>
        <v>4.3510558752</v>
      </c>
      <c r="I42" s="107" t="s">
        <v>78</v>
      </c>
      <c r="J42" s="81">
        <v>26.3</v>
      </c>
      <c r="K42" s="81">
        <v>11.044</v>
      </c>
      <c r="L42" s="81">
        <v>24.045</v>
      </c>
      <c r="M42" s="17"/>
      <c r="N42" s="17"/>
      <c r="O42" s="10"/>
    </row>
    <row r="43" spans="1:15" ht="24">
      <c r="A43" s="10"/>
      <c r="B43" s="8">
        <v>1</v>
      </c>
      <c r="C43" s="196">
        <v>39548</v>
      </c>
      <c r="D43" s="16">
        <v>0.76</v>
      </c>
      <c r="E43" s="74">
        <v>3.456</v>
      </c>
      <c r="F43" s="74">
        <f t="shared" si="0"/>
        <v>0.2985984</v>
      </c>
      <c r="G43" s="18">
        <f t="shared" si="8"/>
        <v>48.199666666666666</v>
      </c>
      <c r="H43" s="71">
        <f t="shared" si="9"/>
        <v>14.392343347199999</v>
      </c>
      <c r="I43" s="106" t="s">
        <v>79</v>
      </c>
      <c r="J43" s="14">
        <v>43.73</v>
      </c>
      <c r="K43" s="14">
        <v>59.605</v>
      </c>
      <c r="L43" s="14">
        <v>41.264</v>
      </c>
      <c r="M43" s="17"/>
      <c r="N43" s="17"/>
      <c r="O43" s="10"/>
    </row>
    <row r="44" spans="1:15" ht="24">
      <c r="A44" s="10"/>
      <c r="B44" s="8">
        <f aca="true" t="shared" si="10" ref="B44:B54">+B43+1</f>
        <v>2</v>
      </c>
      <c r="C44" s="196">
        <v>39562</v>
      </c>
      <c r="D44" s="16">
        <v>0.83</v>
      </c>
      <c r="E44" s="74">
        <v>4.096</v>
      </c>
      <c r="F44" s="74">
        <f t="shared" si="0"/>
        <v>0.35389440000000005</v>
      </c>
      <c r="G44" s="18">
        <f t="shared" si="8"/>
        <v>2402.509666666667</v>
      </c>
      <c r="H44" s="71">
        <f t="shared" si="9"/>
        <v>850.2347169792001</v>
      </c>
      <c r="I44" s="108" t="s">
        <v>80</v>
      </c>
      <c r="J44" s="14">
        <v>2550.548</v>
      </c>
      <c r="K44" s="14">
        <v>2125.384</v>
      </c>
      <c r="L44" s="14">
        <v>2531.597</v>
      </c>
      <c r="M44" s="17"/>
      <c r="N44" s="17"/>
      <c r="O44" s="10"/>
    </row>
    <row r="45" spans="1:15" ht="24">
      <c r="A45" s="10"/>
      <c r="B45" s="8">
        <f t="shared" si="10"/>
        <v>3</v>
      </c>
      <c r="C45" s="196">
        <v>39574</v>
      </c>
      <c r="D45" s="16">
        <v>0.81</v>
      </c>
      <c r="E45" s="74">
        <v>5.67</v>
      </c>
      <c r="F45" s="74">
        <f t="shared" si="0"/>
        <v>0.48988800000000005</v>
      </c>
      <c r="G45" s="18">
        <f t="shared" si="8"/>
        <v>25.826333333333334</v>
      </c>
      <c r="H45" s="71">
        <f t="shared" si="9"/>
        <v>12.652010784000002</v>
      </c>
      <c r="I45" s="11" t="s">
        <v>81</v>
      </c>
      <c r="J45" s="14">
        <v>26.523</v>
      </c>
      <c r="K45" s="14">
        <v>32.841</v>
      </c>
      <c r="L45" s="14">
        <v>18.115</v>
      </c>
      <c r="M45" s="17"/>
      <c r="N45" s="17"/>
      <c r="O45" s="10"/>
    </row>
    <row r="46" spans="1:15" ht="24">
      <c r="A46" s="10"/>
      <c r="B46" s="8">
        <f t="shared" si="10"/>
        <v>4</v>
      </c>
      <c r="C46" s="196">
        <v>39583</v>
      </c>
      <c r="D46" s="16">
        <v>0.72</v>
      </c>
      <c r="E46" s="74">
        <v>3.139</v>
      </c>
      <c r="F46" s="74">
        <f t="shared" si="0"/>
        <v>0.2712096</v>
      </c>
      <c r="G46" s="18">
        <f t="shared" si="8"/>
        <v>3.515333333333333</v>
      </c>
      <c r="H46" s="71">
        <f t="shared" si="9"/>
        <v>0.9533921471999999</v>
      </c>
      <c r="I46" s="11" t="s">
        <v>82</v>
      </c>
      <c r="J46" s="14">
        <v>3.264</v>
      </c>
      <c r="K46" s="14">
        <v>3.427</v>
      </c>
      <c r="L46" s="14">
        <v>3.855</v>
      </c>
      <c r="M46" s="17"/>
      <c r="N46" s="17"/>
      <c r="O46" s="10"/>
    </row>
    <row r="47" spans="1:15" ht="24">
      <c r="A47" s="10"/>
      <c r="B47" s="8">
        <f t="shared" si="10"/>
        <v>5</v>
      </c>
      <c r="C47" s="196">
        <v>39595</v>
      </c>
      <c r="D47" s="16">
        <v>0.87</v>
      </c>
      <c r="E47" s="74">
        <v>9.234</v>
      </c>
      <c r="F47" s="74">
        <f t="shared" si="0"/>
        <v>0.7978176</v>
      </c>
      <c r="G47" s="18">
        <f aca="true" t="shared" si="11" ref="G47:G54">+AVERAGE(J47:L47)</f>
        <v>10.561666666666666</v>
      </c>
      <c r="H47" s="71">
        <f aca="true" t="shared" si="12" ref="H47:H54">G47*F47</f>
        <v>8.426283552</v>
      </c>
      <c r="I47" s="11" t="s">
        <v>83</v>
      </c>
      <c r="J47" s="14">
        <v>11.783</v>
      </c>
      <c r="K47" s="14">
        <v>13.66</v>
      </c>
      <c r="L47" s="14">
        <v>6.242</v>
      </c>
      <c r="M47" s="17"/>
      <c r="N47" s="17"/>
      <c r="O47" s="10"/>
    </row>
    <row r="48" spans="1:15" ht="24">
      <c r="A48" s="10"/>
      <c r="B48" s="8">
        <f t="shared" si="10"/>
        <v>6</v>
      </c>
      <c r="C48" s="196">
        <v>39603</v>
      </c>
      <c r="D48" s="73">
        <v>2.3</v>
      </c>
      <c r="E48" s="74">
        <v>81.021</v>
      </c>
      <c r="F48" s="74">
        <f t="shared" si="0"/>
        <v>7.000214400000001</v>
      </c>
      <c r="G48" s="18">
        <f t="shared" si="11"/>
        <v>644.7363333333334</v>
      </c>
      <c r="H48" s="71">
        <f t="shared" si="12"/>
        <v>4513.292564803201</v>
      </c>
      <c r="I48" s="8" t="s">
        <v>84</v>
      </c>
      <c r="J48" s="14">
        <v>1061.83</v>
      </c>
      <c r="K48" s="14">
        <v>426.766</v>
      </c>
      <c r="L48" s="14">
        <v>445.613</v>
      </c>
      <c r="M48" s="17"/>
      <c r="N48" s="17"/>
      <c r="O48" s="10"/>
    </row>
    <row r="49" spans="1:15" ht="24">
      <c r="A49" s="10"/>
      <c r="B49" s="8">
        <f t="shared" si="10"/>
        <v>7</v>
      </c>
      <c r="C49" s="196">
        <v>39612</v>
      </c>
      <c r="D49" s="73">
        <v>3.59</v>
      </c>
      <c r="E49" s="74">
        <v>162.616</v>
      </c>
      <c r="F49" s="74">
        <f t="shared" si="0"/>
        <v>14.050022400000001</v>
      </c>
      <c r="G49" s="18">
        <f t="shared" si="11"/>
        <v>1352.5959999999998</v>
      </c>
      <c r="H49" s="71">
        <f t="shared" si="12"/>
        <v>19004.0040981504</v>
      </c>
      <c r="I49" s="8" t="s">
        <v>85</v>
      </c>
      <c r="J49" s="14">
        <v>1348.458</v>
      </c>
      <c r="K49" s="14">
        <v>1340.764</v>
      </c>
      <c r="L49" s="14">
        <v>1368.566</v>
      </c>
      <c r="M49" s="17"/>
      <c r="N49" s="17"/>
      <c r="O49" s="10"/>
    </row>
    <row r="50" spans="1:15" ht="24">
      <c r="A50" s="10"/>
      <c r="B50" s="8">
        <f t="shared" si="10"/>
        <v>8</v>
      </c>
      <c r="C50" s="196">
        <v>39626</v>
      </c>
      <c r="D50" s="73">
        <v>1.08</v>
      </c>
      <c r="E50" s="74">
        <v>20.082</v>
      </c>
      <c r="F50" s="74">
        <f t="shared" si="0"/>
        <v>1.7350848</v>
      </c>
      <c r="G50" s="18">
        <f t="shared" si="11"/>
        <v>79.53866666666666</v>
      </c>
      <c r="H50" s="71">
        <f t="shared" si="12"/>
        <v>138.00633154559998</v>
      </c>
      <c r="I50" s="8" t="s">
        <v>52</v>
      </c>
      <c r="J50" s="14">
        <v>77.551</v>
      </c>
      <c r="K50" s="14">
        <v>76.904</v>
      </c>
      <c r="L50" s="14">
        <v>84.161</v>
      </c>
      <c r="M50" s="17"/>
      <c r="N50" s="17"/>
      <c r="O50" s="10"/>
    </row>
    <row r="51" spans="1:15" ht="24">
      <c r="A51" s="10"/>
      <c r="B51" s="8">
        <f t="shared" si="10"/>
        <v>9</v>
      </c>
      <c r="C51" s="196">
        <v>39638</v>
      </c>
      <c r="D51" s="16">
        <v>1.59</v>
      </c>
      <c r="E51" s="74">
        <v>49.395</v>
      </c>
      <c r="F51" s="74">
        <f t="shared" si="0"/>
        <v>4.267728000000001</v>
      </c>
      <c r="G51" s="18">
        <f t="shared" si="11"/>
        <v>358.91200000000003</v>
      </c>
      <c r="H51" s="71">
        <f t="shared" si="12"/>
        <v>1531.7387919360006</v>
      </c>
      <c r="I51" s="8" t="s">
        <v>53</v>
      </c>
      <c r="J51" s="14">
        <v>348.695</v>
      </c>
      <c r="K51" s="14">
        <v>371.15</v>
      </c>
      <c r="L51" s="14">
        <v>356.891</v>
      </c>
      <c r="M51" s="17"/>
      <c r="N51" s="17"/>
      <c r="O51" s="10"/>
    </row>
    <row r="52" spans="1:15" ht="24">
      <c r="A52" s="10"/>
      <c r="B52" s="8">
        <f t="shared" si="10"/>
        <v>10</v>
      </c>
      <c r="C52" s="196">
        <v>39644</v>
      </c>
      <c r="D52" s="16">
        <v>1.76</v>
      </c>
      <c r="E52" s="74">
        <v>57.519</v>
      </c>
      <c r="F52" s="74">
        <f t="shared" si="0"/>
        <v>4.9696416</v>
      </c>
      <c r="G52" s="18">
        <f t="shared" si="11"/>
        <v>158.09733333333335</v>
      </c>
      <c r="H52" s="71">
        <f t="shared" si="12"/>
        <v>785.6870845824001</v>
      </c>
      <c r="I52" s="8" t="s">
        <v>54</v>
      </c>
      <c r="J52" s="14">
        <v>158.616</v>
      </c>
      <c r="K52" s="14">
        <v>156.184</v>
      </c>
      <c r="L52" s="14">
        <v>159.492</v>
      </c>
      <c r="M52" s="17"/>
      <c r="N52" s="17"/>
      <c r="O52" s="10"/>
    </row>
    <row r="53" spans="1:15" ht="24">
      <c r="A53" s="10"/>
      <c r="B53" s="8">
        <f t="shared" si="10"/>
        <v>11</v>
      </c>
      <c r="C53" s="196">
        <v>39653</v>
      </c>
      <c r="D53" s="16">
        <v>2.45</v>
      </c>
      <c r="E53" s="74">
        <v>84.129</v>
      </c>
      <c r="F53" s="74">
        <f t="shared" si="0"/>
        <v>7.268745600000001</v>
      </c>
      <c r="G53" s="18">
        <f t="shared" si="11"/>
        <v>184.3563333333333</v>
      </c>
      <c r="H53" s="71">
        <f t="shared" si="12"/>
        <v>1340.0392867488</v>
      </c>
      <c r="I53" s="8" t="s">
        <v>55</v>
      </c>
      <c r="J53" s="14">
        <v>204.968</v>
      </c>
      <c r="K53" s="14">
        <v>170.074</v>
      </c>
      <c r="L53" s="14">
        <v>178.027</v>
      </c>
      <c r="M53" s="17"/>
      <c r="N53" s="17"/>
      <c r="O53" s="10"/>
    </row>
    <row r="54" spans="1:15" ht="24">
      <c r="A54" s="10"/>
      <c r="B54" s="8">
        <f t="shared" si="10"/>
        <v>12</v>
      </c>
      <c r="C54" s="196">
        <v>39665</v>
      </c>
      <c r="D54" s="73">
        <v>2.6</v>
      </c>
      <c r="E54" s="74">
        <v>97.185</v>
      </c>
      <c r="F54" s="74">
        <f t="shared" si="0"/>
        <v>8.396784</v>
      </c>
      <c r="G54" s="18">
        <f t="shared" si="11"/>
        <v>303.30333333333334</v>
      </c>
      <c r="H54" s="71">
        <f t="shared" si="12"/>
        <v>2546.77257648</v>
      </c>
      <c r="I54" s="8" t="s">
        <v>56</v>
      </c>
      <c r="J54" s="14">
        <v>300.578</v>
      </c>
      <c r="K54" s="14">
        <v>290.999</v>
      </c>
      <c r="L54" s="14">
        <v>318.333</v>
      </c>
      <c r="M54" s="17"/>
      <c r="N54" s="17"/>
      <c r="O54" s="10"/>
    </row>
    <row r="55" spans="1:15" ht="24">
      <c r="A55" s="10"/>
      <c r="B55" s="8">
        <f aca="true" t="shared" si="13" ref="B55:B62">+B54+1</f>
        <v>13</v>
      </c>
      <c r="C55" s="196">
        <v>39675</v>
      </c>
      <c r="D55" s="16">
        <v>2.25</v>
      </c>
      <c r="E55" s="74">
        <v>77.903</v>
      </c>
      <c r="F55" s="74">
        <f t="shared" si="0"/>
        <v>6.730819200000001</v>
      </c>
      <c r="G55" s="18">
        <f aca="true" t="shared" si="14" ref="G55:G60">+AVERAGE(J55:L55)</f>
        <v>156.34699999999998</v>
      </c>
      <c r="H55" s="71">
        <f aca="true" t="shared" si="15" ref="H55:H60">G55*F55</f>
        <v>1052.3433894624</v>
      </c>
      <c r="I55" s="8" t="s">
        <v>57</v>
      </c>
      <c r="J55" s="14">
        <v>163.966</v>
      </c>
      <c r="K55" s="14">
        <v>156.17</v>
      </c>
      <c r="L55" s="14">
        <v>148.905</v>
      </c>
      <c r="M55" s="17"/>
      <c r="N55" s="17"/>
      <c r="O55" s="10"/>
    </row>
    <row r="56" spans="1:15" ht="24">
      <c r="A56" s="10"/>
      <c r="B56" s="8">
        <f t="shared" si="13"/>
        <v>14</v>
      </c>
      <c r="C56" s="196">
        <v>39685</v>
      </c>
      <c r="D56" s="16">
        <v>3.35</v>
      </c>
      <c r="E56" s="74">
        <v>137.143</v>
      </c>
      <c r="F56" s="74">
        <f t="shared" si="0"/>
        <v>11.8491552</v>
      </c>
      <c r="G56" s="18">
        <f t="shared" si="14"/>
        <v>730.5680000000001</v>
      </c>
      <c r="H56" s="71">
        <f t="shared" si="15"/>
        <v>8656.613616153601</v>
      </c>
      <c r="I56" s="8" t="s">
        <v>58</v>
      </c>
      <c r="J56" s="14">
        <v>711.494</v>
      </c>
      <c r="K56" s="14">
        <v>739.174</v>
      </c>
      <c r="L56" s="14">
        <v>741.036</v>
      </c>
      <c r="M56" s="17"/>
      <c r="N56" s="17"/>
      <c r="O56" s="10"/>
    </row>
    <row r="57" spans="1:15" ht="24">
      <c r="A57" s="10"/>
      <c r="B57" s="8">
        <f t="shared" si="13"/>
        <v>15</v>
      </c>
      <c r="C57" s="196">
        <v>39698</v>
      </c>
      <c r="D57" s="74">
        <v>2.05</v>
      </c>
      <c r="E57" s="74">
        <v>59.107</v>
      </c>
      <c r="F57" s="74">
        <f t="shared" si="0"/>
        <v>5.1068448</v>
      </c>
      <c r="G57" s="18">
        <f t="shared" si="14"/>
        <v>468.132</v>
      </c>
      <c r="H57" s="71">
        <f t="shared" si="15"/>
        <v>2390.6774699136</v>
      </c>
      <c r="I57" s="8" t="s">
        <v>59</v>
      </c>
      <c r="J57" s="14">
        <v>492.898</v>
      </c>
      <c r="K57" s="14">
        <v>424.171</v>
      </c>
      <c r="L57" s="14">
        <v>487.327</v>
      </c>
      <c r="M57" s="17"/>
      <c r="N57" s="17"/>
      <c r="O57" s="10"/>
    </row>
    <row r="58" spans="1:15" ht="24">
      <c r="A58" s="10"/>
      <c r="B58" s="8">
        <f t="shared" si="13"/>
        <v>16</v>
      </c>
      <c r="C58" s="196">
        <v>39706</v>
      </c>
      <c r="D58" s="74">
        <v>1.8</v>
      </c>
      <c r="E58" s="74">
        <v>42.708</v>
      </c>
      <c r="F58" s="74">
        <f t="shared" si="0"/>
        <v>3.6899712</v>
      </c>
      <c r="G58" s="18">
        <f t="shared" si="14"/>
        <v>418.74399999999997</v>
      </c>
      <c r="H58" s="71">
        <f t="shared" si="15"/>
        <v>1545.1533001727998</v>
      </c>
      <c r="I58" s="8" t="s">
        <v>60</v>
      </c>
      <c r="J58" s="14">
        <v>257.043</v>
      </c>
      <c r="K58" s="14">
        <v>499.425</v>
      </c>
      <c r="L58" s="14">
        <v>499.764</v>
      </c>
      <c r="M58" s="17"/>
      <c r="N58" s="17"/>
      <c r="O58" s="10"/>
    </row>
    <row r="59" spans="1:15" ht="24">
      <c r="A59" s="10"/>
      <c r="B59" s="8">
        <f t="shared" si="13"/>
        <v>17</v>
      </c>
      <c r="C59" s="196">
        <v>39716</v>
      </c>
      <c r="D59" s="74">
        <v>1.48</v>
      </c>
      <c r="E59" s="74">
        <v>27.095</v>
      </c>
      <c r="F59" s="74">
        <f t="shared" si="0"/>
        <v>2.341008</v>
      </c>
      <c r="G59" s="18">
        <f t="shared" si="14"/>
        <v>79.464</v>
      </c>
      <c r="H59" s="71">
        <f t="shared" si="15"/>
        <v>186.025859712</v>
      </c>
      <c r="I59" s="8" t="s">
        <v>86</v>
      </c>
      <c r="J59" s="14">
        <v>87.968</v>
      </c>
      <c r="K59" s="14">
        <v>81.126</v>
      </c>
      <c r="L59" s="14">
        <v>69.298</v>
      </c>
      <c r="M59" s="17"/>
      <c r="N59" s="17"/>
      <c r="O59" s="10"/>
    </row>
    <row r="60" spans="1:15" ht="24">
      <c r="A60" s="10"/>
      <c r="B60" s="8">
        <f t="shared" si="13"/>
        <v>18</v>
      </c>
      <c r="C60" s="196">
        <v>39729</v>
      </c>
      <c r="D60" s="16">
        <v>1.67</v>
      </c>
      <c r="E60" s="74">
        <v>34.607</v>
      </c>
      <c r="F60" s="74">
        <f t="shared" si="0"/>
        <v>2.9900448</v>
      </c>
      <c r="G60" s="18">
        <f t="shared" si="14"/>
        <v>1370.2055133333333</v>
      </c>
      <c r="H60" s="71">
        <f t="shared" si="15"/>
        <v>4096.975870073664</v>
      </c>
      <c r="I60" s="8" t="s">
        <v>62</v>
      </c>
      <c r="J60" s="14">
        <v>1481.80459</v>
      </c>
      <c r="K60" s="14">
        <v>1329.29325</v>
      </c>
      <c r="L60" s="14">
        <v>1299.5187</v>
      </c>
      <c r="M60" s="17"/>
      <c r="N60" s="17"/>
      <c r="O60" s="10"/>
    </row>
    <row r="61" spans="1:15" ht="24">
      <c r="A61" s="10"/>
      <c r="B61" s="8">
        <f t="shared" si="13"/>
        <v>19</v>
      </c>
      <c r="C61" s="196">
        <v>39736</v>
      </c>
      <c r="D61" s="16">
        <v>1.25</v>
      </c>
      <c r="E61" s="74">
        <v>16.128</v>
      </c>
      <c r="F61" s="74">
        <f t="shared" si="0"/>
        <v>1.3934592000000001</v>
      </c>
      <c r="G61" s="18">
        <f>+AVERAGE(J61:L61)</f>
        <v>27.109619999999996</v>
      </c>
      <c r="H61" s="71">
        <f>G61*F61</f>
        <v>37.776149397504</v>
      </c>
      <c r="I61" s="8" t="s">
        <v>63</v>
      </c>
      <c r="J61" s="14">
        <v>11.83594</v>
      </c>
      <c r="K61" s="14">
        <v>17.3692</v>
      </c>
      <c r="L61" s="14">
        <v>52.12372</v>
      </c>
      <c r="M61" s="17"/>
      <c r="N61" s="17"/>
      <c r="O61" s="10"/>
    </row>
    <row r="62" spans="1:15" ht="24">
      <c r="A62" s="10"/>
      <c r="B62" s="8">
        <f t="shared" si="13"/>
        <v>20</v>
      </c>
      <c r="C62" s="196">
        <v>39748</v>
      </c>
      <c r="D62" s="16">
        <v>1.17</v>
      </c>
      <c r="E62" s="74">
        <v>15.877</v>
      </c>
      <c r="F62" s="74">
        <f t="shared" si="0"/>
        <v>1.3717728000000002</v>
      </c>
      <c r="G62" s="18">
        <f>+AVERAGE(J62:L62)</f>
        <v>30.024389999999997</v>
      </c>
      <c r="H62" s="71">
        <f>G62*F62</f>
        <v>41.186641538592</v>
      </c>
      <c r="I62" s="8" t="s">
        <v>64</v>
      </c>
      <c r="J62" s="14">
        <v>37.37274</v>
      </c>
      <c r="K62" s="14">
        <v>23.36838</v>
      </c>
      <c r="L62" s="14">
        <v>29.33205</v>
      </c>
      <c r="M62" s="17"/>
      <c r="N62" s="17"/>
      <c r="O62" s="10"/>
    </row>
    <row r="63" spans="1:15" ht="24">
      <c r="A63" s="10"/>
      <c r="B63" s="8">
        <f aca="true" t="shared" si="16" ref="B63:B71">+B62+1</f>
        <v>21</v>
      </c>
      <c r="C63" s="196">
        <v>39756</v>
      </c>
      <c r="D63" s="16">
        <v>1.1</v>
      </c>
      <c r="E63" s="74">
        <v>15.383</v>
      </c>
      <c r="F63" s="74">
        <f t="shared" si="0"/>
        <v>1.3290912</v>
      </c>
      <c r="G63" s="18">
        <f aca="true" t="shared" si="17" ref="G63:G72">+AVERAGE(J63:L63)</f>
        <v>29.428796666666667</v>
      </c>
      <c r="H63" s="71">
        <f aca="true" t="shared" si="18" ref="H63:H72">G63*F63</f>
        <v>39.113554676256</v>
      </c>
      <c r="I63" s="8" t="s">
        <v>65</v>
      </c>
      <c r="J63" s="14">
        <v>32.20346</v>
      </c>
      <c r="K63" s="14">
        <v>24.86325</v>
      </c>
      <c r="L63" s="14">
        <v>31.21968</v>
      </c>
      <c r="M63" s="17"/>
      <c r="N63" s="17"/>
      <c r="O63" s="10"/>
    </row>
    <row r="64" spans="1:15" ht="24">
      <c r="A64" s="10"/>
      <c r="B64" s="8">
        <f t="shared" si="16"/>
        <v>22</v>
      </c>
      <c r="C64" s="196">
        <v>39769</v>
      </c>
      <c r="D64" s="16">
        <v>1.03</v>
      </c>
      <c r="E64" s="74">
        <v>0.931</v>
      </c>
      <c r="F64" s="74">
        <f t="shared" si="0"/>
        <v>0.08043840000000001</v>
      </c>
      <c r="G64" s="18">
        <f t="shared" si="17"/>
        <v>18.13524</v>
      </c>
      <c r="H64" s="71">
        <f t="shared" si="18"/>
        <v>1.458769689216</v>
      </c>
      <c r="I64" s="8" t="s">
        <v>66</v>
      </c>
      <c r="J64" s="14">
        <v>16.78594</v>
      </c>
      <c r="K64" s="14">
        <v>25.99525</v>
      </c>
      <c r="L64" s="14">
        <v>11.62453</v>
      </c>
      <c r="M64" s="17"/>
      <c r="N64" s="17"/>
      <c r="O64" s="10"/>
    </row>
    <row r="65" spans="1:15" ht="24">
      <c r="A65" s="10"/>
      <c r="B65" s="8">
        <f t="shared" si="16"/>
        <v>23</v>
      </c>
      <c r="C65" s="196">
        <v>39804</v>
      </c>
      <c r="D65" s="16">
        <v>0.92</v>
      </c>
      <c r="E65" s="74">
        <v>6.225</v>
      </c>
      <c r="F65" s="74">
        <f t="shared" si="0"/>
        <v>0.53784</v>
      </c>
      <c r="G65" s="18">
        <f t="shared" si="17"/>
        <v>11.373036666666666</v>
      </c>
      <c r="H65" s="71">
        <f t="shared" si="18"/>
        <v>6.116874040799999</v>
      </c>
      <c r="I65" s="8" t="s">
        <v>67</v>
      </c>
      <c r="J65" s="14">
        <v>14.59367</v>
      </c>
      <c r="K65" s="14">
        <v>8.45271</v>
      </c>
      <c r="L65" s="14">
        <v>11.07273</v>
      </c>
      <c r="M65" s="17"/>
      <c r="N65" s="17"/>
      <c r="O65" s="10"/>
    </row>
    <row r="66" spans="1:15" ht="24">
      <c r="A66" s="10"/>
      <c r="B66" s="8">
        <f t="shared" si="16"/>
        <v>24</v>
      </c>
      <c r="C66" s="196">
        <v>39459</v>
      </c>
      <c r="D66" s="16">
        <v>0.87</v>
      </c>
      <c r="E66" s="74">
        <v>4.979</v>
      </c>
      <c r="F66" s="74">
        <f t="shared" si="0"/>
        <v>0.43018560000000006</v>
      </c>
      <c r="G66" s="18">
        <f t="shared" si="17"/>
        <v>7.690829999999999</v>
      </c>
      <c r="H66" s="71">
        <f t="shared" si="18"/>
        <v>3.308484318048</v>
      </c>
      <c r="I66" s="8" t="s">
        <v>68</v>
      </c>
      <c r="J66" s="14">
        <v>7.53201</v>
      </c>
      <c r="K66" s="14">
        <v>9.10382</v>
      </c>
      <c r="L66" s="14">
        <v>6.43666</v>
      </c>
      <c r="M66" s="17"/>
      <c r="N66" s="17"/>
      <c r="O66" s="10"/>
    </row>
    <row r="67" spans="1:15" ht="24">
      <c r="A67" s="10"/>
      <c r="B67" s="8">
        <f t="shared" si="16"/>
        <v>25</v>
      </c>
      <c r="C67" s="196">
        <v>39469</v>
      </c>
      <c r="D67" s="16">
        <v>0.86</v>
      </c>
      <c r="E67" s="74">
        <v>4.49</v>
      </c>
      <c r="F67" s="74">
        <f t="shared" si="0"/>
        <v>0.38793600000000006</v>
      </c>
      <c r="G67" s="18">
        <f t="shared" si="17"/>
        <v>1.3847666666666667</v>
      </c>
      <c r="H67" s="71">
        <f t="shared" si="18"/>
        <v>0.5372008416000001</v>
      </c>
      <c r="I67" s="8" t="s">
        <v>87</v>
      </c>
      <c r="J67" s="14">
        <v>1.28894</v>
      </c>
      <c r="K67" s="14">
        <v>2.4078</v>
      </c>
      <c r="L67" s="14">
        <v>0.45756</v>
      </c>
      <c r="M67" s="17"/>
      <c r="N67" s="17"/>
      <c r="O67" s="10"/>
    </row>
    <row r="68" spans="1:15" ht="24">
      <c r="A68" s="10"/>
      <c r="B68" s="8">
        <f t="shared" si="16"/>
        <v>26</v>
      </c>
      <c r="C68" s="196">
        <v>39847</v>
      </c>
      <c r="D68" s="16">
        <v>0.84</v>
      </c>
      <c r="E68" s="74">
        <v>3.834</v>
      </c>
      <c r="F68" s="74">
        <f t="shared" si="0"/>
        <v>0.33125760000000004</v>
      </c>
      <c r="G68" s="18">
        <f t="shared" si="17"/>
        <v>12.66386</v>
      </c>
      <c r="H68" s="71">
        <f t="shared" si="18"/>
        <v>4.194999870336001</v>
      </c>
      <c r="I68" s="8" t="s">
        <v>88</v>
      </c>
      <c r="J68" s="14">
        <v>15.66282</v>
      </c>
      <c r="K68" s="14">
        <v>11.3034</v>
      </c>
      <c r="L68" s="14">
        <v>11.02536</v>
      </c>
      <c r="M68" s="17"/>
      <c r="N68" s="17"/>
      <c r="O68" s="10"/>
    </row>
    <row r="69" spans="1:15" ht="24">
      <c r="A69" s="10"/>
      <c r="B69" s="8">
        <f t="shared" si="16"/>
        <v>27</v>
      </c>
      <c r="C69" s="196">
        <v>39860</v>
      </c>
      <c r="D69" s="16">
        <v>0.81</v>
      </c>
      <c r="E69" s="74">
        <v>3.112</v>
      </c>
      <c r="F69" s="74">
        <f t="shared" si="0"/>
        <v>0.2688768</v>
      </c>
      <c r="G69" s="18">
        <f t="shared" si="17"/>
        <v>16.46083</v>
      </c>
      <c r="H69" s="71">
        <f t="shared" si="18"/>
        <v>4.425935295744001</v>
      </c>
      <c r="I69" s="8" t="s">
        <v>89</v>
      </c>
      <c r="J69" s="14">
        <v>10.52555</v>
      </c>
      <c r="K69" s="14">
        <v>17.08654</v>
      </c>
      <c r="L69" s="14">
        <v>21.7704</v>
      </c>
      <c r="M69" s="17"/>
      <c r="N69" s="17"/>
      <c r="O69" s="10"/>
    </row>
    <row r="70" spans="1:15" ht="24">
      <c r="A70" s="10"/>
      <c r="B70" s="8">
        <f t="shared" si="16"/>
        <v>28</v>
      </c>
      <c r="C70" s="196">
        <v>39878</v>
      </c>
      <c r="D70" s="16">
        <v>0.78</v>
      </c>
      <c r="E70" s="74">
        <v>2.493</v>
      </c>
      <c r="F70" s="74">
        <f t="shared" si="0"/>
        <v>0.2153952</v>
      </c>
      <c r="G70" s="18">
        <f t="shared" si="17"/>
        <v>10.682046666666666</v>
      </c>
      <c r="H70" s="71">
        <f t="shared" si="18"/>
        <v>2.3008615781760002</v>
      </c>
      <c r="I70" s="8" t="s">
        <v>90</v>
      </c>
      <c r="J70" s="14">
        <v>11.70346</v>
      </c>
      <c r="K70" s="14">
        <v>8.07005</v>
      </c>
      <c r="L70" s="14">
        <v>12.27263</v>
      </c>
      <c r="M70" s="17"/>
      <c r="N70" s="17"/>
      <c r="O70" s="10"/>
    </row>
    <row r="71" spans="1:15" ht="24.75" thickBot="1">
      <c r="A71" s="10"/>
      <c r="B71" s="82">
        <f t="shared" si="16"/>
        <v>29</v>
      </c>
      <c r="C71" s="197">
        <v>39902</v>
      </c>
      <c r="D71" s="77">
        <v>0.77</v>
      </c>
      <c r="E71" s="83">
        <v>2.159</v>
      </c>
      <c r="F71" s="83">
        <f t="shared" si="0"/>
        <v>0.1865376</v>
      </c>
      <c r="G71" s="79">
        <f t="shared" si="17"/>
        <v>6.938773333333334</v>
      </c>
      <c r="H71" s="80">
        <f t="shared" si="18"/>
        <v>1.294342124544</v>
      </c>
      <c r="I71" s="82" t="s">
        <v>91</v>
      </c>
      <c r="J71" s="81">
        <v>4.64311</v>
      </c>
      <c r="K71" s="81">
        <v>4.92227</v>
      </c>
      <c r="L71" s="81">
        <v>11.25094</v>
      </c>
      <c r="M71" s="17"/>
      <c r="N71" s="17"/>
      <c r="O71" s="10"/>
    </row>
    <row r="72" spans="1:15" ht="24">
      <c r="A72" s="10"/>
      <c r="B72" s="84">
        <v>1</v>
      </c>
      <c r="C72" s="198">
        <v>39906</v>
      </c>
      <c r="D72" s="85">
        <v>0.78</v>
      </c>
      <c r="E72" s="86">
        <v>2.802</v>
      </c>
      <c r="F72" s="86">
        <f t="shared" si="0"/>
        <v>0.24209280000000002</v>
      </c>
      <c r="G72" s="87">
        <f t="shared" si="17"/>
        <v>46.67310666666666</v>
      </c>
      <c r="H72" s="88">
        <f t="shared" si="18"/>
        <v>11.299223077632</v>
      </c>
      <c r="I72" s="109" t="s">
        <v>45</v>
      </c>
      <c r="J72" s="89">
        <v>64.42376</v>
      </c>
      <c r="K72" s="89">
        <v>37.01567</v>
      </c>
      <c r="L72" s="89">
        <v>38.57989</v>
      </c>
      <c r="M72" s="17"/>
      <c r="N72" s="17"/>
      <c r="O72" s="10"/>
    </row>
    <row r="73" spans="1:15" ht="24">
      <c r="A73" s="10"/>
      <c r="B73" s="8">
        <v>2</v>
      </c>
      <c r="C73" s="196">
        <v>39930</v>
      </c>
      <c r="D73" s="16">
        <v>0.99</v>
      </c>
      <c r="E73" s="74">
        <v>6.585</v>
      </c>
      <c r="F73" s="74">
        <f t="shared" si="0"/>
        <v>0.568944</v>
      </c>
      <c r="G73" s="74">
        <f aca="true" t="shared" si="19" ref="G73:G79">+AVERAGE(J73:L73)</f>
        <v>141.59274333333335</v>
      </c>
      <c r="H73" s="91">
        <f aca="true" t="shared" si="20" ref="H73:H79">G73*F73</f>
        <v>80.55834176304</v>
      </c>
      <c r="I73" s="11" t="s">
        <v>46</v>
      </c>
      <c r="J73" s="14">
        <v>142.95027</v>
      </c>
      <c r="K73" s="14">
        <v>139.4731</v>
      </c>
      <c r="L73" s="14">
        <v>142.35486</v>
      </c>
      <c r="M73" s="17"/>
      <c r="N73" s="17"/>
      <c r="O73" s="10"/>
    </row>
    <row r="74" spans="1:15" ht="24">
      <c r="A74" s="10"/>
      <c r="B74" s="8">
        <v>3</v>
      </c>
      <c r="C74" s="196">
        <v>39942</v>
      </c>
      <c r="D74" s="16">
        <v>0.76</v>
      </c>
      <c r="E74" s="74">
        <v>2.565</v>
      </c>
      <c r="F74" s="74">
        <f t="shared" si="0"/>
        <v>0.221616</v>
      </c>
      <c r="G74" s="74">
        <f t="shared" si="19"/>
        <v>74.35865</v>
      </c>
      <c r="H74" s="91">
        <f t="shared" si="20"/>
        <v>16.4790665784</v>
      </c>
      <c r="I74" s="11" t="s">
        <v>47</v>
      </c>
      <c r="J74" s="14">
        <v>84.78587</v>
      </c>
      <c r="K74" s="14">
        <v>68.10111</v>
      </c>
      <c r="L74" s="14">
        <v>70.18897</v>
      </c>
      <c r="M74" s="17"/>
      <c r="N74" s="17"/>
      <c r="O74" s="10"/>
    </row>
    <row r="75" spans="1:15" ht="24">
      <c r="A75" s="10"/>
      <c r="B75" s="8">
        <v>4</v>
      </c>
      <c r="C75" s="196">
        <v>39952</v>
      </c>
      <c r="D75" s="16">
        <v>0.81</v>
      </c>
      <c r="E75" s="74">
        <v>4.184</v>
      </c>
      <c r="F75" s="74">
        <f t="shared" si="0"/>
        <v>0.36149760000000003</v>
      </c>
      <c r="G75" s="74">
        <f t="shared" si="19"/>
        <v>26.278993333333332</v>
      </c>
      <c r="H75" s="91">
        <f t="shared" si="20"/>
        <v>9.499793020416</v>
      </c>
      <c r="I75" s="11" t="s">
        <v>48</v>
      </c>
      <c r="J75" s="14">
        <v>26.61793</v>
      </c>
      <c r="K75" s="14">
        <v>24.4798</v>
      </c>
      <c r="L75" s="14">
        <v>27.73925</v>
      </c>
      <c r="M75" s="17"/>
      <c r="N75" s="17"/>
      <c r="O75" s="10"/>
    </row>
    <row r="76" spans="2:14" ht="24">
      <c r="B76" s="2">
        <v>5</v>
      </c>
      <c r="C76" s="196">
        <v>39960</v>
      </c>
      <c r="D76" s="16">
        <v>0.77</v>
      </c>
      <c r="E76" s="74">
        <v>4.032</v>
      </c>
      <c r="F76" s="74">
        <f t="shared" si="0"/>
        <v>0.34836480000000003</v>
      </c>
      <c r="G76" s="74">
        <f t="shared" si="19"/>
        <v>27.533663333333333</v>
      </c>
      <c r="H76" s="91">
        <f t="shared" si="20"/>
        <v>9.591759120384001</v>
      </c>
      <c r="I76" s="11" t="s">
        <v>49</v>
      </c>
      <c r="J76" s="14">
        <v>28.88478</v>
      </c>
      <c r="K76" s="14">
        <v>25.14932</v>
      </c>
      <c r="L76" s="14">
        <v>28.56689</v>
      </c>
      <c r="N76" s="90"/>
    </row>
    <row r="77" spans="2:12" ht="24">
      <c r="B77" s="2">
        <v>6</v>
      </c>
      <c r="C77" s="196">
        <v>39972</v>
      </c>
      <c r="D77" s="16">
        <v>0.83</v>
      </c>
      <c r="E77" s="74">
        <v>5.156</v>
      </c>
      <c r="F77" s="74">
        <f t="shared" si="0"/>
        <v>0.4454784</v>
      </c>
      <c r="G77" s="74">
        <f t="shared" si="19"/>
        <v>11.490609999999998</v>
      </c>
      <c r="H77" s="91">
        <f t="shared" si="20"/>
        <v>5.1188185578239995</v>
      </c>
      <c r="I77" s="11" t="s">
        <v>50</v>
      </c>
      <c r="J77" s="14">
        <v>11.11692</v>
      </c>
      <c r="K77" s="14">
        <v>14.4777</v>
      </c>
      <c r="L77" s="14">
        <v>8.87721</v>
      </c>
    </row>
    <row r="78" spans="2:12" ht="24">
      <c r="B78" s="2">
        <v>7</v>
      </c>
      <c r="C78" s="196">
        <v>39982</v>
      </c>
      <c r="D78" s="16">
        <v>1.02</v>
      </c>
      <c r="E78" s="74">
        <v>10.902</v>
      </c>
      <c r="F78" s="74">
        <f t="shared" si="0"/>
        <v>0.9419328</v>
      </c>
      <c r="G78" s="74">
        <f t="shared" si="19"/>
        <v>20.088706666666667</v>
      </c>
      <c r="H78" s="91">
        <f t="shared" si="20"/>
        <v>18.922211718912</v>
      </c>
      <c r="I78" s="11" t="s">
        <v>51</v>
      </c>
      <c r="J78" s="14">
        <v>25.91393</v>
      </c>
      <c r="K78" s="14">
        <v>17.88092</v>
      </c>
      <c r="L78" s="14">
        <v>16.47127</v>
      </c>
    </row>
    <row r="79" spans="2:12" ht="24">
      <c r="B79" s="2">
        <v>8</v>
      </c>
      <c r="C79" s="199">
        <v>39990</v>
      </c>
      <c r="D79" s="5">
        <v>0.81</v>
      </c>
      <c r="E79" s="92">
        <v>5.088</v>
      </c>
      <c r="F79" s="92">
        <f t="shared" si="0"/>
        <v>0.4396032</v>
      </c>
      <c r="G79" s="18">
        <f t="shared" si="19"/>
        <v>9.883046666666667</v>
      </c>
      <c r="H79" s="71">
        <f t="shared" si="20"/>
        <v>4.344618940416001</v>
      </c>
      <c r="I79" s="110" t="s">
        <v>92</v>
      </c>
      <c r="J79" s="14">
        <v>8.61326</v>
      </c>
      <c r="K79" s="14">
        <v>6.70479</v>
      </c>
      <c r="L79" s="14">
        <v>14.33109</v>
      </c>
    </row>
    <row r="80" spans="2:12" ht="24">
      <c r="B80" s="2">
        <v>9</v>
      </c>
      <c r="C80" s="199">
        <v>39997</v>
      </c>
      <c r="D80" s="5">
        <v>1.19</v>
      </c>
      <c r="E80" s="92">
        <v>16.516</v>
      </c>
      <c r="F80" s="92">
        <f t="shared" si="0"/>
        <v>1.4269824</v>
      </c>
      <c r="G80" s="18">
        <f aca="true" t="shared" si="21" ref="G80:G85">+AVERAGE(J80:L80)</f>
        <v>41.970193333333334</v>
      </c>
      <c r="H80" s="71">
        <f aca="true" t="shared" si="22" ref="H80:H85">G80*F80</f>
        <v>59.890727211264</v>
      </c>
      <c r="I80" s="2" t="s">
        <v>93</v>
      </c>
      <c r="J80" s="14">
        <v>43.48526</v>
      </c>
      <c r="K80" s="14">
        <v>34.26778</v>
      </c>
      <c r="L80" s="14">
        <v>48.15754</v>
      </c>
    </row>
    <row r="81" spans="2:12" ht="24">
      <c r="B81" s="2">
        <v>10</v>
      </c>
      <c r="C81" s="199">
        <v>40010</v>
      </c>
      <c r="D81" s="5">
        <v>1.42</v>
      </c>
      <c r="E81" s="92">
        <v>29.047</v>
      </c>
      <c r="F81" s="92">
        <f t="shared" si="0"/>
        <v>2.5096608000000002</v>
      </c>
      <c r="G81" s="18">
        <f t="shared" si="21"/>
        <v>13.127609999999999</v>
      </c>
      <c r="H81" s="71">
        <f t="shared" si="22"/>
        <v>32.945848214688</v>
      </c>
      <c r="I81" s="2" t="s">
        <v>94</v>
      </c>
      <c r="J81" s="14">
        <v>12.05982</v>
      </c>
      <c r="K81" s="14">
        <v>18.41312</v>
      </c>
      <c r="L81" s="14">
        <v>8.90989</v>
      </c>
    </row>
    <row r="82" spans="2:12" ht="24">
      <c r="B82" s="2">
        <v>11</v>
      </c>
      <c r="C82" s="199">
        <v>40021</v>
      </c>
      <c r="D82" s="5">
        <v>1.06</v>
      </c>
      <c r="E82" s="92">
        <v>11.859</v>
      </c>
      <c r="F82" s="92">
        <f t="shared" si="0"/>
        <v>1.0246176</v>
      </c>
      <c r="G82" s="18">
        <f t="shared" si="21"/>
        <v>112.06920000000001</v>
      </c>
      <c r="H82" s="71">
        <f t="shared" si="22"/>
        <v>114.82807473792</v>
      </c>
      <c r="I82" s="2" t="s">
        <v>95</v>
      </c>
      <c r="J82" s="14">
        <v>104</v>
      </c>
      <c r="K82" s="14">
        <v>132.95087</v>
      </c>
      <c r="L82" s="14">
        <v>99.25673</v>
      </c>
    </row>
    <row r="83" spans="2:12" ht="24">
      <c r="B83" s="2">
        <v>12</v>
      </c>
      <c r="C83" s="199">
        <v>40029</v>
      </c>
      <c r="D83" s="5">
        <v>1.09</v>
      </c>
      <c r="E83" s="92">
        <v>14.238</v>
      </c>
      <c r="F83" s="92">
        <f t="shared" si="0"/>
        <v>1.2301632</v>
      </c>
      <c r="G83" s="18">
        <f t="shared" si="21"/>
        <v>40.91574666666667</v>
      </c>
      <c r="H83" s="71">
        <f t="shared" si="22"/>
        <v>50.333045849856006</v>
      </c>
      <c r="I83" s="2" t="s">
        <v>96</v>
      </c>
      <c r="J83" s="14">
        <v>43.05251</v>
      </c>
      <c r="K83" s="14">
        <v>30.16591</v>
      </c>
      <c r="L83" s="14">
        <v>49.52882</v>
      </c>
    </row>
    <row r="84" spans="2:12" ht="24">
      <c r="B84" s="2">
        <v>13</v>
      </c>
      <c r="C84" s="199">
        <v>40038</v>
      </c>
      <c r="D84" s="5">
        <v>1.15</v>
      </c>
      <c r="E84" s="92">
        <v>16.159</v>
      </c>
      <c r="F84" s="92">
        <f t="shared" si="0"/>
        <v>1.3961376</v>
      </c>
      <c r="G84" s="18">
        <f t="shared" si="21"/>
        <v>19.919030000000003</v>
      </c>
      <c r="H84" s="71">
        <f t="shared" si="22"/>
        <v>27.809706738528007</v>
      </c>
      <c r="I84" s="2" t="s">
        <v>97</v>
      </c>
      <c r="J84" s="14">
        <v>17.59053</v>
      </c>
      <c r="K84" s="14">
        <v>20.58754</v>
      </c>
      <c r="L84" s="14">
        <v>21.57902</v>
      </c>
    </row>
    <row r="85" spans="2:12" ht="24">
      <c r="B85" s="2">
        <v>14</v>
      </c>
      <c r="C85" s="199">
        <v>40050</v>
      </c>
      <c r="D85" s="5">
        <v>1.28</v>
      </c>
      <c r="E85" s="92">
        <v>20.117</v>
      </c>
      <c r="F85" s="92">
        <f t="shared" si="0"/>
        <v>1.7381088000000002</v>
      </c>
      <c r="G85" s="18">
        <f t="shared" si="21"/>
        <v>49.91394666666667</v>
      </c>
      <c r="H85" s="71">
        <f t="shared" si="22"/>
        <v>86.75586994406402</v>
      </c>
      <c r="I85" s="2" t="s">
        <v>98</v>
      </c>
      <c r="J85" s="96">
        <v>52.88774</v>
      </c>
      <c r="K85" s="96">
        <v>47.8996</v>
      </c>
      <c r="L85" s="96">
        <v>48.9545</v>
      </c>
    </row>
    <row r="86" spans="2:12" ht="24">
      <c r="B86" s="2">
        <v>15</v>
      </c>
      <c r="C86" s="199">
        <v>40063</v>
      </c>
      <c r="D86" s="93">
        <v>1.1</v>
      </c>
      <c r="E86" s="92">
        <v>14.093</v>
      </c>
      <c r="F86" s="92">
        <f t="shared" si="0"/>
        <v>1.2176352000000001</v>
      </c>
      <c r="G86" s="18">
        <f aca="true" t="shared" si="23" ref="G86:G103">+AVERAGE(J86:L86)</f>
        <v>108.23550333333333</v>
      </c>
      <c r="H86" s="71">
        <f aca="true" t="shared" si="24" ref="H86:H103">G86*F86</f>
        <v>131.791358748384</v>
      </c>
      <c r="I86" s="2" t="s">
        <v>99</v>
      </c>
      <c r="J86" s="96">
        <v>114.37908</v>
      </c>
      <c r="K86" s="96">
        <v>113.17637</v>
      </c>
      <c r="L86" s="96">
        <v>97.15106</v>
      </c>
    </row>
    <row r="87" spans="2:12" ht="24">
      <c r="B87" s="2">
        <v>16</v>
      </c>
      <c r="C87" s="199">
        <v>40071</v>
      </c>
      <c r="D87" s="5">
        <v>1.02</v>
      </c>
      <c r="E87" s="92">
        <v>11.939</v>
      </c>
      <c r="F87" s="92">
        <f t="shared" si="0"/>
        <v>1.0315296</v>
      </c>
      <c r="G87" s="18">
        <f t="shared" si="23"/>
        <v>110.78023999999999</v>
      </c>
      <c r="H87" s="71">
        <f t="shared" si="24"/>
        <v>114.273096655104</v>
      </c>
      <c r="I87" s="2" t="s">
        <v>100</v>
      </c>
      <c r="J87" s="96">
        <v>98.43551</v>
      </c>
      <c r="K87" s="96">
        <v>120.79077</v>
      </c>
      <c r="L87" s="96">
        <v>113.11444</v>
      </c>
    </row>
    <row r="88" spans="2:12" ht="24">
      <c r="B88" s="2">
        <v>17</v>
      </c>
      <c r="C88" s="199">
        <v>40080</v>
      </c>
      <c r="D88" s="5">
        <v>1.17</v>
      </c>
      <c r="E88" s="92">
        <v>16.221</v>
      </c>
      <c r="F88" s="92">
        <f t="shared" si="0"/>
        <v>1.4014944</v>
      </c>
      <c r="G88" s="18">
        <f t="shared" si="23"/>
        <v>61.21671</v>
      </c>
      <c r="H88" s="71">
        <f t="shared" si="24"/>
        <v>85.794876251424</v>
      </c>
      <c r="I88" s="2" t="s">
        <v>101</v>
      </c>
      <c r="J88" s="96">
        <v>54.28796</v>
      </c>
      <c r="K88" s="96">
        <v>69.84513</v>
      </c>
      <c r="L88" s="96">
        <v>59.51704</v>
      </c>
    </row>
    <row r="89" spans="2:12" ht="24">
      <c r="B89" s="2">
        <v>18</v>
      </c>
      <c r="C89" s="199">
        <v>40093</v>
      </c>
      <c r="D89" s="93">
        <v>1</v>
      </c>
      <c r="E89" s="92">
        <v>9.491</v>
      </c>
      <c r="F89" s="92">
        <f t="shared" si="0"/>
        <v>0.8200224</v>
      </c>
      <c r="G89" s="18">
        <f t="shared" si="23"/>
        <v>46.68314</v>
      </c>
      <c r="H89" s="71">
        <f t="shared" si="24"/>
        <v>38.281220502336005</v>
      </c>
      <c r="I89" s="2" t="s">
        <v>102</v>
      </c>
      <c r="J89" s="96">
        <v>42.2333</v>
      </c>
      <c r="K89" s="96">
        <v>40.85106</v>
      </c>
      <c r="L89" s="96">
        <v>56.96506</v>
      </c>
    </row>
    <row r="90" spans="2:12" ht="24">
      <c r="B90" s="2">
        <v>19</v>
      </c>
      <c r="C90" s="199">
        <v>40102</v>
      </c>
      <c r="D90" s="93">
        <v>1</v>
      </c>
      <c r="E90" s="92">
        <v>9.504</v>
      </c>
      <c r="F90" s="92">
        <f t="shared" si="0"/>
        <v>0.8211456</v>
      </c>
      <c r="G90" s="18">
        <f t="shared" si="23"/>
        <v>46.41037</v>
      </c>
      <c r="H90" s="71">
        <f t="shared" si="24"/>
        <v>38.109671119872004</v>
      </c>
      <c r="I90" s="2" t="s">
        <v>103</v>
      </c>
      <c r="J90" s="96">
        <v>48.25762</v>
      </c>
      <c r="K90" s="96">
        <v>48.33837</v>
      </c>
      <c r="L90" s="96">
        <v>42.63512</v>
      </c>
    </row>
    <row r="91" spans="2:12" ht="24">
      <c r="B91" s="2">
        <v>20</v>
      </c>
      <c r="C91" s="199">
        <v>40115</v>
      </c>
      <c r="D91" s="5">
        <v>0.95</v>
      </c>
      <c r="E91" s="92">
        <v>8.819</v>
      </c>
      <c r="F91" s="92">
        <f t="shared" si="0"/>
        <v>0.7619616000000001</v>
      </c>
      <c r="G91" s="18">
        <f t="shared" si="23"/>
        <v>40.54140666666667</v>
      </c>
      <c r="H91" s="71">
        <f t="shared" si="24"/>
        <v>30.890995089984006</v>
      </c>
      <c r="I91" s="2" t="s">
        <v>104</v>
      </c>
      <c r="J91" s="96">
        <v>27.66307</v>
      </c>
      <c r="K91" s="96">
        <v>57.29754</v>
      </c>
      <c r="L91" s="96">
        <v>36.66361</v>
      </c>
    </row>
    <row r="92" spans="2:12" ht="24">
      <c r="B92" s="2">
        <v>21</v>
      </c>
      <c r="C92" s="199">
        <v>40122</v>
      </c>
      <c r="D92" s="5">
        <v>0.9</v>
      </c>
      <c r="E92" s="92">
        <v>7.33</v>
      </c>
      <c r="F92" s="92">
        <f t="shared" si="0"/>
        <v>0.633312</v>
      </c>
      <c r="G92" s="18">
        <f t="shared" si="23"/>
        <v>7.616066666666666</v>
      </c>
      <c r="H92" s="71">
        <f t="shared" si="24"/>
        <v>4.823346412799999</v>
      </c>
      <c r="I92" s="2" t="s">
        <v>105</v>
      </c>
      <c r="J92" s="96">
        <v>5.93648</v>
      </c>
      <c r="K92" s="96">
        <v>1.82096</v>
      </c>
      <c r="L92" s="96">
        <v>15.09076</v>
      </c>
    </row>
    <row r="93" spans="2:12" ht="24">
      <c r="B93" s="2">
        <v>22</v>
      </c>
      <c r="C93" s="199">
        <v>40129</v>
      </c>
      <c r="D93" s="5">
        <v>0.87</v>
      </c>
      <c r="E93" s="92">
        <v>5.913</v>
      </c>
      <c r="F93" s="92">
        <f t="shared" si="0"/>
        <v>0.5108832000000001</v>
      </c>
      <c r="G93" s="92">
        <f t="shared" si="23"/>
        <v>29.56829666666667</v>
      </c>
      <c r="H93" s="92">
        <f t="shared" si="24"/>
        <v>15.105946019616004</v>
      </c>
      <c r="I93" s="2" t="s">
        <v>106</v>
      </c>
      <c r="J93" s="96">
        <v>30.44075</v>
      </c>
      <c r="K93" s="96">
        <v>26.86161</v>
      </c>
      <c r="L93" s="96">
        <v>31.40253</v>
      </c>
    </row>
    <row r="94" spans="2:12" ht="24">
      <c r="B94" s="2">
        <v>23</v>
      </c>
      <c r="C94" s="199">
        <v>40143</v>
      </c>
      <c r="D94" s="5">
        <v>0.83</v>
      </c>
      <c r="E94" s="92">
        <v>5.489</v>
      </c>
      <c r="F94" s="92">
        <f t="shared" si="0"/>
        <v>0.4742496</v>
      </c>
      <c r="G94" s="92">
        <f t="shared" si="23"/>
        <v>1.86718</v>
      </c>
      <c r="H94" s="92">
        <f t="shared" si="24"/>
        <v>0.885509368128</v>
      </c>
      <c r="I94" s="2" t="s">
        <v>107</v>
      </c>
      <c r="J94" s="96">
        <v>0.98164</v>
      </c>
      <c r="K94" s="96">
        <v>4.2519</v>
      </c>
      <c r="L94" s="96">
        <v>0.368</v>
      </c>
    </row>
    <row r="95" spans="2:12" ht="24">
      <c r="B95" s="2">
        <v>24</v>
      </c>
      <c r="C95" s="199">
        <v>40155</v>
      </c>
      <c r="D95" s="5">
        <v>0.8</v>
      </c>
      <c r="E95" s="92">
        <v>4.681</v>
      </c>
      <c r="F95" s="92">
        <f t="shared" si="0"/>
        <v>0.40443840000000003</v>
      </c>
      <c r="G95" s="92">
        <f t="shared" si="23"/>
        <v>12.644913333333333</v>
      </c>
      <c r="H95" s="92">
        <f t="shared" si="24"/>
        <v>5.114088516672</v>
      </c>
      <c r="I95" s="2" t="s">
        <v>108</v>
      </c>
      <c r="J95" s="96">
        <v>10.89494</v>
      </c>
      <c r="K95" s="96">
        <v>11.24404</v>
      </c>
      <c r="L95" s="96">
        <v>15.79576</v>
      </c>
    </row>
    <row r="96" spans="2:12" ht="24">
      <c r="B96" s="2">
        <v>25</v>
      </c>
      <c r="C96" s="199">
        <v>40164</v>
      </c>
      <c r="D96" s="5">
        <v>0.78</v>
      </c>
      <c r="E96" s="92">
        <v>4.222</v>
      </c>
      <c r="F96" s="92">
        <f t="shared" si="0"/>
        <v>0.36478080000000007</v>
      </c>
      <c r="G96" s="92">
        <f t="shared" si="23"/>
        <v>16.685736666666667</v>
      </c>
      <c r="H96" s="92">
        <f t="shared" si="24"/>
        <v>6.086636369856001</v>
      </c>
      <c r="I96" s="2" t="s">
        <v>87</v>
      </c>
      <c r="J96" s="96">
        <v>19.23406</v>
      </c>
      <c r="K96" s="96">
        <v>16.11398</v>
      </c>
      <c r="L96" s="96">
        <v>14.70917</v>
      </c>
    </row>
    <row r="97" spans="2:12" ht="24">
      <c r="B97" s="2">
        <v>26</v>
      </c>
      <c r="C97" s="199">
        <v>40175</v>
      </c>
      <c r="D97" s="5">
        <v>0.77</v>
      </c>
      <c r="E97" s="92">
        <v>3.246</v>
      </c>
      <c r="F97" s="92">
        <f t="shared" si="0"/>
        <v>0.2804544</v>
      </c>
      <c r="G97" s="92">
        <f t="shared" si="23"/>
        <v>14.133203333333332</v>
      </c>
      <c r="H97" s="92">
        <f t="shared" si="24"/>
        <v>3.9637190609279997</v>
      </c>
      <c r="I97" s="2" t="s">
        <v>88</v>
      </c>
      <c r="J97" s="96">
        <v>13.45291</v>
      </c>
      <c r="K97" s="96">
        <v>12.91372</v>
      </c>
      <c r="L97" s="96">
        <v>16.03298</v>
      </c>
    </row>
    <row r="98" spans="2:12" ht="24">
      <c r="B98" s="2">
        <v>27</v>
      </c>
      <c r="C98" s="199">
        <v>40184</v>
      </c>
      <c r="D98" s="5">
        <v>0.75</v>
      </c>
      <c r="E98" s="92">
        <v>2.987</v>
      </c>
      <c r="F98" s="92">
        <f t="shared" si="0"/>
        <v>0.2580768</v>
      </c>
      <c r="G98" s="92">
        <f t="shared" si="23"/>
        <v>29.702513333333332</v>
      </c>
      <c r="H98" s="92">
        <f t="shared" si="24"/>
        <v>7.665529593024</v>
      </c>
      <c r="I98" s="2" t="s">
        <v>89</v>
      </c>
      <c r="J98" s="96">
        <v>20.42016</v>
      </c>
      <c r="K98" s="96">
        <v>37.67346</v>
      </c>
      <c r="L98" s="96">
        <v>31.01392</v>
      </c>
    </row>
    <row r="99" spans="2:12" ht="24">
      <c r="B99" s="2">
        <v>28</v>
      </c>
      <c r="C99" s="199">
        <v>40190</v>
      </c>
      <c r="D99" s="5">
        <v>0.76</v>
      </c>
      <c r="E99" s="92">
        <v>3.358</v>
      </c>
      <c r="F99" s="92">
        <f t="shared" si="0"/>
        <v>0.29013120000000003</v>
      </c>
      <c r="G99" s="92">
        <f t="shared" si="23"/>
        <v>22.652383333333333</v>
      </c>
      <c r="H99" s="92">
        <f t="shared" si="24"/>
        <v>6.5721631593600005</v>
      </c>
      <c r="I99" s="2" t="s">
        <v>90</v>
      </c>
      <c r="J99" s="96">
        <v>20.06063</v>
      </c>
      <c r="K99" s="96">
        <v>25.6287</v>
      </c>
      <c r="L99" s="96">
        <v>22.26782</v>
      </c>
    </row>
    <row r="100" spans="2:12" ht="24">
      <c r="B100" s="2">
        <v>29</v>
      </c>
      <c r="C100" s="199">
        <v>40196</v>
      </c>
      <c r="D100" s="5">
        <v>0.75</v>
      </c>
      <c r="E100" s="92">
        <v>2.93</v>
      </c>
      <c r="F100" s="92">
        <f t="shared" si="0"/>
        <v>0.25315200000000004</v>
      </c>
      <c r="G100" s="92">
        <f t="shared" si="23"/>
        <v>21.24996666666667</v>
      </c>
      <c r="H100" s="92">
        <f t="shared" si="24"/>
        <v>5.379471561600002</v>
      </c>
      <c r="I100" s="2" t="s">
        <v>91</v>
      </c>
      <c r="J100" s="96">
        <v>17.17671</v>
      </c>
      <c r="K100" s="96">
        <v>18.81202</v>
      </c>
      <c r="L100" s="96">
        <v>27.76117</v>
      </c>
    </row>
    <row r="101" spans="2:12" ht="24">
      <c r="B101" s="2">
        <v>30</v>
      </c>
      <c r="C101" s="199">
        <v>40213</v>
      </c>
      <c r="D101" s="5">
        <v>0.72</v>
      </c>
      <c r="E101" s="92">
        <v>2.287</v>
      </c>
      <c r="F101" s="92">
        <f t="shared" si="0"/>
        <v>0.19759680000000002</v>
      </c>
      <c r="G101" s="92">
        <f t="shared" si="23"/>
        <v>63.85398333333333</v>
      </c>
      <c r="H101" s="92">
        <f t="shared" si="24"/>
        <v>12.61734277392</v>
      </c>
      <c r="I101" s="2" t="s">
        <v>109</v>
      </c>
      <c r="J101" s="96">
        <v>36.21983</v>
      </c>
      <c r="K101" s="96">
        <v>95.00796</v>
      </c>
      <c r="L101" s="96">
        <v>60.33416</v>
      </c>
    </row>
    <row r="102" spans="2:12" ht="24">
      <c r="B102" s="2">
        <v>31</v>
      </c>
      <c r="C102" s="199">
        <v>40218</v>
      </c>
      <c r="D102" s="5">
        <v>0.71</v>
      </c>
      <c r="E102" s="92">
        <v>2.088</v>
      </c>
      <c r="F102" s="92">
        <f t="shared" si="0"/>
        <v>0.1804032</v>
      </c>
      <c r="G102" s="92">
        <f t="shared" si="23"/>
        <v>40.018343333333334</v>
      </c>
      <c r="H102" s="92">
        <f t="shared" si="24"/>
        <v>7.2194371960320005</v>
      </c>
      <c r="I102" s="2" t="s">
        <v>110</v>
      </c>
      <c r="J102" s="96">
        <v>41.43973</v>
      </c>
      <c r="K102" s="96">
        <v>38.37985</v>
      </c>
      <c r="L102" s="96">
        <v>40.23545</v>
      </c>
    </row>
    <row r="103" spans="2:12" ht="24">
      <c r="B103" s="2">
        <v>32</v>
      </c>
      <c r="C103" s="199">
        <v>40232</v>
      </c>
      <c r="D103" s="5">
        <v>0.68</v>
      </c>
      <c r="E103" s="92">
        <v>1.556</v>
      </c>
      <c r="F103" s="92">
        <f t="shared" si="0"/>
        <v>0.1344384</v>
      </c>
      <c r="G103" s="92">
        <f t="shared" si="23"/>
        <v>30.780813333333338</v>
      </c>
      <c r="H103" s="92">
        <f t="shared" si="24"/>
        <v>4.138123295232001</v>
      </c>
      <c r="I103" s="2" t="s">
        <v>111</v>
      </c>
      <c r="J103" s="96">
        <v>17.07796</v>
      </c>
      <c r="K103" s="96">
        <v>41.63262</v>
      </c>
      <c r="L103" s="96">
        <v>33.63186</v>
      </c>
    </row>
    <row r="104" spans="2:12" ht="24">
      <c r="B104" s="2">
        <v>33</v>
      </c>
      <c r="C104" s="199">
        <v>40241</v>
      </c>
      <c r="D104" s="5">
        <v>0.67</v>
      </c>
      <c r="E104" s="92">
        <v>1.553</v>
      </c>
      <c r="F104" s="92">
        <f t="shared" si="0"/>
        <v>0.1341792</v>
      </c>
      <c r="G104" s="92">
        <f aca="true" t="shared" si="25" ref="G104:G142">+AVERAGE(J104:L104)</f>
        <v>14.04444</v>
      </c>
      <c r="H104" s="92">
        <f aca="true" t="shared" si="26" ref="H104:H142">G104*F104</f>
        <v>1.884471723648</v>
      </c>
      <c r="I104" s="2" t="s">
        <v>112</v>
      </c>
      <c r="J104" s="96">
        <v>4.57199</v>
      </c>
      <c r="K104" s="96">
        <v>14.60669</v>
      </c>
      <c r="L104" s="96">
        <v>22.95464</v>
      </c>
    </row>
    <row r="105" spans="2:12" ht="24">
      <c r="B105" s="2">
        <v>34</v>
      </c>
      <c r="C105" s="199">
        <v>40248</v>
      </c>
      <c r="D105" s="5">
        <v>0.67</v>
      </c>
      <c r="E105" s="92">
        <v>1.608</v>
      </c>
      <c r="F105" s="92">
        <f t="shared" si="0"/>
        <v>0.1389312</v>
      </c>
      <c r="G105" s="92">
        <f t="shared" si="25"/>
        <v>35.35455</v>
      </c>
      <c r="H105" s="92">
        <f t="shared" si="26"/>
        <v>4.9118500569600005</v>
      </c>
      <c r="I105" s="2" t="s">
        <v>121</v>
      </c>
      <c r="J105" s="96">
        <v>40.81804</v>
      </c>
      <c r="K105" s="96">
        <v>33.77672</v>
      </c>
      <c r="L105" s="96">
        <v>31.46889</v>
      </c>
    </row>
    <row r="106" spans="2:12" ht="24.75" thickBot="1">
      <c r="B106" s="97">
        <v>35</v>
      </c>
      <c r="C106" s="200">
        <v>40262</v>
      </c>
      <c r="D106" s="98">
        <v>0.65</v>
      </c>
      <c r="E106" s="99">
        <v>1.212</v>
      </c>
      <c r="F106" s="99">
        <f t="shared" si="0"/>
        <v>0.1047168</v>
      </c>
      <c r="G106" s="99">
        <f t="shared" si="25"/>
        <v>23.83106666666667</v>
      </c>
      <c r="H106" s="99">
        <f t="shared" si="26"/>
        <v>2.4955130419200002</v>
      </c>
      <c r="I106" s="97" t="s">
        <v>122</v>
      </c>
      <c r="J106" s="124">
        <v>17.02167</v>
      </c>
      <c r="K106" s="124">
        <v>24.07206</v>
      </c>
      <c r="L106" s="124">
        <v>30.39947</v>
      </c>
    </row>
    <row r="107" spans="2:12" ht="24.75" thickTop="1">
      <c r="B107" s="8">
        <v>1</v>
      </c>
      <c r="C107" s="196">
        <v>40289</v>
      </c>
      <c r="D107" s="74">
        <v>0.72</v>
      </c>
      <c r="E107" s="74">
        <v>1.261</v>
      </c>
      <c r="F107" s="74">
        <f t="shared" si="0"/>
        <v>0.1089504</v>
      </c>
      <c r="G107" s="92">
        <f t="shared" si="25"/>
        <v>46.87033333333333</v>
      </c>
      <c r="H107" s="92">
        <f t="shared" si="26"/>
        <v>5.1065415648</v>
      </c>
      <c r="I107" s="8" t="s">
        <v>113</v>
      </c>
      <c r="J107" s="18">
        <v>20.0039</v>
      </c>
      <c r="K107" s="18">
        <v>66.04361</v>
      </c>
      <c r="L107" s="18">
        <v>54.56349</v>
      </c>
    </row>
    <row r="108" spans="2:12" ht="24">
      <c r="B108" s="2">
        <v>2</v>
      </c>
      <c r="C108" s="199">
        <v>40294</v>
      </c>
      <c r="D108" s="92">
        <v>0.7</v>
      </c>
      <c r="E108" s="92">
        <v>1.438</v>
      </c>
      <c r="F108" s="92">
        <f t="shared" si="0"/>
        <v>0.1242432</v>
      </c>
      <c r="G108" s="92">
        <f t="shared" si="25"/>
        <v>33.123796666666664</v>
      </c>
      <c r="H108" s="92">
        <f t="shared" si="26"/>
        <v>4.115406494016</v>
      </c>
      <c r="I108" s="2" t="s">
        <v>114</v>
      </c>
      <c r="J108" s="96">
        <v>26.96191</v>
      </c>
      <c r="K108" s="96">
        <v>10.83633</v>
      </c>
      <c r="L108" s="96">
        <v>61.57315</v>
      </c>
    </row>
    <row r="109" spans="2:12" ht="24">
      <c r="B109" s="2">
        <v>3</v>
      </c>
      <c r="C109" s="199">
        <v>40304</v>
      </c>
      <c r="D109" s="92">
        <v>0.69</v>
      </c>
      <c r="E109" s="92">
        <v>1.555</v>
      </c>
      <c r="F109" s="92">
        <f t="shared" si="0"/>
        <v>0.134352</v>
      </c>
      <c r="G109" s="92">
        <f t="shared" si="25"/>
        <v>30.963790000000003</v>
      </c>
      <c r="H109" s="92">
        <f t="shared" si="26"/>
        <v>4.16004711408</v>
      </c>
      <c r="I109" s="2" t="s">
        <v>115</v>
      </c>
      <c r="J109" s="96">
        <v>25.30132</v>
      </c>
      <c r="K109" s="96">
        <v>40.58771</v>
      </c>
      <c r="L109" s="96">
        <v>27.00234</v>
      </c>
    </row>
    <row r="110" spans="2:12" ht="24">
      <c r="B110" s="2">
        <v>4</v>
      </c>
      <c r="C110" s="199">
        <v>40318</v>
      </c>
      <c r="D110" s="92">
        <v>0.68</v>
      </c>
      <c r="E110" s="92">
        <v>2.343</v>
      </c>
      <c r="F110" s="92">
        <f t="shared" si="0"/>
        <v>0.2024352</v>
      </c>
      <c r="G110" s="92">
        <f t="shared" si="25"/>
        <v>35.33412333333334</v>
      </c>
      <c r="H110" s="92">
        <f t="shared" si="26"/>
        <v>7.152870323808001</v>
      </c>
      <c r="I110" s="2" t="s">
        <v>116</v>
      </c>
      <c r="J110" s="96">
        <v>39.59033</v>
      </c>
      <c r="K110" s="96">
        <v>42.25058</v>
      </c>
      <c r="L110" s="96">
        <v>24.16146</v>
      </c>
    </row>
    <row r="111" spans="2:12" ht="24">
      <c r="B111" s="2">
        <v>6</v>
      </c>
      <c r="C111" s="199">
        <v>40322</v>
      </c>
      <c r="D111" s="92">
        <v>0.81</v>
      </c>
      <c r="E111" s="92">
        <v>6.947</v>
      </c>
      <c r="F111" s="92">
        <f t="shared" si="0"/>
        <v>0.6002208</v>
      </c>
      <c r="G111" s="92">
        <f t="shared" si="25"/>
        <v>186.38346</v>
      </c>
      <c r="H111" s="92">
        <f t="shared" si="26"/>
        <v>111.871229467968</v>
      </c>
      <c r="I111" s="2" t="s">
        <v>117</v>
      </c>
      <c r="J111" s="96">
        <v>193.56084</v>
      </c>
      <c r="K111" s="96">
        <v>177.52019</v>
      </c>
      <c r="L111" s="96">
        <v>188.06935</v>
      </c>
    </row>
    <row r="112" spans="2:12" ht="24">
      <c r="B112" s="2">
        <v>7</v>
      </c>
      <c r="C112" s="199">
        <v>40332</v>
      </c>
      <c r="D112" s="92">
        <v>0.61</v>
      </c>
      <c r="E112" s="92">
        <v>1.604</v>
      </c>
      <c r="F112" s="92">
        <f t="shared" si="0"/>
        <v>0.1385856</v>
      </c>
      <c r="G112" s="92">
        <f t="shared" si="25"/>
        <v>254.6363733333333</v>
      </c>
      <c r="H112" s="92">
        <f t="shared" si="26"/>
        <v>35.288934580223994</v>
      </c>
      <c r="I112" s="2" t="s">
        <v>50</v>
      </c>
      <c r="J112" s="96">
        <v>282.2736</v>
      </c>
      <c r="K112" s="96">
        <v>238.85053</v>
      </c>
      <c r="L112" s="96">
        <v>242.78499</v>
      </c>
    </row>
    <row r="113" spans="2:12" ht="24">
      <c r="B113" s="2">
        <v>8</v>
      </c>
      <c r="C113" s="199">
        <v>40343</v>
      </c>
      <c r="D113" s="92">
        <v>0.73</v>
      </c>
      <c r="E113" s="92">
        <v>4.224</v>
      </c>
      <c r="F113" s="92">
        <f t="shared" si="0"/>
        <v>0.36495360000000004</v>
      </c>
      <c r="G113" s="92">
        <f t="shared" si="25"/>
        <v>75.65096</v>
      </c>
      <c r="H113" s="92">
        <f t="shared" si="26"/>
        <v>27.609090195456</v>
      </c>
      <c r="I113" s="2" t="s">
        <v>51</v>
      </c>
      <c r="J113" s="96">
        <v>85.1227</v>
      </c>
      <c r="K113" s="96">
        <v>62.09903</v>
      </c>
      <c r="L113" s="96">
        <v>79.73115</v>
      </c>
    </row>
    <row r="114" spans="2:12" ht="24">
      <c r="B114" s="2">
        <v>9</v>
      </c>
      <c r="C114" s="199">
        <v>40357</v>
      </c>
      <c r="D114" s="92">
        <v>0.72</v>
      </c>
      <c r="E114" s="92">
        <v>3.676</v>
      </c>
      <c r="F114" s="92">
        <f t="shared" si="0"/>
        <v>0.3176064</v>
      </c>
      <c r="G114" s="92">
        <f t="shared" si="25"/>
        <v>64.29829333333333</v>
      </c>
      <c r="H114" s="92">
        <f t="shared" si="26"/>
        <v>20.421549471744</v>
      </c>
      <c r="I114" s="2" t="s">
        <v>92</v>
      </c>
      <c r="J114" s="96">
        <v>74.9523</v>
      </c>
      <c r="K114" s="96">
        <v>63.8514</v>
      </c>
      <c r="L114" s="96">
        <v>54.09118</v>
      </c>
    </row>
    <row r="115" spans="2:12" ht="24">
      <c r="B115" s="2">
        <v>10</v>
      </c>
      <c r="C115" s="199">
        <v>40364</v>
      </c>
      <c r="D115" s="92">
        <v>0.7</v>
      </c>
      <c r="E115" s="92">
        <v>3.899</v>
      </c>
      <c r="F115" s="92">
        <f t="shared" si="0"/>
        <v>0.3368736</v>
      </c>
      <c r="G115" s="92">
        <f t="shared" si="25"/>
        <v>115.81551999999999</v>
      </c>
      <c r="H115" s="92">
        <f t="shared" si="26"/>
        <v>39.015191158271996</v>
      </c>
      <c r="I115" s="2" t="s">
        <v>93</v>
      </c>
      <c r="J115" s="96">
        <v>113.14154</v>
      </c>
      <c r="K115" s="96">
        <v>113.50818</v>
      </c>
      <c r="L115" s="96">
        <v>120.79684</v>
      </c>
    </row>
    <row r="116" spans="2:12" ht="24">
      <c r="B116" s="2">
        <v>11</v>
      </c>
      <c r="C116" s="199">
        <v>40371</v>
      </c>
      <c r="D116" s="92">
        <v>0.73</v>
      </c>
      <c r="E116" s="92">
        <v>4.704</v>
      </c>
      <c r="F116" s="92">
        <f t="shared" si="0"/>
        <v>0.4064256</v>
      </c>
      <c r="G116" s="92">
        <f t="shared" si="25"/>
        <v>122.47009000000001</v>
      </c>
      <c r="H116" s="92">
        <f t="shared" si="26"/>
        <v>49.774979810304</v>
      </c>
      <c r="I116" s="2" t="s">
        <v>94</v>
      </c>
      <c r="J116" s="96">
        <v>124.48751</v>
      </c>
      <c r="K116" s="96">
        <v>130.81514</v>
      </c>
      <c r="L116" s="96">
        <v>112.10762</v>
      </c>
    </row>
    <row r="117" spans="2:16" ht="24">
      <c r="B117" s="2">
        <v>12</v>
      </c>
      <c r="C117" s="199">
        <v>40470</v>
      </c>
      <c r="D117" s="92">
        <v>1.46</v>
      </c>
      <c r="E117" s="92">
        <v>11.674</v>
      </c>
      <c r="F117" s="92">
        <f aca="true" t="shared" si="27" ref="F117:F210">E117*0.0864</f>
        <v>1.0086336</v>
      </c>
      <c r="G117" s="92">
        <f t="shared" si="25"/>
        <v>22.568839999999998</v>
      </c>
      <c r="H117" s="92">
        <f t="shared" si="26"/>
        <v>22.763690337024</v>
      </c>
      <c r="I117" s="2" t="s">
        <v>95</v>
      </c>
      <c r="J117" s="96">
        <v>21.8228</v>
      </c>
      <c r="K117" s="96">
        <v>23.50434</v>
      </c>
      <c r="L117" s="96">
        <v>22.37938</v>
      </c>
      <c r="M117" s="102" t="s">
        <v>118</v>
      </c>
      <c r="P117" s="92"/>
    </row>
    <row r="118" spans="2:16" ht="24">
      <c r="B118" s="2">
        <v>13</v>
      </c>
      <c r="C118" s="199">
        <v>40478</v>
      </c>
      <c r="D118" s="92">
        <v>1.4</v>
      </c>
      <c r="E118" s="92">
        <v>10.385</v>
      </c>
      <c r="F118" s="92">
        <f t="shared" si="27"/>
        <v>0.8972640000000001</v>
      </c>
      <c r="G118" s="92">
        <f t="shared" si="25"/>
        <v>144.36241333333336</v>
      </c>
      <c r="H118" s="92">
        <f t="shared" si="26"/>
        <v>129.53119643712003</v>
      </c>
      <c r="I118" s="2" t="s">
        <v>96</v>
      </c>
      <c r="J118" s="96">
        <v>134.61912</v>
      </c>
      <c r="K118" s="96">
        <v>146.82282</v>
      </c>
      <c r="L118" s="96">
        <v>151.6453</v>
      </c>
      <c r="M118" s="102" t="s">
        <v>119</v>
      </c>
      <c r="P118" s="92"/>
    </row>
    <row r="119" spans="2:12" ht="24">
      <c r="B119" s="2">
        <v>14</v>
      </c>
      <c r="C119" s="199">
        <v>40483</v>
      </c>
      <c r="D119" s="92">
        <v>1.25</v>
      </c>
      <c r="E119" s="92">
        <v>8.63</v>
      </c>
      <c r="F119" s="92">
        <f t="shared" si="27"/>
        <v>0.7456320000000001</v>
      </c>
      <c r="G119" s="92">
        <f t="shared" si="25"/>
        <v>10.530433333333333</v>
      </c>
      <c r="H119" s="92">
        <f t="shared" si="26"/>
        <v>7.8518280672000005</v>
      </c>
      <c r="I119" s="2" t="s">
        <v>97</v>
      </c>
      <c r="J119" s="96">
        <v>10.54515</v>
      </c>
      <c r="K119" s="96">
        <v>13.00479</v>
      </c>
      <c r="L119" s="96">
        <v>8.04136</v>
      </c>
    </row>
    <row r="120" spans="2:12" ht="24">
      <c r="B120" s="2">
        <v>15</v>
      </c>
      <c r="C120" s="199">
        <v>40497</v>
      </c>
      <c r="D120" s="92">
        <v>1.14</v>
      </c>
      <c r="E120" s="92">
        <v>7.466</v>
      </c>
      <c r="F120" s="92">
        <f t="shared" si="27"/>
        <v>0.6450624</v>
      </c>
      <c r="G120" s="92">
        <f t="shared" si="25"/>
        <v>1.24136</v>
      </c>
      <c r="H120" s="92">
        <f t="shared" si="26"/>
        <v>0.800754660864</v>
      </c>
      <c r="I120" s="2" t="s">
        <v>98</v>
      </c>
      <c r="J120" s="96">
        <v>0.94901</v>
      </c>
      <c r="K120" s="96">
        <v>1.76398</v>
      </c>
      <c r="L120" s="96">
        <v>1.01109</v>
      </c>
    </row>
    <row r="121" spans="2:12" ht="24">
      <c r="B121" s="2">
        <v>16</v>
      </c>
      <c r="C121" s="199">
        <v>40504</v>
      </c>
      <c r="D121" s="92">
        <v>1.1</v>
      </c>
      <c r="E121" s="92">
        <v>6.63</v>
      </c>
      <c r="F121" s="92">
        <f t="shared" si="27"/>
        <v>0.572832</v>
      </c>
      <c r="G121" s="92">
        <f t="shared" si="25"/>
        <v>10.437343333333333</v>
      </c>
      <c r="H121" s="92">
        <f t="shared" si="26"/>
        <v>5.9788442563199995</v>
      </c>
      <c r="I121" s="2" t="s">
        <v>99</v>
      </c>
      <c r="J121" s="96">
        <v>6.5887</v>
      </c>
      <c r="K121" s="96">
        <v>13.64595</v>
      </c>
      <c r="L121" s="96">
        <v>11.07738</v>
      </c>
    </row>
    <row r="122" spans="2:12" ht="24">
      <c r="B122" s="2">
        <v>17</v>
      </c>
      <c r="C122" s="199">
        <v>40519</v>
      </c>
      <c r="D122" s="92">
        <v>1.02</v>
      </c>
      <c r="E122" s="92">
        <v>5.291</v>
      </c>
      <c r="F122" s="92">
        <f t="shared" si="27"/>
        <v>0.45714240000000006</v>
      </c>
      <c r="G122" s="92">
        <f t="shared" si="25"/>
        <v>26.71851666666667</v>
      </c>
      <c r="H122" s="92">
        <f t="shared" si="26"/>
        <v>12.214166833440004</v>
      </c>
      <c r="I122" s="2" t="s">
        <v>100</v>
      </c>
      <c r="J122" s="96">
        <v>27.83691</v>
      </c>
      <c r="K122" s="96">
        <v>26.84512</v>
      </c>
      <c r="L122" s="96">
        <v>25.47352</v>
      </c>
    </row>
    <row r="123" spans="2:12" ht="24">
      <c r="B123" s="2">
        <v>18</v>
      </c>
      <c r="C123" s="199">
        <v>40525</v>
      </c>
      <c r="D123" s="92">
        <v>1.07</v>
      </c>
      <c r="E123" s="92">
        <v>6.827</v>
      </c>
      <c r="F123" s="92">
        <f t="shared" si="27"/>
        <v>0.5898528000000001</v>
      </c>
      <c r="G123" s="92">
        <f t="shared" si="25"/>
        <v>27.62603</v>
      </c>
      <c r="H123" s="92">
        <f t="shared" si="26"/>
        <v>16.295291148384003</v>
      </c>
      <c r="I123" s="2" t="s">
        <v>101</v>
      </c>
      <c r="J123" s="96">
        <v>24.87742</v>
      </c>
      <c r="K123" s="96">
        <v>31.69308</v>
      </c>
      <c r="L123" s="96">
        <v>26.30759</v>
      </c>
    </row>
    <row r="124" spans="2:12" ht="24">
      <c r="B124" s="2">
        <v>19</v>
      </c>
      <c r="C124" s="199">
        <v>40534</v>
      </c>
      <c r="D124" s="92">
        <v>1</v>
      </c>
      <c r="E124" s="92">
        <v>4.871</v>
      </c>
      <c r="F124" s="92">
        <f t="shared" si="27"/>
        <v>0.4208544000000001</v>
      </c>
      <c r="G124" s="92">
        <f t="shared" si="25"/>
        <v>15.39508</v>
      </c>
      <c r="H124" s="92">
        <f t="shared" si="26"/>
        <v>6.479087156352001</v>
      </c>
      <c r="I124" s="2" t="s">
        <v>102</v>
      </c>
      <c r="J124" s="96">
        <v>16.55693</v>
      </c>
      <c r="K124" s="96">
        <v>17.28411</v>
      </c>
      <c r="L124" s="96">
        <v>12.3442</v>
      </c>
    </row>
    <row r="125" spans="2:12" ht="24">
      <c r="B125" s="2">
        <v>20</v>
      </c>
      <c r="C125" s="199">
        <v>40548</v>
      </c>
      <c r="D125" s="92">
        <v>0.96</v>
      </c>
      <c r="E125" s="92">
        <v>3.643</v>
      </c>
      <c r="F125" s="92">
        <f t="shared" si="27"/>
        <v>0.3147552</v>
      </c>
      <c r="G125" s="92">
        <f t="shared" si="25"/>
        <v>17.450473333333335</v>
      </c>
      <c r="H125" s="92">
        <f t="shared" si="26"/>
        <v>5.492627224128</v>
      </c>
      <c r="I125" s="2" t="s">
        <v>103</v>
      </c>
      <c r="J125" s="96">
        <v>19.77808</v>
      </c>
      <c r="K125" s="96">
        <v>15.92695</v>
      </c>
      <c r="L125" s="96">
        <v>16.64639</v>
      </c>
    </row>
    <row r="126" spans="2:12" ht="24">
      <c r="B126" s="2">
        <v>21</v>
      </c>
      <c r="C126" s="199">
        <v>40553</v>
      </c>
      <c r="D126" s="92">
        <v>0.94</v>
      </c>
      <c r="E126" s="92">
        <v>3.836</v>
      </c>
      <c r="F126" s="92">
        <f t="shared" si="27"/>
        <v>0.3314304</v>
      </c>
      <c r="G126" s="92">
        <f t="shared" si="25"/>
        <v>12.704416666666667</v>
      </c>
      <c r="H126" s="92">
        <f t="shared" si="26"/>
        <v>4.2106298976000005</v>
      </c>
      <c r="I126" s="2" t="s">
        <v>104</v>
      </c>
      <c r="J126" s="96">
        <v>17.77101</v>
      </c>
      <c r="K126" s="96">
        <v>13.48062</v>
      </c>
      <c r="L126" s="96">
        <v>6.86162</v>
      </c>
    </row>
    <row r="127" spans="2:12" ht="24">
      <c r="B127" s="2">
        <v>22</v>
      </c>
      <c r="C127" s="199">
        <v>40567</v>
      </c>
      <c r="D127" s="92">
        <v>0.9</v>
      </c>
      <c r="E127" s="92">
        <v>3.22</v>
      </c>
      <c r="F127" s="92">
        <f t="shared" si="27"/>
        <v>0.278208</v>
      </c>
      <c r="G127" s="92">
        <f t="shared" si="25"/>
        <v>13.303913333333334</v>
      </c>
      <c r="H127" s="92">
        <f t="shared" si="26"/>
        <v>3.7012551206400004</v>
      </c>
      <c r="I127" s="2" t="s">
        <v>120</v>
      </c>
      <c r="J127" s="96">
        <v>11.43728</v>
      </c>
      <c r="K127" s="96">
        <v>17.06415</v>
      </c>
      <c r="L127" s="96">
        <v>11.41031</v>
      </c>
    </row>
    <row r="128" spans="2:14" ht="24">
      <c r="B128" s="2">
        <v>23</v>
      </c>
      <c r="C128" s="199">
        <v>40582</v>
      </c>
      <c r="D128" s="92">
        <v>0.75</v>
      </c>
      <c r="E128" s="92">
        <v>2.463</v>
      </c>
      <c r="F128" s="92">
        <f t="shared" si="27"/>
        <v>0.21280320000000003</v>
      </c>
      <c r="G128" s="92">
        <f t="shared" si="25"/>
        <v>0.002</v>
      </c>
      <c r="I128" s="2" t="s">
        <v>106</v>
      </c>
      <c r="J128" s="96">
        <v>0.002</v>
      </c>
      <c r="K128" s="96">
        <v>0.002</v>
      </c>
      <c r="L128" s="96">
        <v>0.002</v>
      </c>
      <c r="N128" s="92">
        <f>G128*F128</f>
        <v>0.00042560640000000006</v>
      </c>
    </row>
    <row r="129" spans="2:12" ht="24">
      <c r="B129" s="2">
        <v>24</v>
      </c>
      <c r="C129" s="199">
        <v>40589</v>
      </c>
      <c r="D129" s="92">
        <v>0.73</v>
      </c>
      <c r="E129" s="92">
        <v>2.29</v>
      </c>
      <c r="F129" s="92">
        <f t="shared" si="27"/>
        <v>0.197856</v>
      </c>
      <c r="G129" s="92">
        <f t="shared" si="25"/>
        <v>0.9744266666666666</v>
      </c>
      <c r="H129" s="92">
        <f t="shared" si="26"/>
        <v>0.19279616255999998</v>
      </c>
      <c r="I129" s="2" t="s">
        <v>107</v>
      </c>
      <c r="J129" s="96">
        <v>2.91928</v>
      </c>
      <c r="K129" s="96">
        <v>0.002</v>
      </c>
      <c r="L129" s="96">
        <v>0.002</v>
      </c>
    </row>
    <row r="130" spans="2:12" ht="24">
      <c r="B130" s="2">
        <v>25</v>
      </c>
      <c r="C130" s="199">
        <v>40597</v>
      </c>
      <c r="D130" s="92">
        <v>0.72</v>
      </c>
      <c r="E130" s="92">
        <v>2.21</v>
      </c>
      <c r="F130" s="92">
        <f t="shared" si="27"/>
        <v>0.190944</v>
      </c>
      <c r="G130" s="92">
        <f t="shared" si="25"/>
        <v>17.814183333333332</v>
      </c>
      <c r="H130" s="92">
        <f t="shared" si="26"/>
        <v>3.4015114224</v>
      </c>
      <c r="I130" s="2" t="s">
        <v>108</v>
      </c>
      <c r="J130" s="96">
        <v>18.8781</v>
      </c>
      <c r="K130" s="96">
        <v>17.9964</v>
      </c>
      <c r="L130" s="96">
        <v>16.56805</v>
      </c>
    </row>
    <row r="131" spans="2:12" ht="24">
      <c r="B131" s="2">
        <v>26</v>
      </c>
      <c r="C131" s="102">
        <v>19786</v>
      </c>
      <c r="D131" s="92">
        <v>0.7</v>
      </c>
      <c r="E131" s="92">
        <v>2.42</v>
      </c>
      <c r="F131" s="92">
        <f t="shared" si="27"/>
        <v>0.209088</v>
      </c>
      <c r="G131" s="92">
        <f t="shared" si="25"/>
        <v>27.201406666666667</v>
      </c>
      <c r="H131" s="92">
        <f t="shared" si="26"/>
        <v>5.68748771712</v>
      </c>
      <c r="I131" s="2" t="s">
        <v>87</v>
      </c>
      <c r="J131" s="96">
        <v>21.20711</v>
      </c>
      <c r="K131" s="96">
        <v>31.75359</v>
      </c>
      <c r="L131" s="96">
        <v>28.64352</v>
      </c>
    </row>
    <row r="132" spans="2:12" ht="24">
      <c r="B132" s="2">
        <v>27</v>
      </c>
      <c r="C132" s="102">
        <v>19797</v>
      </c>
      <c r="D132" s="92">
        <v>0.7</v>
      </c>
      <c r="E132" s="92">
        <v>2.134</v>
      </c>
      <c r="F132" s="92">
        <f t="shared" si="27"/>
        <v>0.1843776</v>
      </c>
      <c r="G132" s="92">
        <f t="shared" si="25"/>
        <v>25.24336</v>
      </c>
      <c r="H132" s="92">
        <f t="shared" si="26"/>
        <v>4.654310132736</v>
      </c>
      <c r="I132" s="2" t="s">
        <v>88</v>
      </c>
      <c r="J132" s="96">
        <v>25.33249</v>
      </c>
      <c r="K132" s="96">
        <v>30.6883</v>
      </c>
      <c r="L132" s="96">
        <v>19.70929</v>
      </c>
    </row>
    <row r="133" spans="2:16" ht="24.75" thickBot="1">
      <c r="B133" s="2">
        <v>28</v>
      </c>
      <c r="C133" s="103">
        <v>19807</v>
      </c>
      <c r="D133" s="83">
        <v>0.73</v>
      </c>
      <c r="E133" s="83">
        <v>2.314</v>
      </c>
      <c r="F133" s="83">
        <f t="shared" si="27"/>
        <v>0.1999296</v>
      </c>
      <c r="G133" s="83">
        <f t="shared" si="25"/>
        <v>44.22307333333333</v>
      </c>
      <c r="H133" s="83">
        <f t="shared" si="26"/>
        <v>8.841501362304001</v>
      </c>
      <c r="I133" s="82" t="s">
        <v>89</v>
      </c>
      <c r="J133" s="79">
        <v>36.70262</v>
      </c>
      <c r="K133" s="79">
        <v>45.3851</v>
      </c>
      <c r="L133" s="79">
        <v>50.5815</v>
      </c>
      <c r="M133" s="102" t="s">
        <v>123</v>
      </c>
      <c r="N133" s="92"/>
      <c r="O133" s="92"/>
      <c r="P133" s="92"/>
    </row>
    <row r="134" spans="2:12" ht="24">
      <c r="B134" s="2">
        <v>1</v>
      </c>
      <c r="C134" s="102">
        <v>20182</v>
      </c>
      <c r="D134" s="5">
        <v>249.52</v>
      </c>
      <c r="E134" s="92">
        <v>2.565</v>
      </c>
      <c r="F134" s="92">
        <f t="shared" si="27"/>
        <v>0.221616</v>
      </c>
      <c r="G134" s="92">
        <f t="shared" si="25"/>
        <v>15.089703333333334</v>
      </c>
      <c r="H134" s="92">
        <f t="shared" si="26"/>
        <v>3.34411969392</v>
      </c>
      <c r="I134" s="8" t="s">
        <v>113</v>
      </c>
      <c r="J134" s="96">
        <v>14.36266</v>
      </c>
      <c r="K134" s="96">
        <v>15.30629</v>
      </c>
      <c r="L134" s="96">
        <v>15.60016</v>
      </c>
    </row>
    <row r="135" spans="2:12" ht="24">
      <c r="B135" s="8">
        <v>2</v>
      </c>
      <c r="C135" s="102">
        <v>20188</v>
      </c>
      <c r="D135" s="92">
        <v>249.55</v>
      </c>
      <c r="E135" s="92">
        <v>2.853</v>
      </c>
      <c r="F135" s="92">
        <f t="shared" si="27"/>
        <v>0.24649920000000003</v>
      </c>
      <c r="G135" s="74">
        <f t="shared" si="25"/>
        <v>2.6368</v>
      </c>
      <c r="H135" s="74">
        <f t="shared" si="26"/>
        <v>0.6499690905600001</v>
      </c>
      <c r="I135" s="2" t="s">
        <v>114</v>
      </c>
      <c r="J135" s="18">
        <v>0.64798</v>
      </c>
      <c r="K135" s="18">
        <v>1.20319</v>
      </c>
      <c r="L135" s="18">
        <v>6.05923</v>
      </c>
    </row>
    <row r="136" spans="2:12" ht="24">
      <c r="B136" s="2">
        <v>3</v>
      </c>
      <c r="C136" s="102">
        <v>20202</v>
      </c>
      <c r="D136" s="92">
        <v>249.52</v>
      </c>
      <c r="E136" s="92">
        <v>2.095</v>
      </c>
      <c r="F136" s="92">
        <f t="shared" si="27"/>
        <v>0.18100800000000003</v>
      </c>
      <c r="G136" s="92">
        <f t="shared" si="25"/>
        <v>3.569763333333333</v>
      </c>
      <c r="H136" s="92">
        <f t="shared" si="26"/>
        <v>0.64615572144</v>
      </c>
      <c r="I136" s="2" t="s">
        <v>115</v>
      </c>
      <c r="J136" s="96">
        <v>3.2495</v>
      </c>
      <c r="K136" s="96">
        <v>1.99848</v>
      </c>
      <c r="L136" s="96">
        <v>5.46131</v>
      </c>
    </row>
    <row r="137" spans="2:12" ht="24">
      <c r="B137" s="2">
        <v>4</v>
      </c>
      <c r="C137" s="102">
        <v>20216</v>
      </c>
      <c r="D137" s="92">
        <v>249.711</v>
      </c>
      <c r="E137" s="92">
        <v>5.728</v>
      </c>
      <c r="F137" s="92">
        <f t="shared" si="27"/>
        <v>0.4948992</v>
      </c>
      <c r="G137" s="92">
        <f t="shared" si="25"/>
        <v>8.65015</v>
      </c>
      <c r="H137" s="92">
        <f t="shared" si="26"/>
        <v>4.2809523148799995</v>
      </c>
      <c r="I137" s="2" t="s">
        <v>116</v>
      </c>
      <c r="J137" s="96">
        <v>2.42089</v>
      </c>
      <c r="K137" s="96">
        <v>12.29063</v>
      </c>
      <c r="L137" s="96">
        <v>11.23893</v>
      </c>
    </row>
    <row r="138" spans="2:14" ht="24">
      <c r="B138" s="2">
        <v>5</v>
      </c>
      <c r="C138" s="102">
        <v>20223</v>
      </c>
      <c r="D138" s="92">
        <v>249.521</v>
      </c>
      <c r="E138" s="92">
        <v>3.104</v>
      </c>
      <c r="F138" s="92">
        <f t="shared" si="27"/>
        <v>0.2681856</v>
      </c>
      <c r="G138" s="92">
        <f t="shared" si="25"/>
        <v>106.35726333333332</v>
      </c>
      <c r="H138" s="92">
        <f t="shared" si="26"/>
        <v>28.523486481408</v>
      </c>
      <c r="I138" s="2" t="s">
        <v>117</v>
      </c>
      <c r="J138" s="96">
        <v>106.08326</v>
      </c>
      <c r="K138" s="96">
        <v>91.46481</v>
      </c>
      <c r="L138" s="96">
        <v>121.52372</v>
      </c>
      <c r="N138" s="111"/>
    </row>
    <row r="139" spans="2:14" ht="24">
      <c r="B139" s="2">
        <v>6</v>
      </c>
      <c r="C139" s="102">
        <v>20230</v>
      </c>
      <c r="D139" s="92">
        <v>249.521</v>
      </c>
      <c r="E139" s="92">
        <v>2.834</v>
      </c>
      <c r="F139" s="92">
        <f t="shared" si="27"/>
        <v>0.2448576</v>
      </c>
      <c r="G139" s="92">
        <f t="shared" si="25"/>
        <v>5.626243333333334</v>
      </c>
      <c r="H139" s="92">
        <f t="shared" si="26"/>
        <v>1.3776284396160001</v>
      </c>
      <c r="I139" s="2" t="s">
        <v>50</v>
      </c>
      <c r="J139" s="96">
        <v>3.8666</v>
      </c>
      <c r="K139" s="96">
        <v>2.49412</v>
      </c>
      <c r="L139" s="96">
        <v>10.51801</v>
      </c>
      <c r="N139" s="111"/>
    </row>
    <row r="140" spans="2:14" ht="24">
      <c r="B140" s="2">
        <v>7</v>
      </c>
      <c r="C140" s="102">
        <v>20245</v>
      </c>
      <c r="D140" s="92">
        <v>249.641</v>
      </c>
      <c r="E140" s="92">
        <v>5.383</v>
      </c>
      <c r="F140" s="92">
        <f t="shared" si="27"/>
        <v>0.46509120000000004</v>
      </c>
      <c r="G140" s="92">
        <f t="shared" si="25"/>
        <v>34.41657333333333</v>
      </c>
      <c r="H140" s="92">
        <f t="shared" si="26"/>
        <v>16.006845391488</v>
      </c>
      <c r="I140" s="2" t="s">
        <v>51</v>
      </c>
      <c r="J140" s="96">
        <v>33.67156</v>
      </c>
      <c r="K140" s="96">
        <v>35.46877</v>
      </c>
      <c r="L140" s="96">
        <v>34.10939</v>
      </c>
      <c r="N140" s="111"/>
    </row>
    <row r="141" spans="2:12" ht="24">
      <c r="B141" s="2">
        <v>8</v>
      </c>
      <c r="C141" s="102">
        <v>20251</v>
      </c>
      <c r="D141" s="92">
        <v>249.711</v>
      </c>
      <c r="E141" s="92">
        <v>5.938</v>
      </c>
      <c r="F141" s="92">
        <f t="shared" si="27"/>
        <v>0.5130432</v>
      </c>
      <c r="G141" s="92">
        <f t="shared" si="25"/>
        <v>43.81988333333334</v>
      </c>
      <c r="H141" s="92">
        <f t="shared" si="26"/>
        <v>22.481493168960004</v>
      </c>
      <c r="I141" s="2" t="s">
        <v>92</v>
      </c>
      <c r="J141" s="96">
        <v>36.81255</v>
      </c>
      <c r="K141" s="96">
        <v>46.98299</v>
      </c>
      <c r="L141" s="96">
        <v>47.66411</v>
      </c>
    </row>
    <row r="142" spans="2:12" ht="24">
      <c r="B142" s="2">
        <v>9</v>
      </c>
      <c r="C142" s="102">
        <v>20265</v>
      </c>
      <c r="D142" s="92">
        <v>249.531</v>
      </c>
      <c r="E142" s="92">
        <v>3.355</v>
      </c>
      <c r="F142" s="92">
        <f t="shared" si="27"/>
        <v>0.289872</v>
      </c>
      <c r="G142" s="92">
        <f t="shared" si="25"/>
        <v>18.124656666666667</v>
      </c>
      <c r="H142" s="92">
        <f t="shared" si="26"/>
        <v>5.25383047728</v>
      </c>
      <c r="I142" s="2" t="s">
        <v>93</v>
      </c>
      <c r="J142" s="96">
        <v>19.17341</v>
      </c>
      <c r="K142" s="96">
        <v>22.67757</v>
      </c>
      <c r="L142" s="96">
        <v>12.52299</v>
      </c>
    </row>
    <row r="143" spans="2:15" ht="24">
      <c r="B143" s="2">
        <v>10</v>
      </c>
      <c r="C143" s="102">
        <v>20272</v>
      </c>
      <c r="D143" s="92">
        <v>211.75</v>
      </c>
      <c r="E143" s="92">
        <v>20.338</v>
      </c>
      <c r="F143" s="92">
        <f t="shared" si="27"/>
        <v>1.7572032000000002</v>
      </c>
      <c r="I143" s="2" t="s">
        <v>94</v>
      </c>
      <c r="J143" s="18">
        <v>0</v>
      </c>
      <c r="K143" s="18">
        <v>0</v>
      </c>
      <c r="L143" s="18">
        <v>0</v>
      </c>
      <c r="N143" s="92">
        <f>+AVERAGE(J143:L143)</f>
        <v>0</v>
      </c>
      <c r="O143" s="92">
        <f>N143*F143</f>
        <v>0</v>
      </c>
    </row>
    <row r="144" spans="2:12" ht="24">
      <c r="B144" s="2">
        <v>11</v>
      </c>
      <c r="C144" s="102">
        <v>20286</v>
      </c>
      <c r="D144" s="92">
        <v>212.57</v>
      </c>
      <c r="E144" s="92">
        <v>115.41</v>
      </c>
      <c r="F144" s="92">
        <f t="shared" si="27"/>
        <v>9.971424</v>
      </c>
      <c r="G144" s="92">
        <f aca="true" t="shared" si="28" ref="G144:G166">+AVERAGE(J144:L144)</f>
        <v>121.55125</v>
      </c>
      <c r="H144" s="92">
        <f aca="true" t="shared" si="29" ref="H144:H166">G144*F144</f>
        <v>1212.0390514800001</v>
      </c>
      <c r="I144" s="2" t="s">
        <v>95</v>
      </c>
      <c r="J144" s="18">
        <v>141.99102</v>
      </c>
      <c r="K144" s="18">
        <v>110.10898</v>
      </c>
      <c r="L144" s="18">
        <v>112.55375</v>
      </c>
    </row>
    <row r="145" spans="2:12" ht="24">
      <c r="B145" s="2">
        <v>12</v>
      </c>
      <c r="C145" s="102">
        <v>20294</v>
      </c>
      <c r="D145" s="92">
        <v>215</v>
      </c>
      <c r="E145" s="92">
        <v>464.902</v>
      </c>
      <c r="F145" s="92">
        <f t="shared" si="27"/>
        <v>40.167532800000004</v>
      </c>
      <c r="G145" s="92">
        <f t="shared" si="28"/>
        <v>129.44484</v>
      </c>
      <c r="H145" s="92">
        <f t="shared" si="29"/>
        <v>5199.479856490752</v>
      </c>
      <c r="I145" s="2" t="s">
        <v>96</v>
      </c>
      <c r="J145" s="18">
        <v>124.68377</v>
      </c>
      <c r="K145" s="18">
        <v>133.222</v>
      </c>
      <c r="L145" s="18">
        <v>130.42875</v>
      </c>
    </row>
    <row r="146" spans="2:12" ht="24">
      <c r="B146" s="2">
        <v>13</v>
      </c>
      <c r="C146" s="102">
        <v>20307</v>
      </c>
      <c r="D146" s="92">
        <v>249.861</v>
      </c>
      <c r="E146" s="92">
        <v>15.177</v>
      </c>
      <c r="F146" s="92">
        <f t="shared" si="27"/>
        <v>1.3112928</v>
      </c>
      <c r="G146" s="92">
        <f t="shared" si="28"/>
        <v>59.82252333333333</v>
      </c>
      <c r="H146" s="92">
        <f t="shared" si="29"/>
        <v>78.44484412483199</v>
      </c>
      <c r="I146" s="2" t="s">
        <v>97</v>
      </c>
      <c r="J146" s="96">
        <v>63.71271</v>
      </c>
      <c r="K146" s="96">
        <v>51.40287</v>
      </c>
      <c r="L146" s="96">
        <v>64.35199</v>
      </c>
    </row>
    <row r="147" spans="2:12" ht="24">
      <c r="B147" s="2">
        <v>14</v>
      </c>
      <c r="C147" s="102">
        <v>20322</v>
      </c>
      <c r="D147" s="5">
        <v>250.291</v>
      </c>
      <c r="E147" s="92">
        <v>42.09</v>
      </c>
      <c r="F147" s="92">
        <f t="shared" si="27"/>
        <v>3.6365760000000007</v>
      </c>
      <c r="G147" s="92">
        <f t="shared" si="28"/>
        <v>286.12943</v>
      </c>
      <c r="H147" s="92">
        <f t="shared" si="29"/>
        <v>1040.5314180316802</v>
      </c>
      <c r="I147" s="2" t="s">
        <v>98</v>
      </c>
      <c r="J147" s="96">
        <v>260.16529</v>
      </c>
      <c r="K147" s="96">
        <v>286.30784</v>
      </c>
      <c r="L147" s="96">
        <v>311.91516</v>
      </c>
    </row>
    <row r="148" spans="2:12" ht="24">
      <c r="B148" s="2">
        <v>15</v>
      </c>
      <c r="C148" s="102">
        <v>20328</v>
      </c>
      <c r="D148" s="5">
        <v>249.981</v>
      </c>
      <c r="E148" s="92">
        <v>26.994</v>
      </c>
      <c r="F148" s="92">
        <f t="shared" si="27"/>
        <v>2.3322816</v>
      </c>
      <c r="G148" s="92">
        <f t="shared" si="28"/>
        <v>300.64358666666664</v>
      </c>
      <c r="H148" s="92">
        <f t="shared" si="29"/>
        <v>701.185505340672</v>
      </c>
      <c r="I148" s="2" t="s">
        <v>99</v>
      </c>
      <c r="J148" s="96">
        <v>284.75071</v>
      </c>
      <c r="K148" s="96">
        <v>295.21761</v>
      </c>
      <c r="L148" s="96">
        <v>321.96244</v>
      </c>
    </row>
    <row r="149" spans="2:12" ht="24">
      <c r="B149" s="2">
        <v>16</v>
      </c>
      <c r="C149" s="102">
        <v>20335</v>
      </c>
      <c r="D149" s="5">
        <v>250.491</v>
      </c>
      <c r="E149" s="92">
        <v>48.861</v>
      </c>
      <c r="F149" s="92">
        <f t="shared" si="27"/>
        <v>4.2215904</v>
      </c>
      <c r="G149" s="92">
        <f t="shared" si="28"/>
        <v>446.8886666666667</v>
      </c>
      <c r="H149" s="92">
        <f t="shared" si="29"/>
        <v>1886.5809050688003</v>
      </c>
      <c r="I149" s="2" t="s">
        <v>100</v>
      </c>
      <c r="J149" s="96">
        <v>412.12207</v>
      </c>
      <c r="K149" s="96">
        <v>421.57348</v>
      </c>
      <c r="L149" s="96">
        <v>506.97045</v>
      </c>
    </row>
    <row r="150" spans="2:12" ht="24">
      <c r="B150" s="2">
        <v>17</v>
      </c>
      <c r="C150" s="102">
        <v>20350</v>
      </c>
      <c r="D150" s="5">
        <v>249.891</v>
      </c>
      <c r="E150" s="92">
        <v>20.129</v>
      </c>
      <c r="F150" s="92">
        <f t="shared" si="27"/>
        <v>1.7391456000000003</v>
      </c>
      <c r="G150" s="92">
        <f t="shared" si="28"/>
        <v>181.85849</v>
      </c>
      <c r="H150" s="92">
        <f t="shared" si="29"/>
        <v>316.278392706144</v>
      </c>
      <c r="I150" s="2" t="s">
        <v>101</v>
      </c>
      <c r="J150" s="96">
        <v>175.81264</v>
      </c>
      <c r="K150" s="96">
        <v>185.62118</v>
      </c>
      <c r="L150" s="96">
        <v>184.14165</v>
      </c>
    </row>
    <row r="151" spans="2:12" ht="24">
      <c r="B151" s="2">
        <v>18</v>
      </c>
      <c r="C151" s="102">
        <v>20356</v>
      </c>
      <c r="D151" s="5">
        <v>249.861</v>
      </c>
      <c r="E151" s="92">
        <v>16.877</v>
      </c>
      <c r="F151" s="92">
        <f t="shared" si="27"/>
        <v>1.4581728</v>
      </c>
      <c r="G151" s="92">
        <f t="shared" si="28"/>
        <v>14.866323333333332</v>
      </c>
      <c r="H151" s="92">
        <f t="shared" si="29"/>
        <v>21.677668320671998</v>
      </c>
      <c r="I151" s="2" t="s">
        <v>102</v>
      </c>
      <c r="J151" s="96">
        <v>12.09942</v>
      </c>
      <c r="K151" s="96">
        <v>17.54205</v>
      </c>
      <c r="L151" s="96">
        <v>14.9575</v>
      </c>
    </row>
    <row r="152" spans="2:12" ht="24">
      <c r="B152" s="2">
        <v>19</v>
      </c>
      <c r="C152" s="102">
        <v>20370</v>
      </c>
      <c r="D152" s="5">
        <v>249.811</v>
      </c>
      <c r="E152" s="92">
        <v>14.773</v>
      </c>
      <c r="F152" s="92">
        <f t="shared" si="27"/>
        <v>1.2763872</v>
      </c>
      <c r="G152" s="92">
        <f t="shared" si="28"/>
        <v>58.40982333333333</v>
      </c>
      <c r="H152" s="92">
        <f t="shared" si="29"/>
        <v>74.553550856928</v>
      </c>
      <c r="I152" s="2" t="s">
        <v>103</v>
      </c>
      <c r="J152" s="96">
        <v>62.8986</v>
      </c>
      <c r="K152" s="96">
        <v>56.80321</v>
      </c>
      <c r="L152" s="96">
        <v>55.52766</v>
      </c>
    </row>
    <row r="153" spans="2:12" ht="24">
      <c r="B153" s="2">
        <v>20</v>
      </c>
      <c r="C153" s="102">
        <v>20378</v>
      </c>
      <c r="D153" s="5">
        <v>249.771</v>
      </c>
      <c r="E153" s="92">
        <v>9.539</v>
      </c>
      <c r="F153" s="92">
        <f t="shared" si="27"/>
        <v>0.8241696000000001</v>
      </c>
      <c r="G153" s="92">
        <f t="shared" si="28"/>
        <v>62.356413333333336</v>
      </c>
      <c r="H153" s="92">
        <f t="shared" si="29"/>
        <v>51.392260234368</v>
      </c>
      <c r="I153" s="2" t="s">
        <v>104</v>
      </c>
      <c r="J153" s="96">
        <v>66.52748</v>
      </c>
      <c r="K153" s="96">
        <v>58.03587</v>
      </c>
      <c r="L153" s="96">
        <v>62.50589</v>
      </c>
    </row>
    <row r="154" spans="2:12" ht="24">
      <c r="B154" s="2">
        <v>21</v>
      </c>
      <c r="C154" s="102">
        <v>20391</v>
      </c>
      <c r="D154" s="5">
        <v>249.731</v>
      </c>
      <c r="E154" s="92">
        <v>8.099</v>
      </c>
      <c r="F154" s="92">
        <f t="shared" si="27"/>
        <v>0.6997536000000001</v>
      </c>
      <c r="G154" s="92">
        <f t="shared" si="28"/>
        <v>23.541903333333334</v>
      </c>
      <c r="H154" s="92">
        <f t="shared" si="29"/>
        <v>16.473531608352</v>
      </c>
      <c r="I154" s="2" t="s">
        <v>120</v>
      </c>
      <c r="J154" s="96">
        <v>13.93184</v>
      </c>
      <c r="K154" s="96">
        <v>28.21498</v>
      </c>
      <c r="L154" s="96">
        <v>28.47889</v>
      </c>
    </row>
    <row r="155" spans="2:12" ht="24">
      <c r="B155" s="2">
        <v>22</v>
      </c>
      <c r="C155" s="102">
        <v>20399</v>
      </c>
      <c r="D155" s="5">
        <v>249.721</v>
      </c>
      <c r="E155" s="92">
        <v>7.191</v>
      </c>
      <c r="F155" s="92">
        <f t="shared" si="27"/>
        <v>0.6213024</v>
      </c>
      <c r="G155" s="92">
        <f t="shared" si="28"/>
        <v>4.69076</v>
      </c>
      <c r="H155" s="92">
        <f t="shared" si="29"/>
        <v>2.9143804458240004</v>
      </c>
      <c r="I155" s="2" t="s">
        <v>106</v>
      </c>
      <c r="J155" s="96">
        <v>5.14602</v>
      </c>
      <c r="K155" s="96">
        <v>5.18957</v>
      </c>
      <c r="L155" s="96">
        <v>3.73669</v>
      </c>
    </row>
    <row r="156" spans="2:12" ht="24">
      <c r="B156" s="2">
        <v>23</v>
      </c>
      <c r="C156" s="102">
        <v>20406</v>
      </c>
      <c r="D156" s="5">
        <v>249.691</v>
      </c>
      <c r="E156" s="92">
        <v>6.241</v>
      </c>
      <c r="F156" s="92">
        <f t="shared" si="27"/>
        <v>0.5392224</v>
      </c>
      <c r="G156" s="92">
        <f t="shared" si="28"/>
        <v>21.256109999999996</v>
      </c>
      <c r="H156" s="92">
        <f t="shared" si="29"/>
        <v>11.461770648863999</v>
      </c>
      <c r="I156" s="2" t="s">
        <v>107</v>
      </c>
      <c r="J156" s="96">
        <v>23.76147</v>
      </c>
      <c r="K156" s="96">
        <v>15.47988</v>
      </c>
      <c r="L156" s="96">
        <v>24.52698</v>
      </c>
    </row>
    <row r="157" spans="2:12" ht="24">
      <c r="B157" s="2">
        <v>24</v>
      </c>
      <c r="C157" s="102">
        <v>20419</v>
      </c>
      <c r="D157" s="5">
        <v>249.631</v>
      </c>
      <c r="E157" s="92">
        <v>5.36</v>
      </c>
      <c r="F157" s="92">
        <f t="shared" si="27"/>
        <v>0.46310400000000007</v>
      </c>
      <c r="G157" s="92">
        <f t="shared" si="28"/>
        <v>5.244523333333333</v>
      </c>
      <c r="H157" s="92">
        <f t="shared" si="29"/>
        <v>2.42875973376</v>
      </c>
      <c r="I157" s="2" t="s">
        <v>108</v>
      </c>
      <c r="J157" s="96">
        <v>4.99578</v>
      </c>
      <c r="K157" s="96">
        <v>4.09393</v>
      </c>
      <c r="L157" s="96">
        <v>6.64386</v>
      </c>
    </row>
    <row r="158" spans="2:12" ht="24">
      <c r="B158" s="2">
        <v>25</v>
      </c>
      <c r="C158" s="102">
        <v>20427</v>
      </c>
      <c r="D158" s="5">
        <v>249.721</v>
      </c>
      <c r="E158" s="92">
        <v>6.787</v>
      </c>
      <c r="F158" s="92">
        <f t="shared" si="27"/>
        <v>0.5863968</v>
      </c>
      <c r="G158" s="92">
        <f t="shared" si="28"/>
        <v>31.08313666666667</v>
      </c>
      <c r="H158" s="92">
        <f t="shared" si="29"/>
        <v>18.227051875296006</v>
      </c>
      <c r="I158" s="2" t="s">
        <v>87</v>
      </c>
      <c r="J158" s="96">
        <v>26.95937</v>
      </c>
      <c r="K158" s="96">
        <v>27.03433</v>
      </c>
      <c r="L158" s="96">
        <v>39.25571</v>
      </c>
    </row>
    <row r="159" spans="2:12" ht="24">
      <c r="B159" s="2">
        <v>26</v>
      </c>
      <c r="C159" s="102">
        <v>20440</v>
      </c>
      <c r="D159" s="5">
        <v>249.641</v>
      </c>
      <c r="E159" s="92">
        <v>5.08</v>
      </c>
      <c r="F159" s="92">
        <f t="shared" si="27"/>
        <v>0.438912</v>
      </c>
      <c r="G159" s="92">
        <f t="shared" si="28"/>
        <v>33.67094</v>
      </c>
      <c r="H159" s="92">
        <f t="shared" si="29"/>
        <v>14.778579617280002</v>
      </c>
      <c r="I159" s="2" t="s">
        <v>88</v>
      </c>
      <c r="J159" s="96">
        <v>37.73585</v>
      </c>
      <c r="K159" s="96">
        <v>29.53211</v>
      </c>
      <c r="L159" s="96">
        <v>33.74486</v>
      </c>
    </row>
    <row r="160" spans="2:12" ht="24">
      <c r="B160" s="2">
        <v>27</v>
      </c>
      <c r="C160" s="102">
        <v>20447</v>
      </c>
      <c r="D160" s="5">
        <v>249.621</v>
      </c>
      <c r="E160" s="92">
        <v>5.08</v>
      </c>
      <c r="F160" s="92">
        <f t="shared" si="27"/>
        <v>0.438912</v>
      </c>
      <c r="G160" s="92">
        <f t="shared" si="28"/>
        <v>1.4853966666666665</v>
      </c>
      <c r="H160" s="92">
        <f t="shared" si="29"/>
        <v>0.65195842176</v>
      </c>
      <c r="I160" s="8" t="s">
        <v>89</v>
      </c>
      <c r="J160" s="96">
        <v>0.60417</v>
      </c>
      <c r="K160" s="96">
        <v>3.14693</v>
      </c>
      <c r="L160" s="96">
        <v>0.70509</v>
      </c>
    </row>
    <row r="161" spans="2:12" ht="24">
      <c r="B161" s="2">
        <v>28</v>
      </c>
      <c r="C161" s="102">
        <v>20457</v>
      </c>
      <c r="D161" s="5">
        <v>249.58</v>
      </c>
      <c r="E161" s="92">
        <v>4.163</v>
      </c>
      <c r="F161" s="92">
        <f t="shared" si="27"/>
        <v>0.35968320000000004</v>
      </c>
      <c r="G161" s="92">
        <f t="shared" si="28"/>
        <v>23.767276666666664</v>
      </c>
      <c r="H161" s="92">
        <f t="shared" si="29"/>
        <v>8.548690126752</v>
      </c>
      <c r="I161" s="120" t="s">
        <v>90</v>
      </c>
      <c r="J161" s="96">
        <v>32.94667</v>
      </c>
      <c r="K161" s="96">
        <v>16.53047</v>
      </c>
      <c r="L161" s="96">
        <v>21.82469</v>
      </c>
    </row>
    <row r="162" spans="2:12" ht="24">
      <c r="B162" s="2">
        <v>29</v>
      </c>
      <c r="C162" s="102">
        <v>20468</v>
      </c>
      <c r="D162" s="5">
        <v>249.561</v>
      </c>
      <c r="E162" s="92">
        <v>3.7</v>
      </c>
      <c r="F162" s="92">
        <f t="shared" si="27"/>
        <v>0.31968</v>
      </c>
      <c r="G162" s="92">
        <f t="shared" si="28"/>
        <v>5.47904</v>
      </c>
      <c r="H162" s="92">
        <f t="shared" si="29"/>
        <v>1.7515395072000002</v>
      </c>
      <c r="I162" s="2" t="s">
        <v>91</v>
      </c>
      <c r="J162" s="96">
        <v>5.63677</v>
      </c>
      <c r="K162" s="96">
        <v>8.60424</v>
      </c>
      <c r="L162" s="96">
        <v>2.19611</v>
      </c>
    </row>
    <row r="163" spans="2:12" ht="24">
      <c r="B163" s="2">
        <v>30</v>
      </c>
      <c r="C163" s="102">
        <v>20475</v>
      </c>
      <c r="D163" s="5">
        <v>249.541</v>
      </c>
      <c r="E163" s="92">
        <v>3.305</v>
      </c>
      <c r="F163" s="92">
        <f t="shared" si="27"/>
        <v>0.28555200000000003</v>
      </c>
      <c r="G163" s="92">
        <f t="shared" si="28"/>
        <v>17.249706666666665</v>
      </c>
      <c r="H163" s="92">
        <f t="shared" si="29"/>
        <v>4.92568823808</v>
      </c>
      <c r="I163" s="2" t="s">
        <v>109</v>
      </c>
      <c r="J163" s="96">
        <v>19.5913</v>
      </c>
      <c r="K163" s="96">
        <v>24.16069</v>
      </c>
      <c r="L163" s="96">
        <v>7.99713</v>
      </c>
    </row>
    <row r="164" spans="2:12" ht="24">
      <c r="B164" s="2">
        <v>31</v>
      </c>
      <c r="C164" s="102">
        <v>20493</v>
      </c>
      <c r="D164" s="5">
        <v>249.541</v>
      </c>
      <c r="E164" s="92">
        <v>3.285</v>
      </c>
      <c r="F164" s="92">
        <f t="shared" si="27"/>
        <v>0.283824</v>
      </c>
      <c r="G164" s="92">
        <f t="shared" si="28"/>
        <v>18.72964</v>
      </c>
      <c r="H164" s="92">
        <f t="shared" si="29"/>
        <v>5.31592134336</v>
      </c>
      <c r="I164" s="2" t="s">
        <v>110</v>
      </c>
      <c r="J164" s="96">
        <v>21.68095</v>
      </c>
      <c r="K164" s="96">
        <v>11.53883</v>
      </c>
      <c r="L164" s="96">
        <v>22.96914</v>
      </c>
    </row>
    <row r="165" spans="2:12" ht="24">
      <c r="B165" s="2">
        <v>32</v>
      </c>
      <c r="C165" s="102">
        <v>20497</v>
      </c>
      <c r="D165" s="5">
        <v>249.521</v>
      </c>
      <c r="E165" s="92">
        <v>3.145</v>
      </c>
      <c r="F165" s="92">
        <f t="shared" si="27"/>
        <v>0.271728</v>
      </c>
      <c r="G165" s="92">
        <f t="shared" si="28"/>
        <v>16.821143333333335</v>
      </c>
      <c r="H165" s="92">
        <f t="shared" si="29"/>
        <v>4.570775635680001</v>
      </c>
      <c r="I165" s="2" t="s">
        <v>111</v>
      </c>
      <c r="J165" s="96">
        <v>32.17786</v>
      </c>
      <c r="K165" s="96">
        <v>12.94235</v>
      </c>
      <c r="L165" s="96">
        <v>5.34322</v>
      </c>
    </row>
    <row r="166" spans="2:12" ht="24">
      <c r="B166" s="2">
        <v>33</v>
      </c>
      <c r="C166" s="102">
        <v>20503</v>
      </c>
      <c r="D166" s="5">
        <v>249.511</v>
      </c>
      <c r="E166" s="92">
        <v>2.748</v>
      </c>
      <c r="F166" s="92">
        <f t="shared" si="27"/>
        <v>0.23742720000000003</v>
      </c>
      <c r="G166" s="92">
        <f t="shared" si="28"/>
        <v>9.147416666666667</v>
      </c>
      <c r="H166" s="92">
        <f t="shared" si="29"/>
        <v>2.1718455264000003</v>
      </c>
      <c r="I166" s="2" t="s">
        <v>112</v>
      </c>
      <c r="J166" s="96">
        <v>2.40782</v>
      </c>
      <c r="K166" s="96">
        <v>7.70929</v>
      </c>
      <c r="L166" s="96">
        <v>17.32514</v>
      </c>
    </row>
    <row r="167" spans="2:12" ht="24">
      <c r="B167" s="2">
        <v>34</v>
      </c>
      <c r="C167" s="102">
        <v>20521</v>
      </c>
      <c r="D167" s="5">
        <v>249.501</v>
      </c>
      <c r="E167" s="92">
        <v>2.436</v>
      </c>
      <c r="F167" s="92">
        <f t="shared" si="27"/>
        <v>0.2104704</v>
      </c>
      <c r="G167" s="92">
        <f aca="true" t="shared" si="30" ref="G167:G216">+AVERAGE(J167:L167)</f>
        <v>3.063836666666667</v>
      </c>
      <c r="H167" s="92">
        <f aca="true" t="shared" si="31" ref="H167:H216">G167*F167</f>
        <v>0.6448469287680001</v>
      </c>
      <c r="I167" s="2" t="s">
        <v>121</v>
      </c>
      <c r="J167" s="96">
        <v>2.05187</v>
      </c>
      <c r="K167" s="96">
        <v>3.31236</v>
      </c>
      <c r="L167" s="96">
        <v>3.82728</v>
      </c>
    </row>
    <row r="168" spans="2:12" ht="24">
      <c r="B168" s="2">
        <v>35</v>
      </c>
      <c r="C168" s="102">
        <v>20533</v>
      </c>
      <c r="D168" s="5">
        <v>249.461</v>
      </c>
      <c r="E168" s="92">
        <v>1.834</v>
      </c>
      <c r="F168" s="92">
        <f t="shared" si="27"/>
        <v>0.1584576</v>
      </c>
      <c r="G168" s="92">
        <f t="shared" si="30"/>
        <v>13.551063333333333</v>
      </c>
      <c r="H168" s="92">
        <f t="shared" si="31"/>
        <v>2.147268973248</v>
      </c>
      <c r="I168" s="2" t="s">
        <v>122</v>
      </c>
      <c r="J168" s="96">
        <v>7.21414</v>
      </c>
      <c r="K168" s="96">
        <v>14.01599</v>
      </c>
      <c r="L168" s="96">
        <v>19.42306</v>
      </c>
    </row>
    <row r="169" spans="1:16" ht="24">
      <c r="A169" s="125"/>
      <c r="B169" s="126">
        <v>36</v>
      </c>
      <c r="C169" s="127">
        <v>20539</v>
      </c>
      <c r="D169" s="128">
        <v>249.441</v>
      </c>
      <c r="E169" s="129">
        <v>1.547</v>
      </c>
      <c r="F169" s="129">
        <f t="shared" si="27"/>
        <v>0.1336608</v>
      </c>
      <c r="G169" s="129">
        <f t="shared" si="30"/>
        <v>12.915626666666668</v>
      </c>
      <c r="H169" s="129">
        <f t="shared" si="31"/>
        <v>1.726312992768</v>
      </c>
      <c r="I169" s="126" t="s">
        <v>124</v>
      </c>
      <c r="J169" s="130">
        <v>3.14899</v>
      </c>
      <c r="K169" s="130">
        <v>17.40829</v>
      </c>
      <c r="L169" s="130">
        <v>18.1896</v>
      </c>
      <c r="M169" s="125"/>
      <c r="N169" s="125"/>
      <c r="O169" s="125"/>
      <c r="P169" s="125"/>
    </row>
    <row r="170" spans="2:12" ht="24">
      <c r="B170" s="2">
        <v>1</v>
      </c>
      <c r="C170" s="102">
        <v>20548</v>
      </c>
      <c r="D170" s="5">
        <v>249.461</v>
      </c>
      <c r="E170" s="92">
        <v>2.159</v>
      </c>
      <c r="F170" s="92">
        <f t="shared" si="27"/>
        <v>0.1865376</v>
      </c>
      <c r="G170" s="92">
        <f t="shared" si="30"/>
        <v>9.36135</v>
      </c>
      <c r="H170" s="92">
        <f t="shared" si="31"/>
        <v>1.74624376176</v>
      </c>
      <c r="I170" s="8" t="s">
        <v>113</v>
      </c>
      <c r="J170" s="96">
        <v>4.50975</v>
      </c>
      <c r="K170" s="96">
        <v>12.1873</v>
      </c>
      <c r="L170" s="96">
        <v>11.387</v>
      </c>
    </row>
    <row r="171" spans="2:12" ht="24">
      <c r="B171" s="2">
        <v>2</v>
      </c>
      <c r="C171" s="102">
        <v>20554</v>
      </c>
      <c r="D171" s="5">
        <v>249.571</v>
      </c>
      <c r="E171" s="92">
        <v>2.107</v>
      </c>
      <c r="F171" s="92">
        <f t="shared" si="27"/>
        <v>0.18204480000000003</v>
      </c>
      <c r="G171" s="92">
        <f t="shared" si="30"/>
        <v>7.814886666666666</v>
      </c>
      <c r="H171" s="92">
        <f t="shared" si="31"/>
        <v>1.4226594802560002</v>
      </c>
      <c r="I171" s="2" t="s">
        <v>114</v>
      </c>
      <c r="J171" s="96">
        <v>9.1876</v>
      </c>
      <c r="K171" s="96">
        <v>11.41948</v>
      </c>
      <c r="L171" s="96">
        <v>2.83758</v>
      </c>
    </row>
    <row r="172" spans="2:12" ht="24">
      <c r="B172" s="2">
        <v>3</v>
      </c>
      <c r="C172" s="102">
        <v>20567</v>
      </c>
      <c r="D172" s="5">
        <v>249.541</v>
      </c>
      <c r="E172" s="92">
        <v>1.525</v>
      </c>
      <c r="F172" s="92">
        <f t="shared" si="27"/>
        <v>0.13176</v>
      </c>
      <c r="G172" s="92">
        <f t="shared" si="30"/>
        <v>10.538756666666666</v>
      </c>
      <c r="H172" s="92">
        <f t="shared" si="31"/>
        <v>1.3885865783999998</v>
      </c>
      <c r="I172" s="2" t="s">
        <v>115</v>
      </c>
      <c r="J172" s="96">
        <v>4.07512</v>
      </c>
      <c r="K172" s="96">
        <v>10.59918</v>
      </c>
      <c r="L172" s="96">
        <v>16.94197</v>
      </c>
    </row>
    <row r="173" spans="2:12" ht="24">
      <c r="B173" s="2">
        <v>4</v>
      </c>
      <c r="C173" s="102">
        <v>20583</v>
      </c>
      <c r="D173" s="5">
        <v>249.601</v>
      </c>
      <c r="E173" s="92">
        <v>3.522</v>
      </c>
      <c r="F173" s="92">
        <f t="shared" si="27"/>
        <v>0.3043008</v>
      </c>
      <c r="G173" s="92">
        <f t="shared" si="30"/>
        <v>12.094586666666666</v>
      </c>
      <c r="H173" s="92">
        <f t="shared" si="31"/>
        <v>3.6803923983359996</v>
      </c>
      <c r="I173" s="2" t="s">
        <v>116</v>
      </c>
      <c r="J173" s="96">
        <v>9.8405</v>
      </c>
      <c r="K173" s="96">
        <v>6.12469</v>
      </c>
      <c r="L173" s="96">
        <v>20.31857</v>
      </c>
    </row>
    <row r="174" spans="2:12" ht="24">
      <c r="B174" s="2">
        <v>5</v>
      </c>
      <c r="C174" s="102">
        <v>20595</v>
      </c>
      <c r="D174" s="5">
        <v>249.551</v>
      </c>
      <c r="E174" s="92">
        <v>2.761</v>
      </c>
      <c r="F174" s="92">
        <f t="shared" si="27"/>
        <v>0.23855040000000002</v>
      </c>
      <c r="G174" s="92">
        <f t="shared" si="30"/>
        <v>67.56651333333333</v>
      </c>
      <c r="H174" s="92">
        <f t="shared" si="31"/>
        <v>16.118018782272003</v>
      </c>
      <c r="I174" s="2" t="s">
        <v>117</v>
      </c>
      <c r="J174" s="96">
        <v>80.53983</v>
      </c>
      <c r="K174" s="96">
        <v>59.03785</v>
      </c>
      <c r="L174" s="96">
        <v>63.12186</v>
      </c>
    </row>
    <row r="175" spans="2:12" ht="24">
      <c r="B175" s="2">
        <v>6</v>
      </c>
      <c r="C175" s="102">
        <v>20602</v>
      </c>
      <c r="D175" s="5">
        <v>249.571</v>
      </c>
      <c r="E175" s="92">
        <v>3.63</v>
      </c>
      <c r="F175" s="92">
        <f t="shared" si="27"/>
        <v>0.313632</v>
      </c>
      <c r="G175" s="92">
        <f t="shared" si="30"/>
        <v>15.25197666666667</v>
      </c>
      <c r="H175" s="92">
        <f t="shared" si="31"/>
        <v>4.783507945920001</v>
      </c>
      <c r="I175" s="2" t="s">
        <v>50</v>
      </c>
      <c r="J175" s="96">
        <v>25.088</v>
      </c>
      <c r="K175" s="96">
        <v>5.1212</v>
      </c>
      <c r="L175" s="96">
        <v>15.54673</v>
      </c>
    </row>
    <row r="176" spans="2:12" ht="24">
      <c r="B176" s="2">
        <v>7</v>
      </c>
      <c r="C176" s="102">
        <v>20609</v>
      </c>
      <c r="D176" s="5">
        <v>249.561</v>
      </c>
      <c r="E176" s="92">
        <v>3.537</v>
      </c>
      <c r="F176" s="92">
        <f t="shared" si="27"/>
        <v>0.3055968</v>
      </c>
      <c r="G176" s="92">
        <f t="shared" si="30"/>
        <v>5.0704400000000005</v>
      </c>
      <c r="H176" s="92">
        <f t="shared" si="31"/>
        <v>1.549510238592</v>
      </c>
      <c r="I176" s="2" t="s">
        <v>51</v>
      </c>
      <c r="J176" s="96">
        <v>4.96225</v>
      </c>
      <c r="K176" s="96">
        <v>4.75689</v>
      </c>
      <c r="L176" s="96">
        <v>5.49218</v>
      </c>
    </row>
    <row r="177" spans="2:12" ht="24">
      <c r="B177" s="2">
        <v>8</v>
      </c>
      <c r="C177" s="102">
        <v>20616</v>
      </c>
      <c r="D177" s="5">
        <v>249.571</v>
      </c>
      <c r="E177" s="92">
        <v>3.596</v>
      </c>
      <c r="F177" s="92">
        <f t="shared" si="27"/>
        <v>0.31069440000000004</v>
      </c>
      <c r="G177" s="92">
        <f t="shared" si="30"/>
        <v>6.511936666666667</v>
      </c>
      <c r="H177" s="92">
        <f t="shared" si="31"/>
        <v>2.0232222554880006</v>
      </c>
      <c r="I177" s="2" t="s">
        <v>92</v>
      </c>
      <c r="J177" s="96">
        <v>10.47007</v>
      </c>
      <c r="K177" s="96">
        <v>2.6857</v>
      </c>
      <c r="L177" s="96">
        <v>6.38004</v>
      </c>
    </row>
    <row r="178" spans="2:12" ht="24">
      <c r="B178" s="2">
        <v>9</v>
      </c>
      <c r="C178" s="102">
        <v>20630</v>
      </c>
      <c r="D178" s="5">
        <v>249.541</v>
      </c>
      <c r="E178" s="92">
        <v>3.094</v>
      </c>
      <c r="F178" s="92">
        <f t="shared" si="27"/>
        <v>0.2673216</v>
      </c>
      <c r="G178" s="92">
        <f t="shared" si="30"/>
        <v>1.1151033333333333</v>
      </c>
      <c r="H178" s="92">
        <f t="shared" si="31"/>
        <v>0.298091207232</v>
      </c>
      <c r="I178" s="2" t="s">
        <v>93</v>
      </c>
      <c r="J178" s="96">
        <v>0.95141</v>
      </c>
      <c r="K178" s="96">
        <v>0.79139</v>
      </c>
      <c r="L178" s="96">
        <v>1.60251</v>
      </c>
    </row>
    <row r="179" spans="2:12" ht="24">
      <c r="B179" s="2">
        <v>10</v>
      </c>
      <c r="C179" s="102">
        <v>20637</v>
      </c>
      <c r="D179" s="5">
        <v>249.591</v>
      </c>
      <c r="E179" s="92">
        <v>6.111</v>
      </c>
      <c r="F179" s="92">
        <f t="shared" si="27"/>
        <v>0.5279904</v>
      </c>
      <c r="G179" s="92">
        <f t="shared" si="30"/>
        <v>33.66913666666667</v>
      </c>
      <c r="H179" s="92">
        <f t="shared" si="31"/>
        <v>17.776980936288</v>
      </c>
      <c r="I179" s="2" t="s">
        <v>94</v>
      </c>
      <c r="J179" s="96">
        <v>40.02954</v>
      </c>
      <c r="K179" s="96">
        <v>31.54343</v>
      </c>
      <c r="L179" s="96">
        <v>29.43444</v>
      </c>
    </row>
    <row r="180" spans="2:12" ht="24">
      <c r="B180" s="2">
        <v>11</v>
      </c>
      <c r="C180" s="102">
        <v>20655</v>
      </c>
      <c r="D180" s="5">
        <v>249.741</v>
      </c>
      <c r="E180" s="92">
        <v>9.015</v>
      </c>
      <c r="F180" s="92">
        <f t="shared" si="27"/>
        <v>0.7788960000000001</v>
      </c>
      <c r="G180" s="92">
        <f t="shared" si="30"/>
        <v>15.856339999999998</v>
      </c>
      <c r="H180" s="92">
        <f t="shared" si="31"/>
        <v>12.35043980064</v>
      </c>
      <c r="I180" s="2" t="s">
        <v>95</v>
      </c>
      <c r="J180" s="96">
        <v>22.6625</v>
      </c>
      <c r="K180" s="96">
        <v>10.21619</v>
      </c>
      <c r="L180" s="96">
        <v>14.69033</v>
      </c>
    </row>
    <row r="181" spans="2:12" ht="24">
      <c r="B181" s="2">
        <v>12</v>
      </c>
      <c r="C181" s="102">
        <v>20665</v>
      </c>
      <c r="D181" s="5">
        <v>254.841</v>
      </c>
      <c r="E181" s="92">
        <v>345.046</v>
      </c>
      <c r="F181" s="92">
        <f t="shared" si="27"/>
        <v>29.8119744</v>
      </c>
      <c r="G181" s="92">
        <f t="shared" si="30"/>
        <v>1932.6698133333332</v>
      </c>
      <c r="H181" s="92">
        <f t="shared" si="31"/>
        <v>57616.70299874611</v>
      </c>
      <c r="I181" s="2" t="s">
        <v>96</v>
      </c>
      <c r="J181" s="96">
        <v>1012.35343</v>
      </c>
      <c r="K181" s="96">
        <v>1052.53382</v>
      </c>
      <c r="L181" s="96">
        <v>3733.12219</v>
      </c>
    </row>
    <row r="182" spans="2:12" ht="24">
      <c r="B182" s="2">
        <v>13</v>
      </c>
      <c r="C182" s="102">
        <v>20674</v>
      </c>
      <c r="D182" s="5">
        <v>250.691</v>
      </c>
      <c r="E182" s="92">
        <v>57.779</v>
      </c>
      <c r="F182" s="92">
        <f t="shared" si="27"/>
        <v>4.9921056</v>
      </c>
      <c r="G182" s="92">
        <f t="shared" si="30"/>
        <v>269.26266333333336</v>
      </c>
      <c r="H182" s="92">
        <f t="shared" si="31"/>
        <v>1344.1876494972482</v>
      </c>
      <c r="I182" s="2" t="s">
        <v>97</v>
      </c>
      <c r="J182" s="96">
        <v>266.05944</v>
      </c>
      <c r="K182" s="96">
        <v>269.91981</v>
      </c>
      <c r="L182" s="96">
        <v>271.80874</v>
      </c>
    </row>
    <row r="183" spans="2:12" ht="24">
      <c r="B183" s="2">
        <v>14</v>
      </c>
      <c r="C183" s="102">
        <v>20686</v>
      </c>
      <c r="D183" s="5">
        <v>250.051</v>
      </c>
      <c r="E183" s="92">
        <v>29.329</v>
      </c>
      <c r="F183" s="92">
        <f t="shared" si="27"/>
        <v>2.5340256</v>
      </c>
      <c r="G183" s="92">
        <f t="shared" si="30"/>
        <v>65.30921000000001</v>
      </c>
      <c r="H183" s="92">
        <f t="shared" si="31"/>
        <v>165.49521005577603</v>
      </c>
      <c r="I183" s="2" t="s">
        <v>98</v>
      </c>
      <c r="J183" s="96">
        <v>54.07383</v>
      </c>
      <c r="K183" s="96">
        <v>76.68962</v>
      </c>
      <c r="L183" s="96">
        <v>65.16418</v>
      </c>
    </row>
    <row r="184" spans="2:12" ht="24">
      <c r="B184" s="2">
        <v>15</v>
      </c>
      <c r="C184" s="102">
        <v>20693</v>
      </c>
      <c r="D184" s="5">
        <v>250.146</v>
      </c>
      <c r="E184" s="92">
        <v>34.271</v>
      </c>
      <c r="F184" s="92">
        <f t="shared" si="27"/>
        <v>2.9610144000000003</v>
      </c>
      <c r="G184" s="92">
        <f t="shared" si="30"/>
        <v>201.6435633333333</v>
      </c>
      <c r="H184" s="92">
        <f t="shared" si="31"/>
        <v>597.0694946973119</v>
      </c>
      <c r="I184" s="2" t="s">
        <v>99</v>
      </c>
      <c r="J184" s="96">
        <v>154.57788</v>
      </c>
      <c r="K184" s="96">
        <v>166.87621</v>
      </c>
      <c r="L184" s="96">
        <v>283.4766</v>
      </c>
    </row>
    <row r="185" spans="2:12" ht="24">
      <c r="B185" s="2">
        <v>16</v>
      </c>
      <c r="C185" s="102">
        <v>20700</v>
      </c>
      <c r="D185" s="5">
        <v>249.971</v>
      </c>
      <c r="E185" s="92">
        <v>25.959</v>
      </c>
      <c r="F185" s="92">
        <f t="shared" si="27"/>
        <v>2.2428576000000002</v>
      </c>
      <c r="G185" s="92">
        <f t="shared" si="30"/>
        <v>331.37782</v>
      </c>
      <c r="H185" s="92">
        <f t="shared" si="31"/>
        <v>743.233262058432</v>
      </c>
      <c r="I185" s="2" t="s">
        <v>100</v>
      </c>
      <c r="J185" s="96">
        <v>342.01207</v>
      </c>
      <c r="K185" s="96">
        <v>316.90415</v>
      </c>
      <c r="L185" s="96">
        <v>335.21724</v>
      </c>
    </row>
    <row r="186" spans="2:12" ht="24">
      <c r="B186" s="2">
        <v>17</v>
      </c>
      <c r="C186" s="102">
        <v>20707</v>
      </c>
      <c r="D186" s="5">
        <v>250.691</v>
      </c>
      <c r="E186" s="92">
        <v>59.837</v>
      </c>
      <c r="F186" s="92">
        <f t="shared" si="27"/>
        <v>5.1699168</v>
      </c>
      <c r="G186" s="92">
        <f t="shared" si="30"/>
        <v>66.48107333333333</v>
      </c>
      <c r="H186" s="92">
        <f t="shared" si="31"/>
        <v>343.701617908032</v>
      </c>
      <c r="I186" s="2" t="s">
        <v>101</v>
      </c>
      <c r="J186" s="96">
        <v>53.52173</v>
      </c>
      <c r="K186" s="96">
        <v>74.89715</v>
      </c>
      <c r="L186" s="96">
        <v>71.02434</v>
      </c>
    </row>
    <row r="187" spans="2:12" ht="24">
      <c r="B187" s="2">
        <v>18</v>
      </c>
      <c r="C187" s="102">
        <v>20721</v>
      </c>
      <c r="D187" s="5">
        <v>249.961</v>
      </c>
      <c r="E187" s="92">
        <v>20.821</v>
      </c>
      <c r="F187" s="92">
        <f t="shared" si="27"/>
        <v>1.7989344000000003</v>
      </c>
      <c r="G187" s="92">
        <f t="shared" si="30"/>
        <v>135.48952</v>
      </c>
      <c r="H187" s="92">
        <f t="shared" si="31"/>
        <v>243.73675836748802</v>
      </c>
      <c r="I187" s="2" t="s">
        <v>102</v>
      </c>
      <c r="J187" s="96">
        <v>136.7715</v>
      </c>
      <c r="K187" s="96">
        <v>133.49225</v>
      </c>
      <c r="L187" s="96">
        <v>136.20481</v>
      </c>
    </row>
    <row r="188" spans="2:12" ht="24">
      <c r="B188" s="2">
        <v>19</v>
      </c>
      <c r="C188" s="102">
        <v>20730</v>
      </c>
      <c r="D188" s="5">
        <v>249.941</v>
      </c>
      <c r="E188" s="92">
        <v>21.175</v>
      </c>
      <c r="F188" s="92">
        <f t="shared" si="27"/>
        <v>1.8295200000000003</v>
      </c>
      <c r="G188" s="92">
        <f t="shared" si="30"/>
        <v>113.90759666666668</v>
      </c>
      <c r="H188" s="92">
        <f t="shared" si="31"/>
        <v>208.39622625360005</v>
      </c>
      <c r="I188" s="2" t="s">
        <v>103</v>
      </c>
      <c r="J188" s="96">
        <v>116.20158</v>
      </c>
      <c r="K188" s="96">
        <v>110.97882</v>
      </c>
      <c r="L188" s="96">
        <v>114.54239</v>
      </c>
    </row>
    <row r="189" spans="2:12" ht="24">
      <c r="B189" s="2">
        <v>20</v>
      </c>
      <c r="C189" s="102">
        <v>20736</v>
      </c>
      <c r="D189" s="5">
        <v>249.891</v>
      </c>
      <c r="E189" s="92">
        <v>17.259</v>
      </c>
      <c r="F189" s="92">
        <f t="shared" si="27"/>
        <v>1.4911776</v>
      </c>
      <c r="G189" s="92">
        <f t="shared" si="30"/>
        <v>30.774483333333333</v>
      </c>
      <c r="H189" s="92">
        <f t="shared" si="31"/>
        <v>45.89022019824</v>
      </c>
      <c r="I189" s="2" t="s">
        <v>104</v>
      </c>
      <c r="J189" s="96">
        <v>29.29554</v>
      </c>
      <c r="K189" s="96">
        <v>32.27025</v>
      </c>
      <c r="L189" s="96">
        <v>30.75766</v>
      </c>
    </row>
    <row r="190" spans="2:12" ht="24">
      <c r="B190" s="2">
        <v>21</v>
      </c>
      <c r="C190" s="102">
        <v>20749</v>
      </c>
      <c r="D190" s="5">
        <v>249.781</v>
      </c>
      <c r="E190" s="92">
        <v>12.893</v>
      </c>
      <c r="F190" s="92">
        <f t="shared" si="27"/>
        <v>1.1139552000000001</v>
      </c>
      <c r="G190" s="92">
        <f t="shared" si="30"/>
        <v>9.832740000000001</v>
      </c>
      <c r="H190" s="92">
        <f t="shared" si="31"/>
        <v>10.953231853248003</v>
      </c>
      <c r="I190" s="2" t="s">
        <v>105</v>
      </c>
      <c r="J190" s="96">
        <v>8.37673</v>
      </c>
      <c r="K190" s="96">
        <v>16.54609</v>
      </c>
      <c r="L190" s="96">
        <v>4.5754</v>
      </c>
    </row>
    <row r="191" spans="2:12" ht="24">
      <c r="B191" s="2">
        <v>22</v>
      </c>
      <c r="C191" s="102">
        <v>20763</v>
      </c>
      <c r="D191" s="5">
        <v>249.741</v>
      </c>
      <c r="E191" s="92">
        <v>8.779</v>
      </c>
      <c r="F191" s="92">
        <f t="shared" si="27"/>
        <v>0.7585056</v>
      </c>
      <c r="G191" s="92">
        <f t="shared" si="30"/>
        <v>12.91281</v>
      </c>
      <c r="H191" s="92">
        <f t="shared" si="31"/>
        <v>9.794438696736</v>
      </c>
      <c r="I191" s="2" t="s">
        <v>106</v>
      </c>
      <c r="J191" s="96">
        <v>12.50804</v>
      </c>
      <c r="K191" s="96">
        <v>12.14985</v>
      </c>
      <c r="L191" s="96">
        <v>14.08054</v>
      </c>
    </row>
    <row r="192" spans="2:12" ht="24">
      <c r="B192" s="2">
        <v>23</v>
      </c>
      <c r="C192" s="102">
        <v>20770</v>
      </c>
      <c r="D192" s="5">
        <v>249.691</v>
      </c>
      <c r="E192" s="92">
        <v>8.039</v>
      </c>
      <c r="F192" s="92">
        <f t="shared" si="27"/>
        <v>0.6945696</v>
      </c>
      <c r="G192" s="92">
        <f t="shared" si="30"/>
        <v>11.500243333333332</v>
      </c>
      <c r="H192" s="92">
        <f t="shared" si="31"/>
        <v>7.987719411935999</v>
      </c>
      <c r="I192" s="2" t="s">
        <v>107</v>
      </c>
      <c r="J192" s="96">
        <v>14.17635</v>
      </c>
      <c r="K192" s="96">
        <v>13.02003</v>
      </c>
      <c r="L192" s="96">
        <v>7.30435</v>
      </c>
    </row>
    <row r="193" spans="2:12" ht="24">
      <c r="B193" s="2">
        <v>24</v>
      </c>
      <c r="C193" s="102">
        <v>20784</v>
      </c>
      <c r="D193" s="5">
        <v>249.661</v>
      </c>
      <c r="E193" s="92">
        <v>6.862</v>
      </c>
      <c r="F193" s="92">
        <f t="shared" si="27"/>
        <v>0.5928768000000001</v>
      </c>
      <c r="G193" s="92">
        <f t="shared" si="30"/>
        <v>14.145386666666667</v>
      </c>
      <c r="H193" s="92">
        <f t="shared" si="31"/>
        <v>8.386471581696002</v>
      </c>
      <c r="I193" s="2" t="s">
        <v>108</v>
      </c>
      <c r="J193" s="96">
        <v>8.8574</v>
      </c>
      <c r="K193" s="96">
        <v>12.03323</v>
      </c>
      <c r="L193" s="96">
        <v>21.54553</v>
      </c>
    </row>
    <row r="194" spans="2:15" ht="24">
      <c r="B194" s="2">
        <v>25</v>
      </c>
      <c r="C194" s="102">
        <v>20826</v>
      </c>
      <c r="D194" s="5">
        <v>249.571</v>
      </c>
      <c r="E194" s="92">
        <v>5.115</v>
      </c>
      <c r="F194" s="92">
        <f t="shared" si="27"/>
        <v>0.44193600000000005</v>
      </c>
      <c r="G194" s="92">
        <f t="shared" si="30"/>
        <v>3.1306733333333328</v>
      </c>
      <c r="H194" s="92">
        <f t="shared" si="31"/>
        <v>1.38355725024</v>
      </c>
      <c r="I194" s="2" t="s">
        <v>87</v>
      </c>
      <c r="J194" s="96">
        <v>2.72898</v>
      </c>
      <c r="K194" s="96">
        <v>2.30491</v>
      </c>
      <c r="L194" s="96">
        <v>4.35813</v>
      </c>
      <c r="M194" s="131" t="s">
        <v>125</v>
      </c>
      <c r="N194" s="132"/>
      <c r="O194" s="133"/>
    </row>
    <row r="195" spans="2:12" ht="24">
      <c r="B195" s="2">
        <v>26</v>
      </c>
      <c r="C195" s="102">
        <v>20840</v>
      </c>
      <c r="D195" s="5">
        <v>249.541</v>
      </c>
      <c r="E195" s="92">
        <v>4.403</v>
      </c>
      <c r="F195" s="92">
        <f t="shared" si="27"/>
        <v>0.38041919999999996</v>
      </c>
      <c r="G195" s="92">
        <f t="shared" si="30"/>
        <v>13.504803333333333</v>
      </c>
      <c r="H195" s="92">
        <f t="shared" si="31"/>
        <v>5.137486480223999</v>
      </c>
      <c r="I195" s="2" t="s">
        <v>88</v>
      </c>
      <c r="J195" s="96">
        <v>11.34409</v>
      </c>
      <c r="K195" s="96">
        <v>19.22517</v>
      </c>
      <c r="L195" s="96">
        <v>9.94515</v>
      </c>
    </row>
    <row r="196" spans="2:15" ht="24">
      <c r="B196" s="2">
        <v>27</v>
      </c>
      <c r="C196" s="102">
        <v>20847</v>
      </c>
      <c r="D196" s="5">
        <v>249.531</v>
      </c>
      <c r="E196" s="92">
        <v>4.069</v>
      </c>
      <c r="F196" s="92">
        <f t="shared" si="27"/>
        <v>0.35156160000000003</v>
      </c>
      <c r="I196" s="2" t="s">
        <v>89</v>
      </c>
      <c r="J196" s="96">
        <v>0</v>
      </c>
      <c r="K196" s="96">
        <v>0</v>
      </c>
      <c r="L196" s="96">
        <v>0</v>
      </c>
      <c r="N196" s="92">
        <f>+AVERAGE(J196:L196)</f>
        <v>0</v>
      </c>
      <c r="O196" s="92">
        <f>N196*F196</f>
        <v>0</v>
      </c>
    </row>
    <row r="197" spans="2:15" ht="24">
      <c r="B197" s="2">
        <v>28</v>
      </c>
      <c r="C197" s="102">
        <v>20854</v>
      </c>
      <c r="D197" s="5">
        <v>249.521</v>
      </c>
      <c r="E197" s="92">
        <v>3.301</v>
      </c>
      <c r="F197" s="92">
        <f t="shared" si="27"/>
        <v>0.2852064</v>
      </c>
      <c r="I197" s="2" t="s">
        <v>90</v>
      </c>
      <c r="J197" s="96">
        <v>0</v>
      </c>
      <c r="K197" s="96">
        <v>0</v>
      </c>
      <c r="L197" s="96">
        <v>0</v>
      </c>
      <c r="N197" s="92">
        <f>+AVERAGE(J197:L197)</f>
        <v>0</v>
      </c>
      <c r="O197" s="92">
        <f>N197*F197</f>
        <v>0</v>
      </c>
    </row>
    <row r="198" spans="2:15" ht="24">
      <c r="B198" s="2">
        <v>29</v>
      </c>
      <c r="C198" s="102">
        <v>20868</v>
      </c>
      <c r="D198" s="5">
        <v>249.511</v>
      </c>
      <c r="E198" s="92">
        <v>3.267</v>
      </c>
      <c r="F198" s="92">
        <f t="shared" si="27"/>
        <v>0.2822688</v>
      </c>
      <c r="I198" s="2" t="s">
        <v>91</v>
      </c>
      <c r="J198" s="96">
        <v>0</v>
      </c>
      <c r="K198" s="96">
        <v>0</v>
      </c>
      <c r="L198" s="96">
        <v>0</v>
      </c>
      <c r="N198" s="92">
        <f>+AVERAGE(J198:L198)</f>
        <v>0</v>
      </c>
      <c r="O198" s="92">
        <f>N198*F198</f>
        <v>0</v>
      </c>
    </row>
    <row r="199" spans="2:15" ht="24">
      <c r="B199" s="2">
        <v>30</v>
      </c>
      <c r="C199" s="102">
        <v>20875</v>
      </c>
      <c r="D199" s="5">
        <v>249.491</v>
      </c>
      <c r="E199" s="92">
        <v>2.603</v>
      </c>
      <c r="F199" s="92">
        <f t="shared" si="27"/>
        <v>0.22489920000000002</v>
      </c>
      <c r="I199" s="2" t="s">
        <v>109</v>
      </c>
      <c r="J199" s="96">
        <v>0</v>
      </c>
      <c r="K199" s="96">
        <v>0</v>
      </c>
      <c r="L199" s="96">
        <v>0</v>
      </c>
      <c r="N199" s="92">
        <f>+AVERAGE(J199:L199)</f>
        <v>0</v>
      </c>
      <c r="O199" s="92">
        <f>N199*F199</f>
        <v>0</v>
      </c>
    </row>
    <row r="200" spans="2:12" ht="24">
      <c r="B200" s="2">
        <v>31</v>
      </c>
      <c r="C200" s="102">
        <v>20882</v>
      </c>
      <c r="D200" s="5">
        <v>249.471</v>
      </c>
      <c r="E200" s="92">
        <v>2.513</v>
      </c>
      <c r="F200" s="92">
        <f t="shared" si="27"/>
        <v>0.21712320000000002</v>
      </c>
      <c r="G200" s="92">
        <f t="shared" si="30"/>
        <v>30.818813333333335</v>
      </c>
      <c r="H200" s="92">
        <f t="shared" si="31"/>
        <v>6.691479371136001</v>
      </c>
      <c r="I200" s="2" t="s">
        <v>110</v>
      </c>
      <c r="J200" s="96">
        <v>28.28854</v>
      </c>
      <c r="K200" s="96">
        <v>40.82638</v>
      </c>
      <c r="L200" s="96">
        <v>23.34152</v>
      </c>
    </row>
    <row r="201" spans="2:12" ht="24">
      <c r="B201" s="2">
        <v>32</v>
      </c>
      <c r="C201" s="102">
        <v>20889</v>
      </c>
      <c r="D201" s="5">
        <v>249.461</v>
      </c>
      <c r="E201" s="92">
        <v>2.079</v>
      </c>
      <c r="F201" s="92">
        <f t="shared" si="27"/>
        <v>0.17962560000000002</v>
      </c>
      <c r="G201" s="92">
        <f t="shared" si="30"/>
        <v>35.97163333333333</v>
      </c>
      <c r="H201" s="92">
        <f t="shared" si="31"/>
        <v>6.46142622048</v>
      </c>
      <c r="I201" s="2" t="s">
        <v>111</v>
      </c>
      <c r="J201" s="96">
        <v>41.04669</v>
      </c>
      <c r="K201" s="96">
        <v>31.50918</v>
      </c>
      <c r="L201" s="96">
        <v>35.35903</v>
      </c>
    </row>
    <row r="202" spans="1:16" ht="24">
      <c r="A202" s="125"/>
      <c r="B202" s="126">
        <v>33</v>
      </c>
      <c r="C202" s="127">
        <v>20906</v>
      </c>
      <c r="D202" s="128">
        <v>249.461</v>
      </c>
      <c r="E202" s="129">
        <v>2.127</v>
      </c>
      <c r="F202" s="129">
        <f t="shared" si="27"/>
        <v>0.1837728</v>
      </c>
      <c r="G202" s="129">
        <f t="shared" si="30"/>
        <v>38.13051333333333</v>
      </c>
      <c r="H202" s="129">
        <f t="shared" si="31"/>
        <v>7.007351200703999</v>
      </c>
      <c r="I202" s="126" t="s">
        <v>112</v>
      </c>
      <c r="J202" s="130">
        <v>32.20491</v>
      </c>
      <c r="K202" s="130">
        <v>31.18023</v>
      </c>
      <c r="L202" s="130">
        <v>51.0064</v>
      </c>
      <c r="M202" s="125"/>
      <c r="N202" s="125"/>
      <c r="O202" s="125"/>
      <c r="P202" s="125"/>
    </row>
    <row r="203" spans="2:12" ht="24">
      <c r="B203" s="2">
        <v>1</v>
      </c>
      <c r="C203" s="102">
        <v>20911</v>
      </c>
      <c r="D203" s="5">
        <v>249.431</v>
      </c>
      <c r="E203" s="92">
        <v>1.568</v>
      </c>
      <c r="F203" s="92">
        <f t="shared" si="27"/>
        <v>0.13547520000000002</v>
      </c>
      <c r="G203" s="92">
        <f t="shared" si="30"/>
        <v>12.321497228003864</v>
      </c>
      <c r="H203" s="92">
        <f t="shared" si="31"/>
        <v>1.6692573012632692</v>
      </c>
      <c r="I203" s="8" t="s">
        <v>113</v>
      </c>
      <c r="J203" s="96">
        <f>การคำนวณตะกอน!F6</f>
        <v>9.974878084839533</v>
      </c>
      <c r="K203" s="96">
        <f>การคำนวณตะกอน!F7</f>
        <v>12.962962962972224</v>
      </c>
      <c r="L203" s="96">
        <f>การคำนวณตะกอน!F8</f>
        <v>14.026650636199834</v>
      </c>
    </row>
    <row r="204" spans="2:12" ht="24">
      <c r="B204" s="2">
        <v>2</v>
      </c>
      <c r="C204" s="102">
        <v>20938</v>
      </c>
      <c r="D204" s="5">
        <v>249.461</v>
      </c>
      <c r="E204" s="92">
        <v>1.266</v>
      </c>
      <c r="F204" s="92">
        <f t="shared" si="27"/>
        <v>0.1093824</v>
      </c>
      <c r="G204" s="92">
        <f t="shared" si="30"/>
        <v>14.013221402176612</v>
      </c>
      <c r="H204" s="92">
        <f t="shared" si="31"/>
        <v>1.532799788701443</v>
      </c>
      <c r="I204" s="2" t="s">
        <v>114</v>
      </c>
      <c r="J204" s="96">
        <f>การคำนวณตะกอน!F9</f>
        <v>1.9067958203126671</v>
      </c>
      <c r="K204" s="96">
        <f>การคำนวณตะกอน!F10</f>
        <v>27.9358871390501</v>
      </c>
      <c r="L204" s="96">
        <f>การคำนวณตะกอน!F11</f>
        <v>12.196981247167072</v>
      </c>
    </row>
    <row r="205" spans="2:12" ht="24">
      <c r="B205" s="2">
        <v>3</v>
      </c>
      <c r="C205" s="102">
        <v>20946</v>
      </c>
      <c r="D205" s="5">
        <v>249.701</v>
      </c>
      <c r="E205" s="92">
        <v>8.284</v>
      </c>
      <c r="F205" s="92">
        <f t="shared" si="27"/>
        <v>0.7157376000000001</v>
      </c>
      <c r="G205" s="92">
        <f t="shared" si="30"/>
        <v>152.2801081371182</v>
      </c>
      <c r="H205" s="92">
        <f t="shared" si="31"/>
        <v>108.99259912580146</v>
      </c>
      <c r="I205" s="2" t="s">
        <v>115</v>
      </c>
      <c r="J205" s="96">
        <f>การคำนวณตะกอน!F12</f>
        <v>148.21391981419038</v>
      </c>
      <c r="K205" s="96">
        <f>การคำนวณตะกอน!F13</f>
        <v>157.98786653184135</v>
      </c>
      <c r="L205" s="96">
        <f>การคำนวณตะกอน!F14</f>
        <v>150.63853806532285</v>
      </c>
    </row>
    <row r="206" spans="2:15" ht="24">
      <c r="B206" s="2">
        <v>4</v>
      </c>
      <c r="C206" s="102">
        <v>20952</v>
      </c>
      <c r="D206" s="5">
        <v>249.481</v>
      </c>
      <c r="E206" s="92">
        <v>2.421</v>
      </c>
      <c r="F206" s="92">
        <f t="shared" si="27"/>
        <v>0.20917439999999998</v>
      </c>
      <c r="I206" s="2" t="s">
        <v>116</v>
      </c>
      <c r="J206" s="96">
        <f>การคำนวณตะกอน!F15</f>
        <v>0</v>
      </c>
      <c r="K206" s="96">
        <f>การคำนวณตะกอน!F16</f>
        <v>0</v>
      </c>
      <c r="L206" s="96">
        <f>การคำนวณตะกอน!F17</f>
        <v>0</v>
      </c>
      <c r="N206" s="92">
        <f>+AVERAGE(J206:L206)</f>
        <v>0</v>
      </c>
      <c r="O206" s="92">
        <f>N206*F206</f>
        <v>0</v>
      </c>
    </row>
    <row r="207" spans="2:12" ht="24">
      <c r="B207" s="2">
        <v>5</v>
      </c>
      <c r="C207" s="102">
        <v>20967</v>
      </c>
      <c r="D207" s="5">
        <v>249.451</v>
      </c>
      <c r="E207" s="92">
        <v>1.444</v>
      </c>
      <c r="F207" s="92">
        <f t="shared" si="27"/>
        <v>0.1247616</v>
      </c>
      <c r="G207" s="92">
        <f t="shared" si="30"/>
        <v>11.526979667837322</v>
      </c>
      <c r="H207" s="92">
        <f t="shared" si="31"/>
        <v>1.438124426526853</v>
      </c>
      <c r="I207" s="2" t="s">
        <v>117</v>
      </c>
      <c r="J207" s="96">
        <f>การคำนวณตะกอน!F18</f>
        <v>15.327582519429091</v>
      </c>
      <c r="K207" s="96">
        <f>การคำนวณตะกอน!F19</f>
        <v>10.736246217899803</v>
      </c>
      <c r="L207" s="96">
        <f>การคำนวณตะกอน!F20</f>
        <v>8.517110266183073</v>
      </c>
    </row>
    <row r="208" spans="2:15" ht="24">
      <c r="B208" s="2">
        <v>6</v>
      </c>
      <c r="C208" s="102">
        <v>20973</v>
      </c>
      <c r="D208" s="5">
        <v>249.471</v>
      </c>
      <c r="E208" s="92">
        <v>2.133</v>
      </c>
      <c r="F208" s="92">
        <f t="shared" si="27"/>
        <v>0.18429120000000002</v>
      </c>
      <c r="I208" s="2" t="s">
        <v>50</v>
      </c>
      <c r="J208" s="96">
        <f>การคำนวณตะกอน!F21</f>
        <v>0</v>
      </c>
      <c r="K208" s="96">
        <f>การคำนวณตะกอน!F22</f>
        <v>0</v>
      </c>
      <c r="L208" s="96">
        <f>การคำนวณตะกอน!F23</f>
        <v>0</v>
      </c>
      <c r="N208" s="92">
        <f>+AVERAGE(J208:L208)</f>
        <v>0</v>
      </c>
      <c r="O208" s="92">
        <f>N208*F208</f>
        <v>0</v>
      </c>
    </row>
    <row r="209" spans="2:12" ht="24">
      <c r="B209" s="2">
        <v>7</v>
      </c>
      <c r="C209" s="102">
        <v>20988</v>
      </c>
      <c r="D209" s="5">
        <v>249.631</v>
      </c>
      <c r="E209" s="92">
        <v>6.615</v>
      </c>
      <c r="F209" s="92">
        <f t="shared" si="27"/>
        <v>0.571536</v>
      </c>
      <c r="G209" s="92">
        <f t="shared" si="30"/>
        <v>33.81014184082318</v>
      </c>
      <c r="H209" s="92">
        <f t="shared" si="31"/>
        <v>19.323713227136718</v>
      </c>
      <c r="I209" s="2" t="s">
        <v>51</v>
      </c>
      <c r="J209" s="96">
        <f>การคำนวณตะกอน!F24</f>
        <v>17.51384815901205</v>
      </c>
      <c r="K209" s="96">
        <f>การคำนวณตะกอน!F25</f>
        <v>37.49953125582518</v>
      </c>
      <c r="L209" s="96">
        <f>การคำนวณตะกอน!F26</f>
        <v>46.417046107632295</v>
      </c>
    </row>
    <row r="210" spans="2:12" ht="24">
      <c r="B210" s="2">
        <v>8</v>
      </c>
      <c r="C210" s="102">
        <v>20992</v>
      </c>
      <c r="D210" s="5">
        <v>249.651</v>
      </c>
      <c r="E210" s="92">
        <v>7.556</v>
      </c>
      <c r="F210" s="92">
        <f t="shared" si="27"/>
        <v>0.6528384</v>
      </c>
      <c r="G210" s="92">
        <f t="shared" si="30"/>
        <v>29.1170621815692</v>
      </c>
      <c r="H210" s="92">
        <f t="shared" si="31"/>
        <v>19.008736287316147</v>
      </c>
      <c r="I210" s="2" t="s">
        <v>92</v>
      </c>
      <c r="J210" s="96">
        <f>การคำนวณตะกอน!F27</f>
        <v>45.90212482416349</v>
      </c>
      <c r="K210" s="96">
        <f>การคำนวณตะกอน!F28</f>
        <v>14.343543811535604</v>
      </c>
      <c r="L210" s="96">
        <f>การคำนวณตะกอน!F29</f>
        <v>27.105517909008515</v>
      </c>
    </row>
    <row r="211" spans="2:15" ht="24">
      <c r="B211" s="2">
        <v>9</v>
      </c>
      <c r="C211" s="102">
        <v>21004</v>
      </c>
      <c r="D211" s="5">
        <v>249.511</v>
      </c>
      <c r="E211" s="92">
        <v>2.522</v>
      </c>
      <c r="F211" s="92">
        <f aca="true" t="shared" si="32" ref="F211:F274">E211*0.0864</f>
        <v>0.2179008</v>
      </c>
      <c r="I211" s="2" t="s">
        <v>93</v>
      </c>
      <c r="J211" s="96">
        <f>การคำนวณตะกอน!F30</f>
        <v>0</v>
      </c>
      <c r="K211" s="96">
        <f>การคำนวณตะกอน!F31</f>
        <v>0</v>
      </c>
      <c r="L211" s="96">
        <f>การคำนวณตะกอน!F32</f>
        <v>0</v>
      </c>
      <c r="N211" s="92">
        <f>+AVERAGE(J211:L211)</f>
        <v>0</v>
      </c>
      <c r="O211" s="92">
        <f>N211*F211</f>
        <v>0</v>
      </c>
    </row>
    <row r="212" spans="2:12" ht="24">
      <c r="B212" s="2">
        <v>10</v>
      </c>
      <c r="C212" s="102">
        <v>21008</v>
      </c>
      <c r="D212" s="5">
        <v>249.771</v>
      </c>
      <c r="E212" s="92">
        <v>12.74</v>
      </c>
      <c r="F212" s="92">
        <f t="shared" si="32"/>
        <v>1.1007360000000002</v>
      </c>
      <c r="G212" s="92">
        <f t="shared" si="30"/>
        <v>20.82832588881072</v>
      </c>
      <c r="H212" s="92">
        <f t="shared" si="31"/>
        <v>22.926488125545962</v>
      </c>
      <c r="I212" s="2" t="s">
        <v>94</v>
      </c>
      <c r="J212" s="96">
        <f>การคำนวณตะกอน!F33</f>
        <v>23.27093528626112</v>
      </c>
      <c r="K212" s="96">
        <f>การคำนวณตะกอน!F34</f>
        <v>2.5128333991270275</v>
      </c>
      <c r="L212" s="96">
        <f>การคำนวณตะกอน!F35</f>
        <v>36.70120898104401</v>
      </c>
    </row>
    <row r="213" spans="2:12" ht="24">
      <c r="B213" s="2">
        <v>11</v>
      </c>
      <c r="C213" s="102">
        <v>21023</v>
      </c>
      <c r="D213" s="5">
        <v>249.801</v>
      </c>
      <c r="E213" s="92">
        <v>14.671</v>
      </c>
      <c r="F213" s="92">
        <f t="shared" si="32"/>
        <v>1.2675744</v>
      </c>
      <c r="G213" s="92">
        <f t="shared" si="30"/>
        <v>13.602780135884624</v>
      </c>
      <c r="H213" s="92">
        <f t="shared" si="31"/>
        <v>17.24253586907587</v>
      </c>
      <c r="I213" s="2" t="s">
        <v>95</v>
      </c>
      <c r="J213" s="96">
        <f>การคำนวณตะกอน!F36</f>
        <v>16.128427290801678</v>
      </c>
      <c r="K213" s="96">
        <f>การคำนวณตะกอน!F37</f>
        <v>11.319604684579412</v>
      </c>
      <c r="L213" s="96">
        <f>การคำนวณตะกอน!F38</f>
        <v>13.360308432272785</v>
      </c>
    </row>
    <row r="214" spans="2:12" ht="24">
      <c r="B214" s="2">
        <v>12</v>
      </c>
      <c r="C214" s="102">
        <v>21045</v>
      </c>
      <c r="D214" s="5">
        <v>249.821</v>
      </c>
      <c r="E214" s="92">
        <v>14.288</v>
      </c>
      <c r="F214" s="92">
        <f t="shared" si="32"/>
        <v>1.2344832000000001</v>
      </c>
      <c r="G214" s="92">
        <f t="shared" si="30"/>
        <v>34.71038170375241</v>
      </c>
      <c r="H214" s="92">
        <f t="shared" si="31"/>
        <v>42.849383078869735</v>
      </c>
      <c r="I214" s="2" t="s">
        <v>96</v>
      </c>
      <c r="J214" s="96">
        <f>การคำนวณตะกอน!F39</f>
        <v>40.44835978471127</v>
      </c>
      <c r="K214" s="96">
        <f>การคำนวณตะกอน!F40</f>
        <v>41.71156453126788</v>
      </c>
      <c r="L214" s="96">
        <f>การคำนวณตะกอน!F41</f>
        <v>21.97122079527808</v>
      </c>
    </row>
    <row r="215" spans="2:12" ht="24">
      <c r="B215" s="2">
        <v>13</v>
      </c>
      <c r="C215" s="102">
        <v>21050</v>
      </c>
      <c r="D215" s="5">
        <v>252.941</v>
      </c>
      <c r="E215" s="92">
        <v>216.454</v>
      </c>
      <c r="F215" s="92">
        <f t="shared" si="32"/>
        <v>18.701625600000003</v>
      </c>
      <c r="G215" s="92">
        <f t="shared" si="30"/>
        <v>2284.9334696985547</v>
      </c>
      <c r="H215" s="92">
        <f t="shared" si="31"/>
        <v>42731.97027121132</v>
      </c>
      <c r="I215" s="2" t="s">
        <v>97</v>
      </c>
      <c r="J215" s="96">
        <f>การคำนวณตะกอน!F42</f>
        <v>2266.879999999992</v>
      </c>
      <c r="K215" s="96">
        <f>การคำนวณตะกอน!F43</f>
        <v>2249.040634078107</v>
      </c>
      <c r="L215" s="96">
        <f>การคำนวณตะกอน!F44</f>
        <v>2338.8797750175654</v>
      </c>
    </row>
    <row r="216" spans="2:12" ht="24">
      <c r="B216" s="2">
        <v>14</v>
      </c>
      <c r="C216" s="102">
        <v>21057</v>
      </c>
      <c r="D216" s="5">
        <v>249.901</v>
      </c>
      <c r="E216" s="92">
        <v>20.908</v>
      </c>
      <c r="F216" s="92">
        <f t="shared" si="32"/>
        <v>1.8064512000000001</v>
      </c>
      <c r="G216" s="92">
        <f t="shared" si="30"/>
        <v>28.745232533026225</v>
      </c>
      <c r="H216" s="92">
        <f t="shared" si="31"/>
        <v>51.92685980356427</v>
      </c>
      <c r="I216" s="2" t="s">
        <v>98</v>
      </c>
      <c r="J216" s="96">
        <f>การคำนวณตะกอน!F45</f>
        <v>29.17965382317694</v>
      </c>
      <c r="K216" s="96">
        <f>การคำนวณตะกอน!F46</f>
        <v>26.935561848204777</v>
      </c>
      <c r="L216" s="96">
        <f>การคำนวณตะกอน!F47</f>
        <v>30.12048192769696</v>
      </c>
    </row>
    <row r="217" spans="2:12" ht="24">
      <c r="B217" s="2">
        <v>15</v>
      </c>
      <c r="C217" s="102">
        <v>21071</v>
      </c>
      <c r="D217" s="5">
        <v>250.391</v>
      </c>
      <c r="E217" s="92">
        <v>45.015</v>
      </c>
      <c r="F217" s="92">
        <f t="shared" si="32"/>
        <v>3.8892960000000003</v>
      </c>
      <c r="G217" s="92">
        <f aca="true" t="shared" si="33" ref="G217:G227">+AVERAGE(J217:L217)</f>
        <v>123.30889807906794</v>
      </c>
      <c r="H217" s="92">
        <f aca="true" t="shared" si="34" ref="H217:H227">G217*F217</f>
        <v>479.58480406332666</v>
      </c>
      <c r="I217" s="2" t="s">
        <v>99</v>
      </c>
      <c r="J217" s="96">
        <f>การคำนวณตะกอน!F48</f>
        <v>126.76956185480667</v>
      </c>
      <c r="K217" s="96">
        <f>การคำนวณตะกอน!F49</f>
        <v>117.25599064874268</v>
      </c>
      <c r="L217" s="96">
        <f>การคำนวณตะกอน!F50</f>
        <v>125.90114173365444</v>
      </c>
    </row>
    <row r="218" spans="2:12" ht="24">
      <c r="B218" s="2">
        <v>16</v>
      </c>
      <c r="C218" s="102">
        <v>21080</v>
      </c>
      <c r="D218" s="5">
        <v>249.941</v>
      </c>
      <c r="E218" s="92">
        <v>23.695</v>
      </c>
      <c r="F218" s="92">
        <f t="shared" si="32"/>
        <v>2.047248</v>
      </c>
      <c r="G218" s="92">
        <f t="shared" si="33"/>
        <v>98.2882191139618</v>
      </c>
      <c r="H218" s="92">
        <f t="shared" si="34"/>
        <v>201.2203600046201</v>
      </c>
      <c r="I218" s="2" t="s">
        <v>100</v>
      </c>
      <c r="J218" s="96">
        <f>การคำนวณตะกอน!F51</f>
        <v>84.98694008030459</v>
      </c>
      <c r="K218" s="96">
        <f>การคำนวณตะกอน!F52</f>
        <v>105.26710122128237</v>
      </c>
      <c r="L218" s="96">
        <f>การคำนวณตะกอน!F53</f>
        <v>104.61061604029844</v>
      </c>
    </row>
    <row r="219" spans="2:12" ht="24">
      <c r="B219" s="2">
        <v>17</v>
      </c>
      <c r="C219" s="102">
        <v>21085</v>
      </c>
      <c r="D219" s="5">
        <v>249.971</v>
      </c>
      <c r="E219" s="92">
        <v>26.322</v>
      </c>
      <c r="F219" s="92">
        <f t="shared" si="32"/>
        <v>2.2742208</v>
      </c>
      <c r="G219" s="92">
        <f t="shared" si="33"/>
        <v>0.7093227905428536</v>
      </c>
      <c r="H219" s="92">
        <f t="shared" si="34"/>
        <v>1.6131566441666012</v>
      </c>
      <c r="I219" s="2" t="s">
        <v>101</v>
      </c>
      <c r="J219" s="96">
        <f>การคำนวณตะกอน!F54</f>
        <v>1.4606003067226605</v>
      </c>
      <c r="K219" s="96">
        <f>การคำนวณตะกอน!F55</f>
        <v>0.3322811098299374</v>
      </c>
      <c r="L219" s="96">
        <f>การคำนวณตะกอน!F56</f>
        <v>0.33508695507596303</v>
      </c>
    </row>
    <row r="220" spans="2:12" ht="24">
      <c r="B220" s="2">
        <v>18</v>
      </c>
      <c r="C220" s="102">
        <v>21100</v>
      </c>
      <c r="D220" s="5">
        <v>249.921</v>
      </c>
      <c r="E220" s="92">
        <v>18.578</v>
      </c>
      <c r="F220" s="92">
        <f t="shared" si="32"/>
        <v>1.6051392</v>
      </c>
      <c r="G220" s="92">
        <f t="shared" si="33"/>
        <v>26.421307578183377</v>
      </c>
      <c r="H220" s="92">
        <f t="shared" si="34"/>
        <v>42.409876508999204</v>
      </c>
      <c r="I220" s="2" t="s">
        <v>102</v>
      </c>
      <c r="J220" s="96">
        <f>การคำนวณตะกอน!F57</f>
        <v>23.121387283241777</v>
      </c>
      <c r="K220" s="96">
        <f>การคำนวณตะกอน!F58</f>
        <v>30.603060306023234</v>
      </c>
      <c r="L220" s="96">
        <f>การคำนวณตะกอน!F59</f>
        <v>25.53947514528513</v>
      </c>
    </row>
    <row r="221" spans="2:12" ht="24">
      <c r="B221" s="2">
        <v>19</v>
      </c>
      <c r="C221" s="102">
        <v>21106</v>
      </c>
      <c r="D221" s="5">
        <v>249.851</v>
      </c>
      <c r="E221" s="92">
        <v>16.825</v>
      </c>
      <c r="F221" s="92">
        <f t="shared" si="32"/>
        <v>1.45368</v>
      </c>
      <c r="G221" s="92">
        <f t="shared" si="33"/>
        <v>6.571936617149711</v>
      </c>
      <c r="H221" s="92">
        <f t="shared" si="34"/>
        <v>9.553492821618192</v>
      </c>
      <c r="I221" s="2" t="s">
        <v>103</v>
      </c>
      <c r="J221" s="96">
        <f>การคำนวณตะกอน!F60</f>
        <v>7.204322593567783</v>
      </c>
      <c r="K221" s="96">
        <f>การคำนวณตะกอน!F61</f>
        <v>5.096839959213403</v>
      </c>
      <c r="L221" s="96">
        <f>การคำนวณตะกอน!F62</f>
        <v>7.414647298667949</v>
      </c>
    </row>
    <row r="222" spans="2:12" ht="24">
      <c r="B222" s="2">
        <v>20</v>
      </c>
      <c r="C222" s="102">
        <v>21113</v>
      </c>
      <c r="D222" s="5">
        <v>249.751</v>
      </c>
      <c r="E222" s="92">
        <v>11.696</v>
      </c>
      <c r="F222" s="92">
        <f t="shared" si="32"/>
        <v>1.0105344</v>
      </c>
      <c r="G222" s="92">
        <f t="shared" si="33"/>
        <v>13.390238310566781</v>
      </c>
      <c r="H222" s="92">
        <f t="shared" si="34"/>
        <v>13.531296437025617</v>
      </c>
      <c r="I222" s="2" t="s">
        <v>104</v>
      </c>
      <c r="J222" s="96">
        <f>การคำนวณตะกอน!F63</f>
        <v>4.602317894682627</v>
      </c>
      <c r="K222" s="96">
        <f>การคำนวณตะกอน!F64</f>
        <v>21.719457013575482</v>
      </c>
      <c r="L222" s="96">
        <f>การคำนวณตะกอน!F65</f>
        <v>13.848940023442237</v>
      </c>
    </row>
    <row r="223" spans="2:12" ht="24">
      <c r="B223" s="2">
        <v>21</v>
      </c>
      <c r="C223" s="102">
        <v>21136</v>
      </c>
      <c r="D223" s="5">
        <v>249.721</v>
      </c>
      <c r="E223" s="92">
        <v>11.65</v>
      </c>
      <c r="F223" s="92">
        <f t="shared" si="32"/>
        <v>1.0065600000000001</v>
      </c>
      <c r="G223" s="92">
        <f t="shared" si="33"/>
        <v>32.959571914719476</v>
      </c>
      <c r="H223" s="92">
        <f t="shared" si="34"/>
        <v>33.17578670648004</v>
      </c>
      <c r="I223" s="2" t="s">
        <v>105</v>
      </c>
      <c r="J223" s="96">
        <f>การคำนวณตะกอน!F66</f>
        <v>29.66488460035096</v>
      </c>
      <c r="K223" s="96">
        <f>การคำนวณตะกอน!F67</f>
        <v>32.38418703843531</v>
      </c>
      <c r="L223" s="96">
        <f>การคำนวณตะกอน!F68</f>
        <v>36.82964410537216</v>
      </c>
    </row>
    <row r="224" spans="2:12" ht="24">
      <c r="B224" s="2">
        <v>22</v>
      </c>
      <c r="C224" s="102">
        <v>21142</v>
      </c>
      <c r="D224" s="5">
        <v>249.681</v>
      </c>
      <c r="E224" s="92">
        <v>8.65</v>
      </c>
      <c r="F224" s="92">
        <f t="shared" si="32"/>
        <v>0.74736</v>
      </c>
      <c r="G224" s="92">
        <f t="shared" si="33"/>
        <v>32.3496435885262</v>
      </c>
      <c r="H224" s="92">
        <f t="shared" si="34"/>
        <v>24.176829632320942</v>
      </c>
      <c r="I224" s="2" t="s">
        <v>106</v>
      </c>
      <c r="J224" s="96">
        <f>การคำนวณตะกอน!F69</f>
        <v>34.96992586377505</v>
      </c>
      <c r="K224" s="96">
        <f>การคำนวณตะกอน!F70</f>
        <v>31.64452648582935</v>
      </c>
      <c r="L224" s="96">
        <f>การคำนวณตะกอน!F71</f>
        <v>30.43447841597419</v>
      </c>
    </row>
    <row r="225" spans="2:12" ht="24">
      <c r="B225" s="2">
        <v>23</v>
      </c>
      <c r="C225" s="102">
        <v>21148</v>
      </c>
      <c r="D225" s="5">
        <v>249.671</v>
      </c>
      <c r="E225" s="92">
        <v>8.067</v>
      </c>
      <c r="F225" s="92">
        <f t="shared" si="32"/>
        <v>0.6969888000000001</v>
      </c>
      <c r="G225" s="92">
        <f t="shared" si="33"/>
        <v>39.46808213131004</v>
      </c>
      <c r="H225" s="92">
        <f t="shared" si="34"/>
        <v>27.50881120300323</v>
      </c>
      <c r="I225" s="2" t="s">
        <v>107</v>
      </c>
      <c r="J225" s="96">
        <f>การคำนวณตะกอน!F72</f>
        <v>33.92009140567901</v>
      </c>
      <c r="K225" s="96">
        <f>การคำนวณตะกอน!F73</f>
        <v>44.35703226344985</v>
      </c>
      <c r="L225" s="96">
        <f>การคำนวณตะกอน!F74</f>
        <v>40.12712272480126</v>
      </c>
    </row>
    <row r="226" spans="2:12" ht="24">
      <c r="B226" s="2">
        <v>24</v>
      </c>
      <c r="C226" s="102">
        <v>21156</v>
      </c>
      <c r="D226" s="5">
        <v>249.641</v>
      </c>
      <c r="E226" s="92">
        <v>7.283</v>
      </c>
      <c r="F226" s="92">
        <f t="shared" si="32"/>
        <v>0.6292512</v>
      </c>
      <c r="G226" s="92">
        <f t="shared" si="33"/>
        <v>4.073783680518804</v>
      </c>
      <c r="H226" s="92">
        <f t="shared" si="34"/>
        <v>2.563433269506874</v>
      </c>
      <c r="I226" s="2" t="s">
        <v>108</v>
      </c>
      <c r="J226" s="96">
        <f>การคำนวณตะกอน!F75</f>
        <v>3.361570525765681</v>
      </c>
      <c r="K226" s="96">
        <f>การคำนวณตะกอน!F76</f>
        <v>5.653510476648426</v>
      </c>
      <c r="L226" s="96">
        <f>การคำนวณตะกอน!F77</f>
        <v>3.2062700391423027</v>
      </c>
    </row>
    <row r="227" spans="2:12" ht="24">
      <c r="B227" s="2">
        <v>25</v>
      </c>
      <c r="C227" s="102">
        <v>21162</v>
      </c>
      <c r="D227" s="5">
        <v>249.931</v>
      </c>
      <c r="E227" s="92">
        <v>6.535</v>
      </c>
      <c r="F227" s="92">
        <f t="shared" si="32"/>
        <v>0.564624</v>
      </c>
      <c r="G227" s="92">
        <f t="shared" si="33"/>
        <v>9.918779605232297</v>
      </c>
      <c r="H227" s="92">
        <f t="shared" si="34"/>
        <v>5.600381015824681</v>
      </c>
      <c r="I227" s="2" t="s">
        <v>87</v>
      </c>
      <c r="J227" s="96">
        <f>การคำนวณตะกอน!F78</f>
        <v>9.472580263180335</v>
      </c>
      <c r="K227" s="96">
        <f>การคำนวณตะกอน!F79</f>
        <v>8.21692686934339</v>
      </c>
      <c r="L227" s="96">
        <f>การคำนวณตะกอน!F80</f>
        <v>12.06683168317317</v>
      </c>
    </row>
    <row r="228" spans="2:12" ht="24">
      <c r="B228" s="2">
        <v>26</v>
      </c>
      <c r="C228" s="102">
        <v>21183</v>
      </c>
      <c r="D228" s="5">
        <v>249.621</v>
      </c>
      <c r="E228" s="92">
        <v>5.991</v>
      </c>
      <c r="F228" s="92">
        <f t="shared" si="32"/>
        <v>0.5176224</v>
      </c>
      <c r="G228" s="92">
        <f aca="true" t="shared" si="35" ref="G228:G251">+AVERAGE(J228:L228)</f>
        <v>3.855877282803186</v>
      </c>
      <c r="H228" s="92">
        <f aca="true" t="shared" si="36" ref="H228:H251">G228*F228</f>
        <v>1.995888453230064</v>
      </c>
      <c r="I228" s="2" t="s">
        <v>88</v>
      </c>
      <c r="J228" s="96">
        <f>การคำนวณตะกอน!F81</f>
        <v>0.6566850538233137</v>
      </c>
      <c r="K228" s="96">
        <f>การคำนวณตะกอน!F82</f>
        <v>7.260221627787617</v>
      </c>
      <c r="L228" s="96">
        <f>การคำนวณตะกอน!F83</f>
        <v>3.650725166798628</v>
      </c>
    </row>
    <row r="229" spans="2:12" ht="24">
      <c r="B229" s="2">
        <v>27</v>
      </c>
      <c r="C229" s="102">
        <v>21197</v>
      </c>
      <c r="D229" s="5">
        <v>249.651</v>
      </c>
      <c r="E229" s="92">
        <v>7.34</v>
      </c>
      <c r="F229" s="92">
        <f t="shared" si="32"/>
        <v>0.6341760000000001</v>
      </c>
      <c r="G229" s="92">
        <f t="shared" si="35"/>
        <v>32.55715</v>
      </c>
      <c r="H229" s="92">
        <f t="shared" si="36"/>
        <v>20.646963158400002</v>
      </c>
      <c r="I229" s="2" t="s">
        <v>89</v>
      </c>
      <c r="J229" s="96">
        <v>23.20003</v>
      </c>
      <c r="K229" s="96">
        <v>34.6513</v>
      </c>
      <c r="L229" s="96">
        <v>39.82012</v>
      </c>
    </row>
    <row r="230" spans="2:12" ht="24">
      <c r="B230" s="2">
        <v>28</v>
      </c>
      <c r="C230" s="102">
        <v>21204</v>
      </c>
      <c r="D230" s="5">
        <v>249.591</v>
      </c>
      <c r="E230" s="92">
        <v>5.474</v>
      </c>
      <c r="F230" s="92">
        <f t="shared" si="32"/>
        <v>0.47295360000000003</v>
      </c>
      <c r="G230" s="92">
        <f t="shared" si="35"/>
        <v>16.0624</v>
      </c>
      <c r="H230" s="92">
        <f t="shared" si="36"/>
        <v>7.59676990464</v>
      </c>
      <c r="I230" s="2" t="s">
        <v>90</v>
      </c>
      <c r="J230" s="96">
        <v>23.17893</v>
      </c>
      <c r="K230" s="96">
        <v>10.43632</v>
      </c>
      <c r="L230" s="96">
        <v>14.57195</v>
      </c>
    </row>
    <row r="231" spans="2:12" ht="24">
      <c r="B231" s="2">
        <v>29</v>
      </c>
      <c r="C231" s="102">
        <v>21211</v>
      </c>
      <c r="D231" s="5">
        <v>249.571</v>
      </c>
      <c r="E231" s="92">
        <v>4.34</v>
      </c>
      <c r="F231" s="92">
        <f t="shared" si="32"/>
        <v>0.37497600000000003</v>
      </c>
      <c r="G231" s="92">
        <f t="shared" si="35"/>
        <v>13.02167</v>
      </c>
      <c r="H231" s="92">
        <f t="shared" si="36"/>
        <v>4.8828137299200005</v>
      </c>
      <c r="I231" s="2" t="s">
        <v>91</v>
      </c>
      <c r="J231" s="96">
        <v>14.64435</v>
      </c>
      <c r="K231" s="96">
        <v>15.06402</v>
      </c>
      <c r="L231" s="96">
        <v>9.35664</v>
      </c>
    </row>
    <row r="232" spans="2:12" ht="24">
      <c r="B232" s="2">
        <v>30</v>
      </c>
      <c r="C232" s="102">
        <v>21219</v>
      </c>
      <c r="D232" s="5">
        <v>249.561</v>
      </c>
      <c r="E232" s="92">
        <v>3.96</v>
      </c>
      <c r="F232" s="92">
        <f t="shared" si="32"/>
        <v>0.342144</v>
      </c>
      <c r="G232" s="92">
        <f t="shared" si="35"/>
        <v>14.863623333333335</v>
      </c>
      <c r="H232" s="92">
        <f t="shared" si="36"/>
        <v>5.085499541760001</v>
      </c>
      <c r="I232" s="2" t="s">
        <v>109</v>
      </c>
      <c r="J232" s="96">
        <v>14.67527</v>
      </c>
      <c r="K232" s="96">
        <v>14.05302</v>
      </c>
      <c r="L232" s="96">
        <v>15.86258</v>
      </c>
    </row>
    <row r="233" spans="2:12" ht="24">
      <c r="B233" s="2">
        <v>31</v>
      </c>
      <c r="C233" s="102">
        <v>21225</v>
      </c>
      <c r="D233" s="5">
        <v>249.541</v>
      </c>
      <c r="E233" s="92">
        <v>3.796</v>
      </c>
      <c r="F233" s="92">
        <f t="shared" si="32"/>
        <v>0.3279744</v>
      </c>
      <c r="G233" s="92">
        <f t="shared" si="35"/>
        <v>6.299836666666667</v>
      </c>
      <c r="H233" s="92">
        <f t="shared" si="36"/>
        <v>2.066185150848</v>
      </c>
      <c r="I233" s="2" t="s">
        <v>110</v>
      </c>
      <c r="J233" s="96">
        <v>9.75419</v>
      </c>
      <c r="K233" s="96">
        <v>7.50807</v>
      </c>
      <c r="L233" s="96">
        <v>1.63725</v>
      </c>
    </row>
    <row r="234" spans="2:12" ht="24">
      <c r="B234" s="2">
        <v>32</v>
      </c>
      <c r="C234" s="102">
        <v>21232</v>
      </c>
      <c r="D234" s="5">
        <v>249.541</v>
      </c>
      <c r="E234" s="92">
        <v>3.602</v>
      </c>
      <c r="F234" s="92">
        <f t="shared" si="32"/>
        <v>0.3112128</v>
      </c>
      <c r="G234" s="92">
        <f t="shared" si="35"/>
        <v>14.983749999999999</v>
      </c>
      <c r="H234" s="92">
        <f t="shared" si="36"/>
        <v>4.663134792</v>
      </c>
      <c r="I234" s="2" t="s">
        <v>111</v>
      </c>
      <c r="J234" s="96">
        <v>14.42407</v>
      </c>
      <c r="K234" s="96">
        <v>18.34526</v>
      </c>
      <c r="L234" s="96">
        <v>12.18192</v>
      </c>
    </row>
    <row r="235" spans="2:12" ht="24">
      <c r="B235" s="2">
        <v>33</v>
      </c>
      <c r="C235" s="102">
        <v>21249</v>
      </c>
      <c r="D235" s="5">
        <v>249.491</v>
      </c>
      <c r="E235" s="92">
        <v>2.444</v>
      </c>
      <c r="F235" s="92">
        <f t="shared" si="32"/>
        <v>0.2111616</v>
      </c>
      <c r="G235" s="92">
        <f t="shared" si="35"/>
        <v>18.217213333333333</v>
      </c>
      <c r="H235" s="92">
        <f t="shared" si="36"/>
        <v>3.846775915008</v>
      </c>
      <c r="I235" s="2" t="s">
        <v>112</v>
      </c>
      <c r="J235" s="96">
        <v>35.73293</v>
      </c>
      <c r="K235" s="96">
        <v>9.44614</v>
      </c>
      <c r="L235" s="96">
        <v>9.47257</v>
      </c>
    </row>
    <row r="236" spans="2:12" ht="24">
      <c r="B236" s="2">
        <v>34</v>
      </c>
      <c r="C236" s="102">
        <v>21253</v>
      </c>
      <c r="D236" s="5">
        <v>249.481</v>
      </c>
      <c r="E236" s="92">
        <v>2.288</v>
      </c>
      <c r="F236" s="92">
        <f t="shared" si="32"/>
        <v>0.1976832</v>
      </c>
      <c r="G236" s="92">
        <f t="shared" si="35"/>
        <v>6.811443333333333</v>
      </c>
      <c r="H236" s="92">
        <f t="shared" si="36"/>
        <v>1.346507914752</v>
      </c>
      <c r="I236" s="2" t="s">
        <v>121</v>
      </c>
      <c r="J236" s="96">
        <v>2.41352</v>
      </c>
      <c r="K236" s="96">
        <v>14.26064</v>
      </c>
      <c r="L236" s="96">
        <v>3.76017</v>
      </c>
    </row>
    <row r="237" spans="2:12" ht="24">
      <c r="B237" s="2">
        <v>35</v>
      </c>
      <c r="C237" s="102">
        <v>21267</v>
      </c>
      <c r="D237" s="5">
        <v>249.461</v>
      </c>
      <c r="E237" s="92">
        <v>1.912</v>
      </c>
      <c r="F237" s="92">
        <f t="shared" si="32"/>
        <v>0.1651968</v>
      </c>
      <c r="G237" s="92">
        <f t="shared" si="35"/>
        <v>14.399533333333332</v>
      </c>
      <c r="H237" s="92">
        <f t="shared" si="36"/>
        <v>2.37875682816</v>
      </c>
      <c r="I237" s="2" t="s">
        <v>150</v>
      </c>
      <c r="J237" s="96">
        <v>2.79662</v>
      </c>
      <c r="K237" s="96">
        <v>24.9186</v>
      </c>
      <c r="L237" s="96">
        <v>15.48338</v>
      </c>
    </row>
    <row r="238" spans="2:12" s="182" customFormat="1" ht="24">
      <c r="B238" s="177">
        <v>1</v>
      </c>
      <c r="C238" s="178">
        <v>21277</v>
      </c>
      <c r="D238" s="179">
        <v>249.451</v>
      </c>
      <c r="E238" s="180">
        <v>1.477</v>
      </c>
      <c r="F238" s="180">
        <f t="shared" si="32"/>
        <v>0.12761280000000003</v>
      </c>
      <c r="G238" s="180">
        <f t="shared" si="35"/>
        <v>31.89643</v>
      </c>
      <c r="H238" s="180">
        <f t="shared" si="36"/>
        <v>4.0703927423040005</v>
      </c>
      <c r="I238" s="186" t="s">
        <v>45</v>
      </c>
      <c r="J238" s="181">
        <v>30.67944</v>
      </c>
      <c r="K238" s="181">
        <v>37.96477</v>
      </c>
      <c r="L238" s="181">
        <v>27.04508</v>
      </c>
    </row>
    <row r="239" spans="2:12" ht="24">
      <c r="B239" s="2">
        <v>2</v>
      </c>
      <c r="C239" s="102">
        <v>21297</v>
      </c>
      <c r="D239" s="5">
        <v>249.641</v>
      </c>
      <c r="E239" s="92">
        <v>7.166</v>
      </c>
      <c r="F239" s="92">
        <f t="shared" si="32"/>
        <v>0.6191424000000001</v>
      </c>
      <c r="G239" s="92">
        <f t="shared" si="35"/>
        <v>44.489196666666665</v>
      </c>
      <c r="H239" s="92">
        <f t="shared" si="36"/>
        <v>27.545147998272004</v>
      </c>
      <c r="I239" s="187" t="s">
        <v>46</v>
      </c>
      <c r="J239" s="96">
        <v>35.87128</v>
      </c>
      <c r="K239" s="96">
        <v>59.03188</v>
      </c>
      <c r="L239" s="96">
        <v>38.56443</v>
      </c>
    </row>
    <row r="240" spans="2:12" ht="24">
      <c r="B240" s="2">
        <v>3</v>
      </c>
      <c r="C240" s="102">
        <v>21311</v>
      </c>
      <c r="D240" s="5">
        <v>249.451</v>
      </c>
      <c r="E240" s="92">
        <v>1.915</v>
      </c>
      <c r="F240" s="92">
        <f t="shared" si="32"/>
        <v>0.16545600000000002</v>
      </c>
      <c r="G240" s="92">
        <f t="shared" si="35"/>
        <v>7.921926666666667</v>
      </c>
      <c r="H240" s="92">
        <f t="shared" si="36"/>
        <v>1.3107302985600002</v>
      </c>
      <c r="I240" s="187" t="s">
        <v>47</v>
      </c>
      <c r="J240" s="96">
        <v>8.05445</v>
      </c>
      <c r="K240" s="96">
        <v>5.92979</v>
      </c>
      <c r="L240" s="96">
        <v>9.78154</v>
      </c>
    </row>
    <row r="241" spans="2:12" ht="24">
      <c r="B241" s="2">
        <v>4</v>
      </c>
      <c r="C241" s="102">
        <v>21316</v>
      </c>
      <c r="D241" s="5">
        <v>249.511</v>
      </c>
      <c r="E241" s="92">
        <v>3.114</v>
      </c>
      <c r="F241" s="92">
        <f t="shared" si="32"/>
        <v>0.2690496</v>
      </c>
      <c r="G241" s="92">
        <f t="shared" si="35"/>
        <v>3.9847333333333332</v>
      </c>
      <c r="H241" s="92">
        <f t="shared" si="36"/>
        <v>1.07209090944</v>
      </c>
      <c r="I241" s="187" t="s">
        <v>48</v>
      </c>
      <c r="J241" s="96">
        <v>3.34728</v>
      </c>
      <c r="K241" s="96">
        <v>3.39605</v>
      </c>
      <c r="L241" s="96">
        <v>5.21087</v>
      </c>
    </row>
    <row r="242" spans="2:12" ht="24">
      <c r="B242" s="2">
        <v>5</v>
      </c>
      <c r="C242" s="102">
        <v>21330</v>
      </c>
      <c r="D242" s="5">
        <v>249.481</v>
      </c>
      <c r="E242" s="92">
        <v>2.425</v>
      </c>
      <c r="F242" s="92">
        <f t="shared" si="32"/>
        <v>0.20951999999999998</v>
      </c>
      <c r="G242" s="92">
        <f t="shared" si="35"/>
        <v>7.930893333333333</v>
      </c>
      <c r="H242" s="92">
        <f t="shared" si="36"/>
        <v>1.6616807711999997</v>
      </c>
      <c r="I242" s="187" t="s">
        <v>49</v>
      </c>
      <c r="J242" s="96">
        <v>8.3829</v>
      </c>
      <c r="K242" s="96">
        <v>7.56757</v>
      </c>
      <c r="L242" s="96">
        <v>7.84221</v>
      </c>
    </row>
    <row r="243" spans="2:12" ht="24">
      <c r="B243" s="2">
        <v>6</v>
      </c>
      <c r="C243" s="102">
        <v>21338</v>
      </c>
      <c r="D243" s="5">
        <v>249.481</v>
      </c>
      <c r="E243" s="92">
        <v>2.275</v>
      </c>
      <c r="F243" s="92">
        <f t="shared" si="32"/>
        <v>0.19656</v>
      </c>
      <c r="G243" s="92">
        <f t="shared" si="35"/>
        <v>18.498913333333334</v>
      </c>
      <c r="H243" s="92">
        <f t="shared" si="36"/>
        <v>3.6361464048000003</v>
      </c>
      <c r="I243" s="187" t="s">
        <v>50</v>
      </c>
      <c r="J243" s="96">
        <v>19.77913</v>
      </c>
      <c r="K243" s="96">
        <v>14.50948</v>
      </c>
      <c r="L243" s="96">
        <v>21.20813</v>
      </c>
    </row>
    <row r="244" spans="2:12" ht="24">
      <c r="B244" s="2">
        <v>7</v>
      </c>
      <c r="C244" s="102">
        <v>21344</v>
      </c>
      <c r="D244" s="5">
        <v>249.471</v>
      </c>
      <c r="E244" s="92">
        <v>1.746</v>
      </c>
      <c r="F244" s="92">
        <f t="shared" si="32"/>
        <v>0.1508544</v>
      </c>
      <c r="G244" s="92">
        <f t="shared" si="35"/>
        <v>35.829456666666665</v>
      </c>
      <c r="H244" s="92">
        <f t="shared" si="36"/>
        <v>5.405031187776</v>
      </c>
      <c r="I244" s="187" t="s">
        <v>51</v>
      </c>
      <c r="J244" s="96">
        <v>49.37923</v>
      </c>
      <c r="K244" s="96">
        <v>25.86717</v>
      </c>
      <c r="L244" s="96">
        <v>32.24197</v>
      </c>
    </row>
    <row r="245" spans="2:12" ht="24">
      <c r="B245" s="2">
        <v>8</v>
      </c>
      <c r="C245" s="102">
        <v>21358</v>
      </c>
      <c r="D245" s="5">
        <v>249.491</v>
      </c>
      <c r="E245" s="92">
        <v>3.016</v>
      </c>
      <c r="F245" s="92">
        <f t="shared" si="32"/>
        <v>0.2605824</v>
      </c>
      <c r="G245" s="92">
        <f t="shared" si="35"/>
        <v>22.802126666666666</v>
      </c>
      <c r="H245" s="92">
        <f t="shared" si="36"/>
        <v>5.941832891903999</v>
      </c>
      <c r="I245" s="187" t="s">
        <v>92</v>
      </c>
      <c r="J245" s="96">
        <v>21.92904</v>
      </c>
      <c r="K245" s="96">
        <v>24.9066</v>
      </c>
      <c r="L245" s="96">
        <v>21.57074</v>
      </c>
    </row>
    <row r="246" spans="2:12" ht="24">
      <c r="B246" s="2">
        <v>9</v>
      </c>
      <c r="C246" s="102">
        <v>21372</v>
      </c>
      <c r="D246" s="5">
        <v>249.431</v>
      </c>
      <c r="E246" s="92">
        <v>1.866</v>
      </c>
      <c r="F246" s="92">
        <f t="shared" si="32"/>
        <v>0.16122240000000002</v>
      </c>
      <c r="G246" s="92">
        <f t="shared" si="35"/>
        <v>32.83300666666667</v>
      </c>
      <c r="H246" s="92">
        <f t="shared" si="36"/>
        <v>5.293416134016001</v>
      </c>
      <c r="I246" s="187" t="s">
        <v>93</v>
      </c>
      <c r="J246" s="96">
        <v>24.24037</v>
      </c>
      <c r="K246" s="96">
        <v>30.52905</v>
      </c>
      <c r="L246" s="96">
        <v>43.7296</v>
      </c>
    </row>
    <row r="247" spans="2:12" ht="24">
      <c r="B247" s="2">
        <v>10</v>
      </c>
      <c r="C247" s="102">
        <v>21381</v>
      </c>
      <c r="D247" s="5">
        <v>249.561</v>
      </c>
      <c r="E247" s="92">
        <v>5.041</v>
      </c>
      <c r="F247" s="92">
        <f t="shared" si="32"/>
        <v>0.43554240000000005</v>
      </c>
      <c r="G247" s="92">
        <f t="shared" si="35"/>
        <v>67.91788666666666</v>
      </c>
      <c r="H247" s="92">
        <f t="shared" si="36"/>
        <v>29.581119361728</v>
      </c>
      <c r="I247" s="187" t="s">
        <v>94</v>
      </c>
      <c r="J247" s="96">
        <v>72.73012</v>
      </c>
      <c r="K247" s="96">
        <v>75.90666</v>
      </c>
      <c r="L247" s="96">
        <v>55.11688</v>
      </c>
    </row>
    <row r="248" spans="2:12" ht="24">
      <c r="B248" s="2">
        <v>11</v>
      </c>
      <c r="C248" s="102">
        <v>21395</v>
      </c>
      <c r="D248" s="5">
        <v>249.791</v>
      </c>
      <c r="E248" s="92">
        <v>13.22</v>
      </c>
      <c r="F248" s="92">
        <f t="shared" si="32"/>
        <v>1.1422080000000001</v>
      </c>
      <c r="G248" s="92">
        <f t="shared" si="35"/>
        <v>43.45675333333333</v>
      </c>
      <c r="H248" s="92">
        <f t="shared" si="36"/>
        <v>49.636651311360005</v>
      </c>
      <c r="I248" s="187" t="s">
        <v>95</v>
      </c>
      <c r="J248" s="96">
        <v>46.74055</v>
      </c>
      <c r="K248" s="96">
        <v>53.97099</v>
      </c>
      <c r="L248" s="96">
        <v>29.65872</v>
      </c>
    </row>
    <row r="249" spans="2:12" ht="24">
      <c r="B249" s="2">
        <v>12</v>
      </c>
      <c r="C249" s="102">
        <v>21407</v>
      </c>
      <c r="D249" s="5">
        <v>249.931</v>
      </c>
      <c r="E249" s="92">
        <v>20.823</v>
      </c>
      <c r="F249" s="92">
        <f t="shared" si="32"/>
        <v>1.7991072000000001</v>
      </c>
      <c r="G249" s="92">
        <f t="shared" si="35"/>
        <v>42.21666666666667</v>
      </c>
      <c r="H249" s="92">
        <f t="shared" si="36"/>
        <v>75.95230896000001</v>
      </c>
      <c r="I249" s="187" t="s">
        <v>96</v>
      </c>
      <c r="J249" s="96">
        <v>32.67653</v>
      </c>
      <c r="K249" s="96">
        <v>27.91926</v>
      </c>
      <c r="L249" s="96">
        <v>66.05421</v>
      </c>
    </row>
    <row r="250" spans="2:12" ht="24">
      <c r="B250" s="2">
        <v>13</v>
      </c>
      <c r="C250" s="102">
        <v>21415</v>
      </c>
      <c r="D250" s="5">
        <v>250.191</v>
      </c>
      <c r="E250" s="92">
        <v>34.74</v>
      </c>
      <c r="F250" s="92">
        <f t="shared" si="32"/>
        <v>3.001536</v>
      </c>
      <c r="G250" s="92">
        <f t="shared" si="35"/>
        <v>38.381859999999996</v>
      </c>
      <c r="H250" s="92">
        <f t="shared" si="36"/>
        <v>115.20453453696</v>
      </c>
      <c r="I250" s="187" t="s">
        <v>97</v>
      </c>
      <c r="J250" s="96">
        <v>31.40166</v>
      </c>
      <c r="K250" s="96">
        <v>41.89997</v>
      </c>
      <c r="L250" s="96">
        <v>41.84395</v>
      </c>
    </row>
    <row r="251" spans="2:12" ht="24">
      <c r="B251" s="2">
        <v>14</v>
      </c>
      <c r="C251" s="102">
        <v>21421</v>
      </c>
      <c r="D251" s="5">
        <v>249.791</v>
      </c>
      <c r="E251" s="92">
        <v>14.669</v>
      </c>
      <c r="F251" s="92">
        <f t="shared" si="32"/>
        <v>1.2674016000000001</v>
      </c>
      <c r="G251" s="92">
        <f t="shared" si="35"/>
        <v>34.09475666666666</v>
      </c>
      <c r="H251" s="92">
        <f t="shared" si="36"/>
        <v>43.211749150944</v>
      </c>
      <c r="I251" s="187" t="s">
        <v>98</v>
      </c>
      <c r="J251" s="96">
        <v>32.27719</v>
      </c>
      <c r="K251" s="96">
        <v>33.99798</v>
      </c>
      <c r="L251" s="96">
        <v>36.0091</v>
      </c>
    </row>
    <row r="252" spans="2:12" ht="24">
      <c r="B252" s="2">
        <v>15</v>
      </c>
      <c r="C252" s="102">
        <v>21432</v>
      </c>
      <c r="D252" s="5">
        <v>250.191</v>
      </c>
      <c r="E252" s="92">
        <v>30.982</v>
      </c>
      <c r="F252" s="92">
        <f t="shared" si="32"/>
        <v>2.6768448</v>
      </c>
      <c r="G252" s="92">
        <f aca="true" t="shared" si="37" ref="G252:G294">+AVERAGE(J252:L252)</f>
        <v>289.3010366666667</v>
      </c>
      <c r="H252" s="92">
        <f aca="true" t="shared" si="38" ref="H252:H294">G252*F252</f>
        <v>774.4139756357761</v>
      </c>
      <c r="I252" s="187" t="s">
        <v>99</v>
      </c>
      <c r="J252" s="96">
        <v>302.71296</v>
      </c>
      <c r="K252" s="96">
        <v>278.58216</v>
      </c>
      <c r="L252" s="96">
        <v>286.60799</v>
      </c>
    </row>
    <row r="253" spans="2:12" ht="24">
      <c r="B253" s="2">
        <v>16</v>
      </c>
      <c r="C253" s="102">
        <v>21437</v>
      </c>
      <c r="D253" s="5">
        <v>249.961</v>
      </c>
      <c r="E253" s="92">
        <v>23.623</v>
      </c>
      <c r="F253" s="92">
        <f t="shared" si="32"/>
        <v>2.0410272000000003</v>
      </c>
      <c r="G253" s="92">
        <f t="shared" si="37"/>
        <v>55.07699</v>
      </c>
      <c r="H253" s="92">
        <f t="shared" si="38"/>
        <v>112.41363468412801</v>
      </c>
      <c r="I253" s="187" t="s">
        <v>100</v>
      </c>
      <c r="J253" s="96">
        <v>42.80433</v>
      </c>
      <c r="K253" s="96">
        <v>41.48822</v>
      </c>
      <c r="L253" s="96">
        <v>80.93842</v>
      </c>
    </row>
    <row r="254" spans="2:12" ht="24">
      <c r="B254" s="2">
        <v>17</v>
      </c>
      <c r="C254" s="102">
        <v>21450</v>
      </c>
      <c r="D254" s="5">
        <v>249.791</v>
      </c>
      <c r="E254" s="92">
        <v>16.6</v>
      </c>
      <c r="F254" s="92">
        <f t="shared" si="32"/>
        <v>1.4342400000000002</v>
      </c>
      <c r="G254" s="92">
        <f t="shared" si="37"/>
        <v>18.013046666666668</v>
      </c>
      <c r="H254" s="92">
        <f t="shared" si="38"/>
        <v>25.835032051200006</v>
      </c>
      <c r="I254" s="187" t="s">
        <v>101</v>
      </c>
      <c r="J254" s="96">
        <v>25.94459</v>
      </c>
      <c r="K254" s="96">
        <v>19.90088</v>
      </c>
      <c r="L254" s="96">
        <v>8.19367</v>
      </c>
    </row>
    <row r="255" spans="2:12" ht="24">
      <c r="B255" s="2">
        <v>18</v>
      </c>
      <c r="C255" s="102">
        <v>21464</v>
      </c>
      <c r="D255" s="5">
        <v>249.731</v>
      </c>
      <c r="E255" s="92">
        <v>13.041</v>
      </c>
      <c r="F255" s="92">
        <f t="shared" si="32"/>
        <v>1.1267424000000001</v>
      </c>
      <c r="G255" s="92">
        <f t="shared" si="37"/>
        <v>31.732316666666666</v>
      </c>
      <c r="H255" s="92">
        <f t="shared" si="38"/>
        <v>35.75414663856</v>
      </c>
      <c r="I255" s="187" t="s">
        <v>102</v>
      </c>
      <c r="J255" s="96">
        <v>31.70273</v>
      </c>
      <c r="K255" s="96">
        <v>32.76642</v>
      </c>
      <c r="L255" s="96">
        <v>30.7278</v>
      </c>
    </row>
    <row r="256" spans="2:12" ht="24">
      <c r="B256" s="2">
        <v>19</v>
      </c>
      <c r="C256" s="102">
        <v>21479</v>
      </c>
      <c r="D256" s="5">
        <v>249.711</v>
      </c>
      <c r="E256" s="92">
        <v>11.557</v>
      </c>
      <c r="F256" s="92">
        <f t="shared" si="32"/>
        <v>0.9985248000000001</v>
      </c>
      <c r="G256" s="92">
        <f t="shared" si="37"/>
        <v>35.344719999999995</v>
      </c>
      <c r="H256" s="92">
        <f t="shared" si="38"/>
        <v>35.292579469056</v>
      </c>
      <c r="I256" s="187" t="s">
        <v>103</v>
      </c>
      <c r="J256" s="96">
        <v>25.58811</v>
      </c>
      <c r="K256" s="96">
        <v>44.15928</v>
      </c>
      <c r="L256" s="96">
        <v>36.28677</v>
      </c>
    </row>
    <row r="257" spans="2:12" ht="24">
      <c r="B257" s="2">
        <v>20</v>
      </c>
      <c r="C257" s="102">
        <v>21486</v>
      </c>
      <c r="D257" s="5">
        <v>249.641</v>
      </c>
      <c r="E257" s="92">
        <v>8.218</v>
      </c>
      <c r="F257" s="92">
        <f t="shared" si="32"/>
        <v>0.7100352000000001</v>
      </c>
      <c r="G257" s="92">
        <f t="shared" si="37"/>
        <v>13.281933333333333</v>
      </c>
      <c r="H257" s="92">
        <f t="shared" si="38"/>
        <v>9.43064019072</v>
      </c>
      <c r="I257" s="187" t="s">
        <v>104</v>
      </c>
      <c r="J257" s="96">
        <v>25.56611</v>
      </c>
      <c r="K257" s="96">
        <v>6.26419</v>
      </c>
      <c r="L257" s="96">
        <v>8.0155</v>
      </c>
    </row>
    <row r="258" spans="2:12" ht="24">
      <c r="B258" s="2">
        <v>21</v>
      </c>
      <c r="C258" s="102">
        <v>21492</v>
      </c>
      <c r="D258" s="5">
        <v>249.62</v>
      </c>
      <c r="E258" s="92">
        <v>8.968</v>
      </c>
      <c r="F258" s="92">
        <f t="shared" si="32"/>
        <v>0.7748352000000001</v>
      </c>
      <c r="G258" s="92">
        <f t="shared" si="37"/>
        <v>22.002056666666665</v>
      </c>
      <c r="H258" s="92">
        <f t="shared" si="38"/>
        <v>17.047967977728</v>
      </c>
      <c r="I258" s="187" t="s">
        <v>105</v>
      </c>
      <c r="J258" s="96">
        <v>27.74955</v>
      </c>
      <c r="K258" s="96">
        <v>19.45044</v>
      </c>
      <c r="L258" s="96">
        <v>18.80618</v>
      </c>
    </row>
    <row r="259" spans="2:12" ht="24">
      <c r="B259" s="2">
        <v>22</v>
      </c>
      <c r="C259" s="102">
        <v>21498</v>
      </c>
      <c r="D259" s="5">
        <v>249.59</v>
      </c>
      <c r="E259" s="92">
        <v>6.762</v>
      </c>
      <c r="F259" s="92">
        <f t="shared" si="32"/>
        <v>0.5842368</v>
      </c>
      <c r="G259" s="92">
        <f t="shared" si="37"/>
        <v>10.72078</v>
      </c>
      <c r="H259" s="92">
        <f t="shared" si="38"/>
        <v>6.263474200704</v>
      </c>
      <c r="I259" s="187" t="s">
        <v>106</v>
      </c>
      <c r="J259" s="96">
        <v>9.27644</v>
      </c>
      <c r="K259" s="96">
        <v>7.96813</v>
      </c>
      <c r="L259" s="96">
        <v>14.91777</v>
      </c>
    </row>
    <row r="260" spans="2:12" ht="24">
      <c r="B260" s="2">
        <v>23</v>
      </c>
      <c r="C260" s="102">
        <v>21514</v>
      </c>
      <c r="D260" s="5">
        <v>249.55</v>
      </c>
      <c r="E260" s="92">
        <v>5.906</v>
      </c>
      <c r="F260" s="92">
        <f t="shared" si="32"/>
        <v>0.5102784</v>
      </c>
      <c r="G260" s="92">
        <f t="shared" si="37"/>
        <v>13.457756666666668</v>
      </c>
      <c r="H260" s="92">
        <f t="shared" si="38"/>
        <v>6.8672025394560015</v>
      </c>
      <c r="I260" s="187" t="s">
        <v>107</v>
      </c>
      <c r="J260" s="96">
        <v>7.19006</v>
      </c>
      <c r="K260" s="96">
        <v>12.57814</v>
      </c>
      <c r="L260" s="96">
        <v>20.60507</v>
      </c>
    </row>
    <row r="261" spans="2:12" ht="24">
      <c r="B261" s="2">
        <v>24</v>
      </c>
      <c r="C261" s="102">
        <v>21527</v>
      </c>
      <c r="D261" s="5">
        <v>249.591</v>
      </c>
      <c r="E261" s="92">
        <v>8.509</v>
      </c>
      <c r="F261" s="92">
        <f t="shared" si="32"/>
        <v>0.7351776000000001</v>
      </c>
      <c r="G261" s="92">
        <f t="shared" si="37"/>
        <v>19.590680000000003</v>
      </c>
      <c r="H261" s="92">
        <f t="shared" si="38"/>
        <v>14.402629104768003</v>
      </c>
      <c r="I261" s="187" t="s">
        <v>108</v>
      </c>
      <c r="J261" s="96">
        <v>28.45284</v>
      </c>
      <c r="K261" s="96">
        <v>8.47083</v>
      </c>
      <c r="L261" s="96">
        <v>21.84837</v>
      </c>
    </row>
    <row r="262" spans="2:12" ht="24">
      <c r="B262" s="2">
        <v>25</v>
      </c>
      <c r="C262" s="102">
        <v>21533</v>
      </c>
      <c r="D262" s="5">
        <v>249.541</v>
      </c>
      <c r="E262" s="92">
        <v>5.322</v>
      </c>
      <c r="F262" s="92">
        <f t="shared" si="32"/>
        <v>0.45982080000000003</v>
      </c>
      <c r="G262" s="92">
        <f t="shared" si="37"/>
        <v>15.23646</v>
      </c>
      <c r="H262" s="92">
        <f t="shared" si="38"/>
        <v>7.0060412263680005</v>
      </c>
      <c r="I262" s="187" t="s">
        <v>87</v>
      </c>
      <c r="J262" s="96">
        <v>14.81481</v>
      </c>
      <c r="K262" s="96">
        <v>16.06755</v>
      </c>
      <c r="L262" s="96">
        <v>14.82702</v>
      </c>
    </row>
    <row r="263" spans="2:12" ht="24">
      <c r="B263" s="2">
        <v>26</v>
      </c>
      <c r="C263" s="102">
        <v>21554</v>
      </c>
      <c r="D263" s="92">
        <v>249.5</v>
      </c>
      <c r="E263" s="92">
        <v>4.21</v>
      </c>
      <c r="F263" s="92">
        <f t="shared" si="32"/>
        <v>0.363744</v>
      </c>
      <c r="G263" s="92">
        <f t="shared" si="37"/>
        <v>5.391416666666667</v>
      </c>
      <c r="H263" s="92">
        <f t="shared" si="38"/>
        <v>1.9610954640000002</v>
      </c>
      <c r="I263" s="187" t="s">
        <v>88</v>
      </c>
      <c r="J263" s="96">
        <v>8.88202</v>
      </c>
      <c r="K263" s="96">
        <v>1.72682</v>
      </c>
      <c r="L263" s="96">
        <v>5.56541</v>
      </c>
    </row>
    <row r="264" spans="2:12" ht="24">
      <c r="B264" s="2">
        <v>27</v>
      </c>
      <c r="C264" s="102">
        <v>21570</v>
      </c>
      <c r="D264" s="92">
        <v>249.48</v>
      </c>
      <c r="E264" s="92">
        <v>2.76</v>
      </c>
      <c r="F264" s="92">
        <f t="shared" si="32"/>
        <v>0.23846399999999998</v>
      </c>
      <c r="G264" s="92">
        <f t="shared" si="37"/>
        <v>3.027286666666667</v>
      </c>
      <c r="H264" s="92">
        <f t="shared" si="38"/>
        <v>0.72189888768</v>
      </c>
      <c r="I264" s="187" t="s">
        <v>89</v>
      </c>
      <c r="J264" s="96">
        <v>6.53554</v>
      </c>
      <c r="K264" s="96">
        <v>1.77727</v>
      </c>
      <c r="L264" s="96">
        <v>0.76905</v>
      </c>
    </row>
    <row r="265" spans="2:12" ht="24">
      <c r="B265" s="2">
        <v>28</v>
      </c>
      <c r="C265" s="102">
        <v>21575</v>
      </c>
      <c r="D265" s="92">
        <v>249.49</v>
      </c>
      <c r="E265" s="92">
        <v>3.052</v>
      </c>
      <c r="F265" s="92">
        <f t="shared" si="32"/>
        <v>0.2636928</v>
      </c>
      <c r="G265" s="92">
        <f t="shared" si="37"/>
        <v>18.96646</v>
      </c>
      <c r="H265" s="92">
        <f t="shared" si="38"/>
        <v>5.001318943488</v>
      </c>
      <c r="I265" s="187" t="s">
        <v>90</v>
      </c>
      <c r="J265" s="96">
        <v>38.052</v>
      </c>
      <c r="K265" s="96">
        <v>15.17545</v>
      </c>
      <c r="L265" s="96">
        <v>3.67193</v>
      </c>
    </row>
    <row r="266" spans="2:12" ht="24">
      <c r="B266" s="2">
        <v>29</v>
      </c>
      <c r="C266" s="102">
        <v>21583</v>
      </c>
      <c r="D266" s="5">
        <v>249.49</v>
      </c>
      <c r="E266" s="92">
        <v>2.81</v>
      </c>
      <c r="F266" s="92">
        <f t="shared" si="32"/>
        <v>0.24278400000000003</v>
      </c>
      <c r="G266" s="92">
        <f t="shared" si="37"/>
        <v>42.957406666666664</v>
      </c>
      <c r="H266" s="92">
        <f t="shared" si="38"/>
        <v>10.42937102016</v>
      </c>
      <c r="I266" s="187" t="s">
        <v>91</v>
      </c>
      <c r="J266" s="96">
        <v>34.69298</v>
      </c>
      <c r="K266" s="96">
        <v>51.13702</v>
      </c>
      <c r="L266" s="96">
        <v>43.04222</v>
      </c>
    </row>
    <row r="267" spans="2:12" ht="24">
      <c r="B267" s="2">
        <v>30</v>
      </c>
      <c r="C267" s="102">
        <v>21596</v>
      </c>
      <c r="D267" s="5">
        <v>249.48</v>
      </c>
      <c r="E267" s="92">
        <v>2.49</v>
      </c>
      <c r="F267" s="92">
        <f t="shared" si="32"/>
        <v>0.21513600000000002</v>
      </c>
      <c r="G267" s="92">
        <f t="shared" si="37"/>
        <v>25.911003333333337</v>
      </c>
      <c r="H267" s="92">
        <f t="shared" si="38"/>
        <v>5.574389613120001</v>
      </c>
      <c r="I267" s="187" t="s">
        <v>109</v>
      </c>
      <c r="J267" s="96">
        <v>12.35375</v>
      </c>
      <c r="K267" s="96">
        <v>23.30109</v>
      </c>
      <c r="L267" s="96">
        <v>42.07817</v>
      </c>
    </row>
    <row r="268" spans="2:12" ht="24">
      <c r="B268" s="2">
        <v>31</v>
      </c>
      <c r="C268" s="102">
        <v>21604</v>
      </c>
      <c r="D268" s="5">
        <v>249.45</v>
      </c>
      <c r="E268" s="92">
        <v>1.93</v>
      </c>
      <c r="F268" s="92">
        <f t="shared" si="32"/>
        <v>0.166752</v>
      </c>
      <c r="G268" s="92">
        <f t="shared" si="37"/>
        <v>45.040803333333336</v>
      </c>
      <c r="H268" s="92">
        <f t="shared" si="38"/>
        <v>7.510644037440001</v>
      </c>
      <c r="I268" s="187" t="s">
        <v>110</v>
      </c>
      <c r="J268" s="96">
        <v>26.18432</v>
      </c>
      <c r="K268" s="96">
        <v>52.25267</v>
      </c>
      <c r="L268" s="96">
        <v>56.68542</v>
      </c>
    </row>
    <row r="269" spans="2:12" ht="24">
      <c r="B269" s="2">
        <v>32</v>
      </c>
      <c r="C269" s="102">
        <v>21616</v>
      </c>
      <c r="D269" s="5">
        <v>249.44</v>
      </c>
      <c r="E269" s="92">
        <v>1.75</v>
      </c>
      <c r="F269" s="92">
        <f t="shared" si="32"/>
        <v>0.1512</v>
      </c>
      <c r="G269" s="92">
        <f t="shared" si="37"/>
        <v>2.377157</v>
      </c>
      <c r="H269" s="92">
        <f t="shared" si="38"/>
        <v>0.3594261384</v>
      </c>
      <c r="I269" s="187" t="s">
        <v>111</v>
      </c>
      <c r="J269" s="96">
        <v>0.397701</v>
      </c>
      <c r="K269" s="96">
        <v>0</v>
      </c>
      <c r="L269" s="96">
        <v>6.73377</v>
      </c>
    </row>
    <row r="270" spans="2:12" ht="24">
      <c r="B270" s="2">
        <v>33</v>
      </c>
      <c r="C270" s="102">
        <v>21631</v>
      </c>
      <c r="D270" s="5">
        <v>249.4</v>
      </c>
      <c r="E270" s="92">
        <v>1.43</v>
      </c>
      <c r="F270" s="92">
        <f t="shared" si="32"/>
        <v>0.123552</v>
      </c>
      <c r="G270" s="92">
        <f t="shared" si="37"/>
        <v>10.429346666666667</v>
      </c>
      <c r="H270" s="92">
        <f t="shared" si="38"/>
        <v>1.2885666393600002</v>
      </c>
      <c r="I270" s="187" t="s">
        <v>112</v>
      </c>
      <c r="J270" s="96">
        <v>10.84458</v>
      </c>
      <c r="K270" s="96">
        <v>9.95863</v>
      </c>
      <c r="L270" s="96">
        <v>10.48483</v>
      </c>
    </row>
    <row r="271" spans="2:12" s="194" customFormat="1" ht="24">
      <c r="B271" s="188">
        <v>34</v>
      </c>
      <c r="C271" s="189">
        <v>21640</v>
      </c>
      <c r="D271" s="190">
        <v>249.38</v>
      </c>
      <c r="E271" s="191">
        <v>1.49</v>
      </c>
      <c r="F271" s="191">
        <f t="shared" si="32"/>
        <v>0.12873600000000002</v>
      </c>
      <c r="G271" s="191">
        <f t="shared" si="37"/>
        <v>18.788256666666665</v>
      </c>
      <c r="H271" s="191">
        <f t="shared" si="38"/>
        <v>2.41872501024</v>
      </c>
      <c r="I271" s="192" t="s">
        <v>121</v>
      </c>
      <c r="J271" s="193">
        <v>26.76825</v>
      </c>
      <c r="K271" s="193">
        <v>8.74929</v>
      </c>
      <c r="L271" s="193">
        <v>20.84723</v>
      </c>
    </row>
    <row r="272" spans="2:12" ht="24">
      <c r="B272" s="2">
        <v>1</v>
      </c>
      <c r="C272" s="102">
        <v>21644</v>
      </c>
      <c r="D272" s="5">
        <v>249.51</v>
      </c>
      <c r="E272" s="92">
        <v>1.29</v>
      </c>
      <c r="F272" s="92">
        <f t="shared" si="32"/>
        <v>0.11145600000000001</v>
      </c>
      <c r="G272" s="92">
        <f t="shared" si="37"/>
        <v>28.121936666666667</v>
      </c>
      <c r="H272" s="92">
        <f t="shared" si="38"/>
        <v>3.1343585731200005</v>
      </c>
      <c r="I272" s="187" t="s">
        <v>45</v>
      </c>
      <c r="J272" s="96">
        <v>28.64067</v>
      </c>
      <c r="K272" s="96">
        <v>26.86678</v>
      </c>
      <c r="L272" s="96">
        <v>28.85836</v>
      </c>
    </row>
    <row r="273" spans="2:12" ht="24">
      <c r="B273" s="2">
        <v>2</v>
      </c>
      <c r="C273" s="102">
        <v>21667</v>
      </c>
      <c r="D273" s="5">
        <v>249.43</v>
      </c>
      <c r="E273" s="92">
        <v>1.04</v>
      </c>
      <c r="F273" s="92">
        <f t="shared" si="32"/>
        <v>0.089856</v>
      </c>
      <c r="G273" s="92">
        <f t="shared" si="37"/>
        <v>34.44031666666667</v>
      </c>
      <c r="H273" s="92">
        <f t="shared" si="38"/>
        <v>3.0946690944000004</v>
      </c>
      <c r="I273" s="187" t="s">
        <v>46</v>
      </c>
      <c r="J273" s="96">
        <v>28.44098</v>
      </c>
      <c r="K273" s="96">
        <v>50.29441</v>
      </c>
      <c r="L273" s="96">
        <v>24.58556</v>
      </c>
    </row>
    <row r="274" spans="2:12" ht="24">
      <c r="B274" s="2">
        <v>3</v>
      </c>
      <c r="C274" s="102">
        <v>21671</v>
      </c>
      <c r="D274" s="5">
        <v>249.6</v>
      </c>
      <c r="E274" s="92">
        <v>3.387</v>
      </c>
      <c r="F274" s="92">
        <f t="shared" si="32"/>
        <v>0.29263680000000003</v>
      </c>
      <c r="G274" s="92">
        <f t="shared" si="37"/>
        <v>14.27614</v>
      </c>
      <c r="H274" s="92">
        <f t="shared" si="38"/>
        <v>4.177723925952001</v>
      </c>
      <c r="I274" s="187" t="s">
        <v>47</v>
      </c>
      <c r="J274" s="96">
        <v>22.80722</v>
      </c>
      <c r="K274" s="96">
        <v>8.7841</v>
      </c>
      <c r="L274" s="96">
        <v>11.2371</v>
      </c>
    </row>
    <row r="275" spans="2:12" ht="24">
      <c r="B275" s="2">
        <v>4</v>
      </c>
      <c r="C275" s="102">
        <v>21686</v>
      </c>
      <c r="D275" s="5">
        <v>249.44</v>
      </c>
      <c r="E275" s="92">
        <v>1.3</v>
      </c>
      <c r="F275" s="92">
        <f aca="true" t="shared" si="39" ref="F275:F301">E275*0.0864</f>
        <v>0.11232</v>
      </c>
      <c r="G275" s="92">
        <f t="shared" si="37"/>
        <v>3.76689</v>
      </c>
      <c r="H275" s="92">
        <f t="shared" si="38"/>
        <v>0.4230970848</v>
      </c>
      <c r="I275" s="187" t="s">
        <v>48</v>
      </c>
      <c r="J275" s="96">
        <v>0.70057</v>
      </c>
      <c r="K275" s="96">
        <v>0.39565</v>
      </c>
      <c r="L275" s="96">
        <v>10.20445</v>
      </c>
    </row>
    <row r="276" spans="2:12" ht="24">
      <c r="B276" s="2">
        <v>5</v>
      </c>
      <c r="C276" s="102">
        <v>21693</v>
      </c>
      <c r="D276" s="5">
        <v>249.5</v>
      </c>
      <c r="E276" s="92">
        <v>2.65</v>
      </c>
      <c r="F276" s="92">
        <f t="shared" si="39"/>
        <v>0.22896</v>
      </c>
      <c r="G276" s="92">
        <f t="shared" si="37"/>
        <v>1.8681466666666668</v>
      </c>
      <c r="H276" s="92">
        <f t="shared" si="38"/>
        <v>0.42773086080000006</v>
      </c>
      <c r="I276" s="187" t="s">
        <v>49</v>
      </c>
      <c r="J276" s="96">
        <v>3.36625</v>
      </c>
      <c r="K276" s="96">
        <v>0.45471</v>
      </c>
      <c r="L276" s="96">
        <v>1.78348</v>
      </c>
    </row>
    <row r="277" spans="2:12" ht="24">
      <c r="B277" s="2">
        <v>6</v>
      </c>
      <c r="C277" s="102">
        <v>21707</v>
      </c>
      <c r="D277" s="5">
        <v>249.78</v>
      </c>
      <c r="E277" s="92">
        <v>8.45</v>
      </c>
      <c r="F277" s="92">
        <f t="shared" si="39"/>
        <v>0.73008</v>
      </c>
      <c r="G277" s="92">
        <f t="shared" si="37"/>
        <v>107.25436666666667</v>
      </c>
      <c r="H277" s="92">
        <f t="shared" si="38"/>
        <v>78.304268016</v>
      </c>
      <c r="I277" s="187" t="s">
        <v>50</v>
      </c>
      <c r="J277" s="96">
        <v>110.2249</v>
      </c>
      <c r="K277" s="96">
        <v>115.82734</v>
      </c>
      <c r="L277" s="96">
        <v>95.71086</v>
      </c>
    </row>
    <row r="278" spans="2:12" ht="24">
      <c r="B278" s="2">
        <v>7</v>
      </c>
      <c r="C278" s="102">
        <v>21714</v>
      </c>
      <c r="D278" s="5">
        <v>249.52</v>
      </c>
      <c r="E278" s="92">
        <v>4.06</v>
      </c>
      <c r="F278" s="92">
        <f t="shared" si="39"/>
        <v>0.350784</v>
      </c>
      <c r="G278" s="92">
        <f t="shared" si="37"/>
        <v>82.92018666666667</v>
      </c>
      <c r="H278" s="92">
        <f t="shared" si="38"/>
        <v>29.08707475968</v>
      </c>
      <c r="I278" s="187" t="s">
        <v>51</v>
      </c>
      <c r="J278" s="96">
        <v>86.14761</v>
      </c>
      <c r="K278" s="96">
        <v>72.45941</v>
      </c>
      <c r="L278" s="96">
        <v>90.15354</v>
      </c>
    </row>
    <row r="279" spans="2:12" ht="24">
      <c r="B279" s="2">
        <v>8</v>
      </c>
      <c r="C279" s="102">
        <v>21722</v>
      </c>
      <c r="D279" s="5">
        <v>249.86</v>
      </c>
      <c r="E279" s="92">
        <v>8.35</v>
      </c>
      <c r="F279" s="92">
        <f t="shared" si="39"/>
        <v>0.72144</v>
      </c>
      <c r="G279" s="92">
        <f t="shared" si="37"/>
        <v>156.42431666666664</v>
      </c>
      <c r="H279" s="92">
        <f t="shared" si="38"/>
        <v>112.85075901599998</v>
      </c>
      <c r="I279" s="2" t="s">
        <v>92</v>
      </c>
      <c r="J279" s="96">
        <v>150.0133</v>
      </c>
      <c r="K279" s="96">
        <v>170.27684</v>
      </c>
      <c r="L279" s="96">
        <v>148.98281</v>
      </c>
    </row>
    <row r="280" spans="2:12" ht="24">
      <c r="B280" s="2">
        <v>9</v>
      </c>
      <c r="C280" s="102">
        <v>21735</v>
      </c>
      <c r="D280" s="5">
        <v>249.74</v>
      </c>
      <c r="E280" s="92">
        <v>12.35</v>
      </c>
      <c r="F280" s="92">
        <f t="shared" si="39"/>
        <v>1.06704</v>
      </c>
      <c r="G280" s="92">
        <f t="shared" si="37"/>
        <v>153.83514</v>
      </c>
      <c r="H280" s="92">
        <f t="shared" si="38"/>
        <v>164.1482477856</v>
      </c>
      <c r="I280" s="187" t="s">
        <v>93</v>
      </c>
      <c r="J280" s="96">
        <v>164.9352</v>
      </c>
      <c r="K280" s="96">
        <v>151.07396</v>
      </c>
      <c r="L280" s="96">
        <v>145.49626</v>
      </c>
    </row>
    <row r="281" spans="2:12" ht="24">
      <c r="B281" s="2">
        <v>10</v>
      </c>
      <c r="C281" s="102">
        <v>21742</v>
      </c>
      <c r="D281" s="5">
        <v>249.72</v>
      </c>
      <c r="E281" s="92">
        <v>12</v>
      </c>
      <c r="F281" s="92">
        <f t="shared" si="39"/>
        <v>1.0368</v>
      </c>
      <c r="G281" s="92">
        <f t="shared" si="37"/>
        <v>101.10213666666668</v>
      </c>
      <c r="H281" s="92">
        <f t="shared" si="38"/>
        <v>104.822695296</v>
      </c>
      <c r="I281" s="187" t="s">
        <v>94</v>
      </c>
      <c r="J281" s="96">
        <v>97.59529</v>
      </c>
      <c r="K281" s="96">
        <v>99.92132</v>
      </c>
      <c r="L281" s="96">
        <v>105.7898</v>
      </c>
    </row>
    <row r="282" spans="2:12" ht="24">
      <c r="B282" s="2">
        <v>11</v>
      </c>
      <c r="C282" s="102">
        <v>21752</v>
      </c>
      <c r="D282" s="5">
        <v>249.84</v>
      </c>
      <c r="E282" s="92">
        <v>17.14</v>
      </c>
      <c r="F282" s="92">
        <f t="shared" si="39"/>
        <v>1.4808960000000002</v>
      </c>
      <c r="G282" s="92">
        <f t="shared" si="37"/>
        <v>97.04069</v>
      </c>
      <c r="H282" s="92">
        <f t="shared" si="38"/>
        <v>143.70716965824002</v>
      </c>
      <c r="I282" s="187" t="s">
        <v>95</v>
      </c>
      <c r="J282" s="96">
        <v>64.20546</v>
      </c>
      <c r="K282" s="96">
        <v>134.25085</v>
      </c>
      <c r="L282" s="96">
        <v>92.66576</v>
      </c>
    </row>
    <row r="283" spans="2:12" ht="24">
      <c r="B283" s="2">
        <v>12</v>
      </c>
      <c r="C283" s="102">
        <v>21764</v>
      </c>
      <c r="D283" s="5">
        <v>249.7</v>
      </c>
      <c r="E283" s="92">
        <v>13</v>
      </c>
      <c r="F283" s="92">
        <f t="shared" si="39"/>
        <v>1.1232</v>
      </c>
      <c r="G283" s="92">
        <f t="shared" si="37"/>
        <v>103.69173333333333</v>
      </c>
      <c r="H283" s="92">
        <f t="shared" si="38"/>
        <v>116.46655487999999</v>
      </c>
      <c r="I283" s="187" t="s">
        <v>96</v>
      </c>
      <c r="J283" s="96">
        <v>95.59419</v>
      </c>
      <c r="K283" s="96">
        <v>120.18217</v>
      </c>
      <c r="L283" s="96">
        <v>95.29884</v>
      </c>
    </row>
    <row r="284" spans="2:12" ht="24">
      <c r="B284" s="2">
        <v>13</v>
      </c>
      <c r="C284" s="102">
        <v>21776</v>
      </c>
      <c r="D284" s="5">
        <v>252.49</v>
      </c>
      <c r="E284" s="92">
        <v>129.61</v>
      </c>
      <c r="F284" s="92">
        <f t="shared" si="39"/>
        <v>11.198304000000002</v>
      </c>
      <c r="G284" s="92">
        <f t="shared" si="37"/>
        <v>402.4052766666667</v>
      </c>
      <c r="H284" s="92">
        <f t="shared" si="38"/>
        <v>4506.256619317441</v>
      </c>
      <c r="I284" s="187" t="s">
        <v>97</v>
      </c>
      <c r="J284" s="96">
        <v>333.55134</v>
      </c>
      <c r="K284" s="96">
        <v>450.8817</v>
      </c>
      <c r="L284" s="96">
        <v>422.78279</v>
      </c>
    </row>
    <row r="285" spans="2:12" ht="24">
      <c r="B285" s="2">
        <v>14</v>
      </c>
      <c r="C285" s="102">
        <v>21792</v>
      </c>
      <c r="D285" s="5">
        <v>250.891</v>
      </c>
      <c r="E285" s="92">
        <v>55.11</v>
      </c>
      <c r="F285" s="92">
        <f t="shared" si="39"/>
        <v>4.761504</v>
      </c>
      <c r="G285" s="92">
        <f t="shared" si="37"/>
        <v>350.0503866666666</v>
      </c>
      <c r="H285" s="92">
        <f t="shared" si="38"/>
        <v>1666.76631631488</v>
      </c>
      <c r="I285" s="187" t="s">
        <v>98</v>
      </c>
      <c r="J285" s="96">
        <v>350.87033</v>
      </c>
      <c r="K285" s="96">
        <v>344.46211</v>
      </c>
      <c r="L285" s="96">
        <v>354.81872</v>
      </c>
    </row>
    <row r="286" spans="2:12" ht="24">
      <c r="B286" s="2">
        <v>15</v>
      </c>
      <c r="C286" s="102">
        <v>21806</v>
      </c>
      <c r="D286" s="5">
        <v>251.09</v>
      </c>
      <c r="E286" s="92">
        <v>70.63</v>
      </c>
      <c r="F286" s="92">
        <f t="shared" si="39"/>
        <v>6.102432</v>
      </c>
      <c r="G286" s="92">
        <f t="shared" si="37"/>
        <v>112.12799333333334</v>
      </c>
      <c r="H286" s="92">
        <f t="shared" si="38"/>
        <v>684.2534546131201</v>
      </c>
      <c r="I286" s="187" t="s">
        <v>99</v>
      </c>
      <c r="J286" s="96">
        <v>120.88598</v>
      </c>
      <c r="K286" s="96">
        <v>91.47761</v>
      </c>
      <c r="L286" s="96">
        <v>124.02039</v>
      </c>
    </row>
    <row r="287" spans="2:12" ht="24">
      <c r="B287" s="2">
        <v>16</v>
      </c>
      <c r="C287" s="102">
        <v>21813</v>
      </c>
      <c r="D287" s="5">
        <v>251.38</v>
      </c>
      <c r="E287" s="92">
        <v>80.61</v>
      </c>
      <c r="F287" s="92">
        <f t="shared" si="39"/>
        <v>6.964704</v>
      </c>
      <c r="G287" s="92">
        <f t="shared" si="37"/>
        <v>134.03340666666668</v>
      </c>
      <c r="H287" s="92">
        <f t="shared" si="38"/>
        <v>933.5030035449602</v>
      </c>
      <c r="I287" s="187" t="s">
        <v>100</v>
      </c>
      <c r="J287" s="96">
        <v>142.70551</v>
      </c>
      <c r="K287" s="96">
        <v>128.35424</v>
      </c>
      <c r="L287" s="96">
        <v>131.04047</v>
      </c>
    </row>
    <row r="288" spans="2:12" ht="24">
      <c r="B288" s="2">
        <v>17</v>
      </c>
      <c r="C288" s="102">
        <v>21821</v>
      </c>
      <c r="D288" s="5">
        <v>249.99</v>
      </c>
      <c r="E288" s="92">
        <v>23.39</v>
      </c>
      <c r="F288" s="92">
        <f t="shared" si="39"/>
        <v>2.020896</v>
      </c>
      <c r="G288" s="92">
        <f t="shared" si="37"/>
        <v>20.727370000000004</v>
      </c>
      <c r="H288" s="92">
        <f t="shared" si="38"/>
        <v>41.88785912352001</v>
      </c>
      <c r="I288" s="187" t="s">
        <v>101</v>
      </c>
      <c r="J288" s="96">
        <v>18.95294</v>
      </c>
      <c r="K288" s="96">
        <v>11.77556</v>
      </c>
      <c r="L288" s="96">
        <v>31.45361</v>
      </c>
    </row>
    <row r="289" spans="2:12" ht="24">
      <c r="B289" s="2">
        <v>18</v>
      </c>
      <c r="C289" s="102">
        <v>21828</v>
      </c>
      <c r="D289" s="5">
        <v>249.89</v>
      </c>
      <c r="E289" s="92">
        <v>15.5</v>
      </c>
      <c r="F289" s="92">
        <f t="shared" si="39"/>
        <v>1.3392000000000002</v>
      </c>
      <c r="G289" s="92">
        <f t="shared" si="37"/>
        <v>2.4610233333333333</v>
      </c>
      <c r="H289" s="92">
        <f t="shared" si="38"/>
        <v>3.2958024480000003</v>
      </c>
      <c r="I289" s="187" t="s">
        <v>102</v>
      </c>
      <c r="J289" s="96">
        <v>0</v>
      </c>
      <c r="K289" s="96">
        <v>0</v>
      </c>
      <c r="L289" s="96">
        <v>7.38307</v>
      </c>
    </row>
    <row r="290" spans="2:12" ht="24">
      <c r="B290" s="2">
        <v>19</v>
      </c>
      <c r="C290" s="102">
        <v>21833</v>
      </c>
      <c r="D290" s="5">
        <v>249.9</v>
      </c>
      <c r="E290" s="92">
        <v>20.01</v>
      </c>
      <c r="F290" s="92">
        <f t="shared" si="39"/>
        <v>1.7288640000000002</v>
      </c>
      <c r="G290" s="92">
        <f t="shared" si="37"/>
        <v>23.32587</v>
      </c>
      <c r="H290" s="92">
        <f t="shared" si="38"/>
        <v>40.32725691168</v>
      </c>
      <c r="I290" s="187" t="s">
        <v>103</v>
      </c>
      <c r="J290" s="96">
        <v>27.14743</v>
      </c>
      <c r="K290" s="96">
        <v>18.06167</v>
      </c>
      <c r="L290" s="96">
        <v>24.76851</v>
      </c>
    </row>
    <row r="291" spans="2:12" ht="24">
      <c r="B291" s="2">
        <v>20</v>
      </c>
      <c r="C291" s="102">
        <v>21843</v>
      </c>
      <c r="D291" s="5">
        <v>249.83</v>
      </c>
      <c r="E291" s="92">
        <v>13.91</v>
      </c>
      <c r="F291" s="92">
        <f t="shared" si="39"/>
        <v>1.201824</v>
      </c>
      <c r="G291" s="92">
        <f t="shared" si="37"/>
        <v>41.536660000000005</v>
      </c>
      <c r="H291" s="92">
        <f t="shared" si="38"/>
        <v>49.919754867840005</v>
      </c>
      <c r="I291" s="187" t="s">
        <v>104</v>
      </c>
      <c r="J291" s="96">
        <v>36.0367</v>
      </c>
      <c r="K291" s="96">
        <v>40.10389</v>
      </c>
      <c r="L291" s="96">
        <v>48.46939</v>
      </c>
    </row>
    <row r="292" spans="2:12" ht="24">
      <c r="B292" s="2">
        <v>21</v>
      </c>
      <c r="C292" s="102">
        <v>21855</v>
      </c>
      <c r="D292" s="5">
        <v>249.79</v>
      </c>
      <c r="E292" s="92">
        <v>9.94</v>
      </c>
      <c r="F292" s="92">
        <f t="shared" si="39"/>
        <v>0.858816</v>
      </c>
      <c r="G292" s="92">
        <f t="shared" si="37"/>
        <v>8.74605</v>
      </c>
      <c r="H292" s="92">
        <f t="shared" si="38"/>
        <v>7.5112476768</v>
      </c>
      <c r="I292" s="187" t="s">
        <v>105</v>
      </c>
      <c r="J292" s="96">
        <v>9.00526</v>
      </c>
      <c r="K292" s="96">
        <v>17.23289</v>
      </c>
      <c r="L292" s="96">
        <v>0</v>
      </c>
    </row>
    <row r="293" spans="2:12" ht="24">
      <c r="B293" s="2">
        <v>22</v>
      </c>
      <c r="C293" s="102">
        <v>21870</v>
      </c>
      <c r="D293" s="5">
        <v>249.74</v>
      </c>
      <c r="E293" s="92">
        <v>9.79</v>
      </c>
      <c r="F293" s="92">
        <f t="shared" si="39"/>
        <v>0.8458559999999999</v>
      </c>
      <c r="G293" s="92">
        <f t="shared" si="37"/>
        <v>7.00124</v>
      </c>
      <c r="H293" s="92">
        <f t="shared" si="38"/>
        <v>5.922040861439999</v>
      </c>
      <c r="I293" s="187" t="s">
        <v>106</v>
      </c>
      <c r="J293" s="96">
        <v>15.32778</v>
      </c>
      <c r="K293" s="96">
        <v>5.67594</v>
      </c>
      <c r="L293" s="96">
        <v>0</v>
      </c>
    </row>
    <row r="294" spans="2:12" ht="24">
      <c r="B294" s="2">
        <v>23</v>
      </c>
      <c r="C294" s="102">
        <v>21875</v>
      </c>
      <c r="D294" s="5">
        <v>249.71</v>
      </c>
      <c r="E294" s="92">
        <v>8.28</v>
      </c>
      <c r="F294" s="92">
        <f t="shared" si="39"/>
        <v>0.715392</v>
      </c>
      <c r="G294" s="92">
        <f t="shared" si="37"/>
        <v>5.516539999999999</v>
      </c>
      <c r="H294" s="92">
        <f t="shared" si="38"/>
        <v>3.9464885836799994</v>
      </c>
      <c r="I294" s="187" t="s">
        <v>107</v>
      </c>
      <c r="J294" s="96">
        <v>16.22986</v>
      </c>
      <c r="K294" s="96">
        <v>0</v>
      </c>
      <c r="L294" s="96">
        <v>0.31976</v>
      </c>
    </row>
    <row r="295" spans="2:15" ht="24">
      <c r="B295" s="2">
        <v>24</v>
      </c>
      <c r="C295" s="102">
        <v>21890</v>
      </c>
      <c r="D295" s="5">
        <v>249.63</v>
      </c>
      <c r="E295" s="92">
        <v>6.11</v>
      </c>
      <c r="F295" s="92">
        <f t="shared" si="39"/>
        <v>0.527904</v>
      </c>
      <c r="I295" s="187" t="s">
        <v>108</v>
      </c>
      <c r="J295" s="96">
        <v>0</v>
      </c>
      <c r="K295" s="96">
        <v>0</v>
      </c>
      <c r="L295" s="96">
        <v>0</v>
      </c>
      <c r="N295" s="92">
        <f>+AVERAGE(J295:L295)</f>
        <v>0</v>
      </c>
      <c r="O295" s="92">
        <f>N295*F295</f>
        <v>0</v>
      </c>
    </row>
    <row r="296" spans="2:15" ht="24">
      <c r="B296" s="2">
        <v>25</v>
      </c>
      <c r="C296" s="102">
        <v>21907</v>
      </c>
      <c r="D296" s="5">
        <v>249.61</v>
      </c>
      <c r="E296" s="92">
        <v>4.96</v>
      </c>
      <c r="F296" s="92">
        <f t="shared" si="39"/>
        <v>0.42854400000000004</v>
      </c>
      <c r="I296" s="187" t="s">
        <v>87</v>
      </c>
      <c r="J296" s="96">
        <v>0</v>
      </c>
      <c r="K296" s="96">
        <v>0</v>
      </c>
      <c r="L296" s="96">
        <v>0</v>
      </c>
      <c r="N296" s="92">
        <f>+AVERAGE(J296:L296)</f>
        <v>0</v>
      </c>
      <c r="O296" s="92">
        <f>N296*F296</f>
        <v>0</v>
      </c>
    </row>
    <row r="297" spans="2:12" ht="24">
      <c r="B297" s="2">
        <v>26</v>
      </c>
      <c r="C297" s="102">
        <v>21920</v>
      </c>
      <c r="D297" s="5">
        <v>248.64</v>
      </c>
      <c r="E297" s="92">
        <v>5.95</v>
      </c>
      <c r="F297" s="92">
        <f t="shared" si="39"/>
        <v>0.5140800000000001</v>
      </c>
      <c r="G297" s="92">
        <f>+AVERAGE(J297:L297)</f>
        <v>1.6592</v>
      </c>
      <c r="H297" s="92">
        <f>G297*F297</f>
        <v>0.8529615360000001</v>
      </c>
      <c r="I297" s="187" t="s">
        <v>88</v>
      </c>
      <c r="J297" s="96">
        <v>4.9776</v>
      </c>
      <c r="K297" s="96">
        <v>0</v>
      </c>
      <c r="L297" s="96">
        <v>0</v>
      </c>
    </row>
    <row r="298" spans="2:12" ht="24">
      <c r="B298" s="2">
        <v>27</v>
      </c>
      <c r="C298" s="102">
        <v>21931</v>
      </c>
      <c r="D298" s="5">
        <v>249.61</v>
      </c>
      <c r="E298" s="92">
        <v>4.65</v>
      </c>
      <c r="F298" s="92">
        <f t="shared" si="39"/>
        <v>0.40176000000000006</v>
      </c>
      <c r="G298" s="92">
        <f>+AVERAGE(J298:L298)</f>
        <v>8.190779999999998</v>
      </c>
      <c r="H298" s="92">
        <f>G298*F298</f>
        <v>3.2907277728</v>
      </c>
      <c r="I298" s="187" t="s">
        <v>89</v>
      </c>
      <c r="J298" s="96">
        <v>0</v>
      </c>
      <c r="K298" s="96">
        <v>11.84884</v>
      </c>
      <c r="L298" s="96">
        <v>12.7235</v>
      </c>
    </row>
    <row r="299" spans="2:12" ht="24">
      <c r="B299" s="2">
        <v>28</v>
      </c>
      <c r="C299" s="102">
        <v>21938</v>
      </c>
      <c r="D299" s="5">
        <v>249.57</v>
      </c>
      <c r="E299" s="92">
        <v>4.52</v>
      </c>
      <c r="F299" s="92">
        <f t="shared" si="39"/>
        <v>0.390528</v>
      </c>
      <c r="G299" s="92">
        <f>+AVERAGE(J299:L299)</f>
        <v>21.637083333333333</v>
      </c>
      <c r="H299" s="92">
        <f>G299*F299</f>
        <v>8.44988688</v>
      </c>
      <c r="I299" s="187" t="s">
        <v>90</v>
      </c>
      <c r="J299" s="96">
        <v>64.91125</v>
      </c>
      <c r="K299" s="96">
        <v>0</v>
      </c>
      <c r="L299" s="96">
        <v>0</v>
      </c>
    </row>
    <row r="300" spans="2:12" ht="24">
      <c r="B300" s="2">
        <v>29</v>
      </c>
      <c r="C300" s="102">
        <v>21960</v>
      </c>
      <c r="D300" s="5">
        <v>249.54</v>
      </c>
      <c r="E300" s="92">
        <v>2.91</v>
      </c>
      <c r="F300" s="92">
        <f t="shared" si="39"/>
        <v>0.25142400000000004</v>
      </c>
      <c r="G300" s="92">
        <f>+AVERAGE(J300:L300)</f>
        <v>10.47267</v>
      </c>
      <c r="H300" s="92">
        <f>G300*F300</f>
        <v>2.6330805820800007</v>
      </c>
      <c r="I300" s="187" t="s">
        <v>91</v>
      </c>
      <c r="J300" s="96">
        <v>27.74323</v>
      </c>
      <c r="K300" s="96">
        <v>1.22493</v>
      </c>
      <c r="L300" s="96">
        <v>2.44985</v>
      </c>
    </row>
    <row r="301" spans="2:12" s="250" customFormat="1" ht="24.75" thickBot="1">
      <c r="B301" s="244">
        <v>30</v>
      </c>
      <c r="C301" s="245">
        <v>21989</v>
      </c>
      <c r="D301" s="246">
        <v>249.66</v>
      </c>
      <c r="E301" s="247">
        <v>1.98</v>
      </c>
      <c r="F301" s="247">
        <f t="shared" si="39"/>
        <v>0.171072</v>
      </c>
      <c r="G301" s="247">
        <f>+AVERAGE(J301:L301)</f>
        <v>20.03357</v>
      </c>
      <c r="H301" s="247">
        <f>G301*F301</f>
        <v>3.4271828870400003</v>
      </c>
      <c r="I301" s="248" t="s">
        <v>109</v>
      </c>
      <c r="J301" s="249">
        <v>19.98601</v>
      </c>
      <c r="K301" s="249">
        <v>21.9956</v>
      </c>
      <c r="L301" s="249">
        <v>18.1191</v>
      </c>
    </row>
    <row r="302" ht="24">
      <c r="I302" s="187"/>
    </row>
    <row r="303" ht="24">
      <c r="I303" s="187"/>
    </row>
    <row r="304" ht="24">
      <c r="I304" s="187"/>
    </row>
    <row r="305" spans="2:9" ht="24">
      <c r="B305" s="188"/>
      <c r="I305" s="187"/>
    </row>
    <row r="306" ht="24">
      <c r="I306" s="187"/>
    </row>
    <row r="307" ht="24">
      <c r="I307" s="187"/>
    </row>
    <row r="308" ht="24">
      <c r="I308" s="187"/>
    </row>
    <row r="309" ht="24">
      <c r="I309" s="187"/>
    </row>
    <row r="310" ht="24">
      <c r="I310" s="187"/>
    </row>
    <row r="311" ht="24">
      <c r="I311" s="187"/>
    </row>
    <row r="312" ht="24">
      <c r="I312" s="187"/>
    </row>
    <row r="313" ht="24">
      <c r="I313" s="187"/>
    </row>
    <row r="314" ht="24">
      <c r="I314" s="187"/>
    </row>
    <row r="315" ht="24">
      <c r="I315" s="187"/>
    </row>
    <row r="316" ht="24">
      <c r="I316" s="187"/>
    </row>
    <row r="317" ht="24">
      <c r="I317" s="187"/>
    </row>
    <row r="318" ht="24">
      <c r="I318" s="187"/>
    </row>
    <row r="319" ht="24">
      <c r="I319" s="187"/>
    </row>
    <row r="320" ht="24">
      <c r="I320" s="187"/>
    </row>
    <row r="321" ht="24">
      <c r="I321" s="187"/>
    </row>
    <row r="322" ht="24">
      <c r="I322" s="187"/>
    </row>
    <row r="323" ht="24">
      <c r="I323" s="187"/>
    </row>
    <row r="324" ht="24">
      <c r="I324" s="187"/>
    </row>
    <row r="325" ht="24">
      <c r="I325" s="187"/>
    </row>
    <row r="326" ht="24">
      <c r="I326" s="187"/>
    </row>
    <row r="327" ht="24">
      <c r="I327" s="187"/>
    </row>
    <row r="328" ht="24">
      <c r="I328" s="187"/>
    </row>
    <row r="329" ht="24">
      <c r="I329" s="187"/>
    </row>
    <row r="330" ht="24">
      <c r="I330" s="187"/>
    </row>
    <row r="331" ht="24">
      <c r="I331" s="187"/>
    </row>
    <row r="332" ht="24">
      <c r="I332" s="187"/>
    </row>
    <row r="333" ht="24">
      <c r="I333" s="187"/>
    </row>
    <row r="334" ht="24">
      <c r="I334" s="187"/>
    </row>
    <row r="335" ht="24">
      <c r="I335" s="187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R39" sqref="R39"/>
    </sheetView>
  </sheetViews>
  <sheetFormatPr defaultColWidth="9.140625" defaultRowHeight="23.25"/>
  <cols>
    <col min="1" max="1" width="9.8515625" style="43" bestFit="1" customWidth="1"/>
    <col min="2" max="2" width="10.28125" style="43" customWidth="1"/>
    <col min="3" max="3" width="7.28125" style="43" customWidth="1"/>
    <col min="4" max="4" width="10.57421875" style="43" customWidth="1"/>
    <col min="5" max="5" width="11.57421875" style="43" bestFit="1" customWidth="1"/>
    <col min="6" max="6" width="9.8515625" style="43" customWidth="1"/>
    <col min="7" max="7" width="10.7109375" style="43" bestFit="1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s="19" customFormat="1" ht="21" customHeight="1">
      <c r="A2" s="273" t="s">
        <v>158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s="19" customFormat="1" ht="21" customHeight="1">
      <c r="A3" s="276" t="s">
        <v>152</v>
      </c>
      <c r="B3" s="276"/>
      <c r="C3" s="276"/>
      <c r="D3" s="277" t="s">
        <v>153</v>
      </c>
      <c r="E3" s="277"/>
      <c r="F3" s="277"/>
      <c r="G3" s="278" t="s">
        <v>42</v>
      </c>
      <c r="H3" s="278"/>
      <c r="I3" s="278"/>
      <c r="J3" s="282" t="s">
        <v>151</v>
      </c>
      <c r="K3" s="282"/>
      <c r="L3" s="282"/>
    </row>
    <row r="4" spans="1:12" s="19" customFormat="1" ht="21" customHeight="1">
      <c r="A4" s="270" t="s">
        <v>43</v>
      </c>
      <c r="B4" s="270"/>
      <c r="C4" s="270"/>
      <c r="D4" s="271" t="s">
        <v>44</v>
      </c>
      <c r="E4" s="272"/>
      <c r="F4" s="272"/>
      <c r="G4" s="278" t="s">
        <v>154</v>
      </c>
      <c r="H4" s="278"/>
      <c r="I4" s="278"/>
      <c r="J4" s="282" t="s">
        <v>23</v>
      </c>
      <c r="K4" s="282"/>
      <c r="L4" s="282"/>
    </row>
    <row r="5" spans="1:12" s="19" customFormat="1" ht="45" customHeight="1">
      <c r="A5" s="267" t="s">
        <v>5</v>
      </c>
      <c r="B5" s="20" t="s">
        <v>6</v>
      </c>
      <c r="C5" s="268" t="s">
        <v>7</v>
      </c>
      <c r="D5" s="268"/>
      <c r="E5" s="21" t="s">
        <v>8</v>
      </c>
      <c r="F5" s="22" t="s">
        <v>9</v>
      </c>
      <c r="G5" s="283" t="s">
        <v>24</v>
      </c>
      <c r="H5" s="269" t="s">
        <v>25</v>
      </c>
      <c r="I5" s="279" t="s">
        <v>26</v>
      </c>
      <c r="J5" s="281" t="s">
        <v>27</v>
      </c>
      <c r="K5" s="281"/>
      <c r="L5" s="281"/>
    </row>
    <row r="6" spans="1:12" s="19" customFormat="1" ht="42" customHeight="1">
      <c r="A6" s="267"/>
      <c r="B6" s="23" t="s">
        <v>28</v>
      </c>
      <c r="C6" s="24" t="s">
        <v>12</v>
      </c>
      <c r="D6" s="25" t="s">
        <v>13</v>
      </c>
      <c r="E6" s="26" t="s">
        <v>14</v>
      </c>
      <c r="F6" s="27" t="s">
        <v>15</v>
      </c>
      <c r="G6" s="284"/>
      <c r="H6" s="269"/>
      <c r="I6" s="280"/>
      <c r="J6" s="28" t="s">
        <v>29</v>
      </c>
      <c r="K6" s="29" t="s">
        <v>30</v>
      </c>
      <c r="L6" s="30" t="s">
        <v>31</v>
      </c>
    </row>
    <row r="7" spans="1:12" s="19" customFormat="1" ht="19.5" customHeight="1">
      <c r="A7" s="31" t="s">
        <v>16</v>
      </c>
      <c r="B7" s="32" t="s">
        <v>17</v>
      </c>
      <c r="C7" s="33" t="s">
        <v>18</v>
      </c>
      <c r="D7" s="34" t="s">
        <v>19</v>
      </c>
      <c r="E7" s="35" t="s">
        <v>32</v>
      </c>
      <c r="F7" s="36" t="s">
        <v>33</v>
      </c>
      <c r="G7" s="31" t="s">
        <v>22</v>
      </c>
      <c r="H7" s="31" t="s">
        <v>34</v>
      </c>
      <c r="I7" s="37" t="s">
        <v>16</v>
      </c>
      <c r="J7" s="38" t="s">
        <v>35</v>
      </c>
      <c r="K7" s="39" t="s">
        <v>36</v>
      </c>
      <c r="L7" s="40" t="s">
        <v>37</v>
      </c>
    </row>
    <row r="8" spans="1:12" s="41" customFormat="1" ht="16.5" customHeight="1">
      <c r="A8" s="232">
        <v>21644</v>
      </c>
      <c r="B8" s="233">
        <v>249.51</v>
      </c>
      <c r="C8" s="234">
        <v>1.29</v>
      </c>
      <c r="D8" s="235">
        <f aca="true" t="shared" si="0" ref="D8:D37">C8*0.0864</f>
        <v>0.11145600000000001</v>
      </c>
      <c r="E8" s="235">
        <f>SUM(J8:L8)/3</f>
        <v>28.121936666666667</v>
      </c>
      <c r="F8" s="235">
        <f aca="true" t="shared" si="1" ref="F8:F24">E8*D8</f>
        <v>3.1343585731200005</v>
      </c>
      <c r="G8" s="236" t="str">
        <f>+DATA!I43</f>
        <v>1 - 3</v>
      </c>
      <c r="H8" s="237">
        <v>1</v>
      </c>
      <c r="I8" s="238">
        <f>+A8</f>
        <v>21644</v>
      </c>
      <c r="J8" s="239">
        <v>28.64067</v>
      </c>
      <c r="K8" s="239">
        <v>26.86678</v>
      </c>
      <c r="L8" s="239">
        <v>28.85836</v>
      </c>
    </row>
    <row r="9" spans="1:12" s="41" customFormat="1" ht="16.5" customHeight="1">
      <c r="A9" s="232">
        <v>21667</v>
      </c>
      <c r="B9" s="233">
        <v>249.43</v>
      </c>
      <c r="C9" s="234">
        <v>1.04</v>
      </c>
      <c r="D9" s="235">
        <f t="shared" si="0"/>
        <v>0.089856</v>
      </c>
      <c r="E9" s="235">
        <f>SUM(J9:L9)/3</f>
        <v>34.44031666666667</v>
      </c>
      <c r="F9" s="235">
        <f t="shared" si="1"/>
        <v>3.0946690944000004</v>
      </c>
      <c r="G9" s="236" t="str">
        <f>+DATA!I44</f>
        <v>4 - 6</v>
      </c>
      <c r="H9" s="237">
        <f aca="true" t="shared" si="2" ref="H9:H24">+H8+1</f>
        <v>2</v>
      </c>
      <c r="I9" s="238">
        <f>+A9</f>
        <v>21667</v>
      </c>
      <c r="J9" s="239">
        <v>28.44098</v>
      </c>
      <c r="K9" s="239">
        <v>50.29441</v>
      </c>
      <c r="L9" s="239">
        <v>24.58556</v>
      </c>
    </row>
    <row r="10" spans="1:13" s="41" customFormat="1" ht="16.5" customHeight="1">
      <c r="A10" s="232">
        <v>21671</v>
      </c>
      <c r="B10" s="233">
        <v>249.6</v>
      </c>
      <c r="C10" s="234">
        <v>3.387</v>
      </c>
      <c r="D10" s="235">
        <f t="shared" si="0"/>
        <v>0.29263680000000003</v>
      </c>
      <c r="E10" s="235">
        <f aca="true" t="shared" si="3" ref="E10:E24">SUM(J10:L10)/3</f>
        <v>14.27614</v>
      </c>
      <c r="F10" s="235">
        <f t="shared" si="1"/>
        <v>4.177723925952001</v>
      </c>
      <c r="G10" s="236" t="str">
        <f>+DATA!I45</f>
        <v>7 - 9</v>
      </c>
      <c r="H10" s="237">
        <f t="shared" si="2"/>
        <v>3</v>
      </c>
      <c r="I10" s="238">
        <f aca="true" t="shared" si="4" ref="I10:I24">+A10</f>
        <v>21671</v>
      </c>
      <c r="J10" s="239">
        <v>22.80722</v>
      </c>
      <c r="K10" s="239">
        <v>8.7841</v>
      </c>
      <c r="L10" s="239">
        <v>11.2371</v>
      </c>
      <c r="M10" s="42"/>
    </row>
    <row r="11" spans="1:13" s="41" customFormat="1" ht="16.5" customHeight="1">
      <c r="A11" s="232">
        <v>21686</v>
      </c>
      <c r="B11" s="233">
        <v>249.44</v>
      </c>
      <c r="C11" s="234">
        <v>1.3</v>
      </c>
      <c r="D11" s="235">
        <f t="shared" si="0"/>
        <v>0.11232</v>
      </c>
      <c r="E11" s="235">
        <f t="shared" si="3"/>
        <v>3.76689</v>
      </c>
      <c r="F11" s="235">
        <f t="shared" si="1"/>
        <v>0.4230970848</v>
      </c>
      <c r="G11" s="236" t="str">
        <f>+DATA!I46</f>
        <v>10 - 12</v>
      </c>
      <c r="H11" s="237">
        <f t="shared" si="2"/>
        <v>4</v>
      </c>
      <c r="I11" s="238">
        <f t="shared" si="4"/>
        <v>21686</v>
      </c>
      <c r="J11" s="239">
        <v>0.70057</v>
      </c>
      <c r="K11" s="239">
        <v>0.39565</v>
      </c>
      <c r="L11" s="239">
        <v>10.20445</v>
      </c>
      <c r="M11" s="42"/>
    </row>
    <row r="12" spans="1:13" s="41" customFormat="1" ht="16.5" customHeight="1">
      <c r="A12" s="232">
        <v>21693</v>
      </c>
      <c r="B12" s="233">
        <v>249.5</v>
      </c>
      <c r="C12" s="234">
        <v>2.65</v>
      </c>
      <c r="D12" s="235">
        <f t="shared" si="0"/>
        <v>0.22896</v>
      </c>
      <c r="E12" s="235">
        <f t="shared" si="3"/>
        <v>1.8681466666666668</v>
      </c>
      <c r="F12" s="235">
        <f t="shared" si="1"/>
        <v>0.42773086080000006</v>
      </c>
      <c r="G12" s="236" t="str">
        <f>+DATA!I47</f>
        <v>13 - 15</v>
      </c>
      <c r="H12" s="237">
        <f t="shared" si="2"/>
        <v>5</v>
      </c>
      <c r="I12" s="238">
        <f t="shared" si="4"/>
        <v>21693</v>
      </c>
      <c r="J12" s="239">
        <v>3.36625</v>
      </c>
      <c r="K12" s="239">
        <v>0.45471</v>
      </c>
      <c r="L12" s="239">
        <v>1.78348</v>
      </c>
      <c r="M12" s="42"/>
    </row>
    <row r="13" spans="1:13" s="41" customFormat="1" ht="16.5" customHeight="1">
      <c r="A13" s="232">
        <v>21707</v>
      </c>
      <c r="B13" s="233">
        <v>249.78</v>
      </c>
      <c r="C13" s="234">
        <v>8.45</v>
      </c>
      <c r="D13" s="240">
        <f t="shared" si="0"/>
        <v>0.73008</v>
      </c>
      <c r="E13" s="235">
        <f t="shared" si="3"/>
        <v>107.25436666666667</v>
      </c>
      <c r="F13" s="235">
        <f t="shared" si="1"/>
        <v>78.304268016</v>
      </c>
      <c r="G13" s="236" t="str">
        <f>+DATA!I48</f>
        <v>16 - 18</v>
      </c>
      <c r="H13" s="237">
        <f t="shared" si="2"/>
        <v>6</v>
      </c>
      <c r="I13" s="238">
        <f t="shared" si="4"/>
        <v>21707</v>
      </c>
      <c r="J13" s="239">
        <v>110.2249</v>
      </c>
      <c r="K13" s="239">
        <v>115.82734</v>
      </c>
      <c r="L13" s="239">
        <v>95.71086</v>
      </c>
      <c r="M13" s="42"/>
    </row>
    <row r="14" spans="1:13" s="41" customFormat="1" ht="16.5" customHeight="1">
      <c r="A14" s="232">
        <v>21714</v>
      </c>
      <c r="B14" s="233">
        <v>249.52</v>
      </c>
      <c r="C14" s="234">
        <v>4.06</v>
      </c>
      <c r="D14" s="240">
        <f t="shared" si="0"/>
        <v>0.350784</v>
      </c>
      <c r="E14" s="235">
        <f t="shared" si="3"/>
        <v>82.92018666666667</v>
      </c>
      <c r="F14" s="235">
        <f t="shared" si="1"/>
        <v>29.08707475968</v>
      </c>
      <c r="G14" s="236" t="str">
        <f>+DATA!I49</f>
        <v>19 - 21</v>
      </c>
      <c r="H14" s="237">
        <f t="shared" si="2"/>
        <v>7</v>
      </c>
      <c r="I14" s="238">
        <f t="shared" si="4"/>
        <v>21714</v>
      </c>
      <c r="J14" s="239">
        <v>86.14761</v>
      </c>
      <c r="K14" s="239">
        <v>72.45941</v>
      </c>
      <c r="L14" s="239">
        <v>90.15354</v>
      </c>
      <c r="M14" s="42"/>
    </row>
    <row r="15" spans="1:13" s="41" customFormat="1" ht="16.5" customHeight="1">
      <c r="A15" s="232">
        <v>21722</v>
      </c>
      <c r="B15" s="233">
        <v>249.86</v>
      </c>
      <c r="C15" s="234">
        <v>8.35</v>
      </c>
      <c r="D15" s="240">
        <f t="shared" si="0"/>
        <v>0.72144</v>
      </c>
      <c r="E15" s="235">
        <f t="shared" si="3"/>
        <v>156.42431666666664</v>
      </c>
      <c r="F15" s="235">
        <f t="shared" si="1"/>
        <v>112.85075901599998</v>
      </c>
      <c r="G15" s="236" t="str">
        <f>+DATA!I50</f>
        <v>22 - 24</v>
      </c>
      <c r="H15" s="237">
        <f t="shared" si="2"/>
        <v>8</v>
      </c>
      <c r="I15" s="238">
        <f t="shared" si="4"/>
        <v>21722</v>
      </c>
      <c r="J15" s="239">
        <v>150.0133</v>
      </c>
      <c r="K15" s="239">
        <v>170.27684</v>
      </c>
      <c r="L15" s="239">
        <v>148.98281</v>
      </c>
      <c r="M15" s="42"/>
    </row>
    <row r="16" spans="1:13" s="41" customFormat="1" ht="16.5" customHeight="1">
      <c r="A16" s="232">
        <v>21735</v>
      </c>
      <c r="B16" s="233">
        <v>249.74</v>
      </c>
      <c r="C16" s="234">
        <v>12.35</v>
      </c>
      <c r="D16" s="240">
        <f t="shared" si="0"/>
        <v>1.06704</v>
      </c>
      <c r="E16" s="235">
        <f t="shared" si="3"/>
        <v>153.83514</v>
      </c>
      <c r="F16" s="235">
        <f t="shared" si="1"/>
        <v>164.1482477856</v>
      </c>
      <c r="G16" s="236" t="str">
        <f>+DATA!I51</f>
        <v>25 - 27</v>
      </c>
      <c r="H16" s="237">
        <f t="shared" si="2"/>
        <v>9</v>
      </c>
      <c r="I16" s="238">
        <f t="shared" si="4"/>
        <v>21735</v>
      </c>
      <c r="J16" s="239">
        <v>164.9352</v>
      </c>
      <c r="K16" s="239">
        <v>151.07396</v>
      </c>
      <c r="L16" s="239">
        <v>145.49626</v>
      </c>
      <c r="M16" s="42"/>
    </row>
    <row r="17" spans="1:13" s="41" customFormat="1" ht="16.5" customHeight="1">
      <c r="A17" s="232">
        <v>21742</v>
      </c>
      <c r="B17" s="233">
        <v>249.72</v>
      </c>
      <c r="C17" s="234">
        <v>12</v>
      </c>
      <c r="D17" s="240">
        <f t="shared" si="0"/>
        <v>1.0368</v>
      </c>
      <c r="E17" s="235">
        <f t="shared" si="3"/>
        <v>101.10213666666668</v>
      </c>
      <c r="F17" s="235">
        <f t="shared" si="1"/>
        <v>104.822695296</v>
      </c>
      <c r="G17" s="236" t="str">
        <f>+DATA!I52</f>
        <v>28 - 30</v>
      </c>
      <c r="H17" s="237">
        <f t="shared" si="2"/>
        <v>10</v>
      </c>
      <c r="I17" s="238">
        <f t="shared" si="4"/>
        <v>21742</v>
      </c>
      <c r="J17" s="239">
        <v>97.59529</v>
      </c>
      <c r="K17" s="239">
        <v>99.92132</v>
      </c>
      <c r="L17" s="239">
        <v>105.7898</v>
      </c>
      <c r="M17" s="42"/>
    </row>
    <row r="18" spans="1:16" s="41" customFormat="1" ht="16.5" customHeight="1">
      <c r="A18" s="232">
        <v>21752</v>
      </c>
      <c r="B18" s="233">
        <v>249.84</v>
      </c>
      <c r="C18" s="234">
        <v>17.14</v>
      </c>
      <c r="D18" s="240">
        <f t="shared" si="0"/>
        <v>1.4808960000000002</v>
      </c>
      <c r="E18" s="235">
        <f t="shared" si="3"/>
        <v>97.04069</v>
      </c>
      <c r="F18" s="235">
        <f t="shared" si="1"/>
        <v>143.70716965824002</v>
      </c>
      <c r="G18" s="236" t="str">
        <f>+DATA!I53</f>
        <v>31 - 33</v>
      </c>
      <c r="H18" s="237">
        <f t="shared" si="2"/>
        <v>11</v>
      </c>
      <c r="I18" s="238">
        <v>21395</v>
      </c>
      <c r="J18" s="239">
        <v>64.20546</v>
      </c>
      <c r="K18" s="239">
        <v>134.25085</v>
      </c>
      <c r="L18" s="239">
        <v>92.66576</v>
      </c>
      <c r="M18" s="231"/>
      <c r="N18" s="100"/>
      <c r="O18" s="100"/>
      <c r="P18" s="101"/>
    </row>
    <row r="19" spans="1:13" s="41" customFormat="1" ht="16.5" customHeight="1">
      <c r="A19" s="232">
        <v>21764</v>
      </c>
      <c r="B19" s="233">
        <v>249.7</v>
      </c>
      <c r="C19" s="234">
        <v>13</v>
      </c>
      <c r="D19" s="235">
        <f t="shared" si="0"/>
        <v>1.1232</v>
      </c>
      <c r="E19" s="235">
        <f t="shared" si="3"/>
        <v>103.69173333333333</v>
      </c>
      <c r="F19" s="235">
        <f t="shared" si="1"/>
        <v>116.46655487999999</v>
      </c>
      <c r="G19" s="236" t="str">
        <f>+DATA!I54</f>
        <v>34 - 36</v>
      </c>
      <c r="H19" s="237">
        <f t="shared" si="2"/>
        <v>12</v>
      </c>
      <c r="I19" s="238">
        <f t="shared" si="4"/>
        <v>21764</v>
      </c>
      <c r="J19" s="239">
        <v>95.59419</v>
      </c>
      <c r="K19" s="239">
        <v>120.18217</v>
      </c>
      <c r="L19" s="239">
        <v>95.29884</v>
      </c>
      <c r="M19" s="42"/>
    </row>
    <row r="20" spans="1:13" s="41" customFormat="1" ht="16.5" customHeight="1">
      <c r="A20" s="232">
        <v>21776</v>
      </c>
      <c r="B20" s="233">
        <v>252.49</v>
      </c>
      <c r="C20" s="234">
        <v>129.61</v>
      </c>
      <c r="D20" s="235">
        <f t="shared" si="0"/>
        <v>11.198304000000002</v>
      </c>
      <c r="E20" s="235">
        <f t="shared" si="3"/>
        <v>402.4052766666667</v>
      </c>
      <c r="F20" s="235">
        <f t="shared" si="1"/>
        <v>4506.256619317441</v>
      </c>
      <c r="G20" s="236" t="str">
        <f>+DATA!I55</f>
        <v>37 - 39</v>
      </c>
      <c r="H20" s="237">
        <f t="shared" si="2"/>
        <v>13</v>
      </c>
      <c r="I20" s="238">
        <f t="shared" si="4"/>
        <v>21776</v>
      </c>
      <c r="J20" s="239">
        <v>333.55134</v>
      </c>
      <c r="K20" s="239">
        <v>450.8817</v>
      </c>
      <c r="L20" s="239">
        <v>422.78279</v>
      </c>
      <c r="M20" s="42"/>
    </row>
    <row r="21" spans="1:13" s="41" customFormat="1" ht="16.5" customHeight="1">
      <c r="A21" s="232">
        <v>21792</v>
      </c>
      <c r="B21" s="233">
        <v>250.891</v>
      </c>
      <c r="C21" s="234">
        <v>55.11</v>
      </c>
      <c r="D21" s="235">
        <f t="shared" si="0"/>
        <v>4.761504</v>
      </c>
      <c r="E21" s="235">
        <f t="shared" si="3"/>
        <v>350.0503866666666</v>
      </c>
      <c r="F21" s="235">
        <f t="shared" si="1"/>
        <v>1666.76631631488</v>
      </c>
      <c r="G21" s="236" t="str">
        <f>+DATA!I56</f>
        <v>40 - 42</v>
      </c>
      <c r="H21" s="237">
        <f t="shared" si="2"/>
        <v>14</v>
      </c>
      <c r="I21" s="238">
        <f t="shared" si="4"/>
        <v>21792</v>
      </c>
      <c r="J21" s="239">
        <v>350.87033</v>
      </c>
      <c r="K21" s="239">
        <v>344.46211</v>
      </c>
      <c r="L21" s="239">
        <v>354.81872</v>
      </c>
      <c r="M21" s="42"/>
    </row>
    <row r="22" spans="1:12" s="41" customFormat="1" ht="16.5" customHeight="1">
      <c r="A22" s="232">
        <v>21806</v>
      </c>
      <c r="B22" s="233">
        <v>251.09</v>
      </c>
      <c r="C22" s="234">
        <v>70.63</v>
      </c>
      <c r="D22" s="235">
        <f t="shared" si="0"/>
        <v>6.102432</v>
      </c>
      <c r="E22" s="235">
        <f t="shared" si="3"/>
        <v>112.12799333333334</v>
      </c>
      <c r="F22" s="235">
        <f t="shared" si="1"/>
        <v>684.2534546131201</v>
      </c>
      <c r="G22" s="236" t="str">
        <f>+DATA!I57</f>
        <v>43 - 45</v>
      </c>
      <c r="H22" s="237">
        <f t="shared" si="2"/>
        <v>15</v>
      </c>
      <c r="I22" s="238">
        <f t="shared" si="4"/>
        <v>21806</v>
      </c>
      <c r="J22" s="239">
        <v>120.88598</v>
      </c>
      <c r="K22" s="239">
        <v>91.47761</v>
      </c>
      <c r="L22" s="239">
        <v>124.02039</v>
      </c>
    </row>
    <row r="23" spans="1:12" s="41" customFormat="1" ht="16.5" customHeight="1">
      <c r="A23" s="232">
        <v>21813</v>
      </c>
      <c r="B23" s="233">
        <v>251.38</v>
      </c>
      <c r="C23" s="234">
        <v>80.61</v>
      </c>
      <c r="D23" s="235">
        <f t="shared" si="0"/>
        <v>6.964704</v>
      </c>
      <c r="E23" s="235">
        <f t="shared" si="3"/>
        <v>134.03340666666668</v>
      </c>
      <c r="F23" s="235">
        <f t="shared" si="1"/>
        <v>933.5030035449602</v>
      </c>
      <c r="G23" s="236" t="str">
        <f>+DATA!I58</f>
        <v>46 - 48</v>
      </c>
      <c r="H23" s="237">
        <f t="shared" si="2"/>
        <v>16</v>
      </c>
      <c r="I23" s="238">
        <f t="shared" si="4"/>
        <v>21813</v>
      </c>
      <c r="J23" s="239">
        <v>142.70551</v>
      </c>
      <c r="K23" s="239">
        <v>128.35424</v>
      </c>
      <c r="L23" s="239">
        <v>131.04047</v>
      </c>
    </row>
    <row r="24" spans="1:12" s="41" customFormat="1" ht="16.5" customHeight="1">
      <c r="A24" s="232">
        <v>21821</v>
      </c>
      <c r="B24" s="233">
        <v>249.99</v>
      </c>
      <c r="C24" s="234">
        <v>23.39</v>
      </c>
      <c r="D24" s="235">
        <f t="shared" si="0"/>
        <v>2.020896</v>
      </c>
      <c r="E24" s="235">
        <f t="shared" si="3"/>
        <v>20.727370000000004</v>
      </c>
      <c r="F24" s="235">
        <f t="shared" si="1"/>
        <v>41.88785912352001</v>
      </c>
      <c r="G24" s="236" t="str">
        <f>+DATA!I59</f>
        <v>41 - 51</v>
      </c>
      <c r="H24" s="237">
        <f t="shared" si="2"/>
        <v>17</v>
      </c>
      <c r="I24" s="238">
        <f t="shared" si="4"/>
        <v>21821</v>
      </c>
      <c r="J24" s="239">
        <v>18.95294</v>
      </c>
      <c r="K24" s="239">
        <v>11.77556</v>
      </c>
      <c r="L24" s="239">
        <v>31.45361</v>
      </c>
    </row>
    <row r="25" spans="1:12" s="41" customFormat="1" ht="16.5" customHeight="1">
      <c r="A25" s="232">
        <v>21828</v>
      </c>
      <c r="B25" s="233">
        <v>249.89</v>
      </c>
      <c r="C25" s="234">
        <v>15.5</v>
      </c>
      <c r="D25" s="235">
        <f t="shared" si="0"/>
        <v>1.3392000000000002</v>
      </c>
      <c r="E25" s="235">
        <f aca="true" t="shared" si="5" ref="E25:E37">SUM(J25:L25)/3</f>
        <v>2.4610233333333333</v>
      </c>
      <c r="F25" s="235">
        <f aca="true" t="shared" si="6" ref="F25:F37">E25*D25</f>
        <v>3.2958024480000003</v>
      </c>
      <c r="G25" s="236" t="str">
        <f>+DATA!I60</f>
        <v>52 - 54</v>
      </c>
      <c r="H25" s="237">
        <f aca="true" t="shared" si="7" ref="H25:H37">+H24+1</f>
        <v>18</v>
      </c>
      <c r="I25" s="238">
        <f aca="true" t="shared" si="8" ref="I25:I37">+A25</f>
        <v>21828</v>
      </c>
      <c r="J25" s="239">
        <v>0</v>
      </c>
      <c r="K25" s="239">
        <v>0</v>
      </c>
      <c r="L25" s="239">
        <v>7.38307</v>
      </c>
    </row>
    <row r="26" spans="1:12" ht="16.5" customHeight="1">
      <c r="A26" s="232">
        <v>21833</v>
      </c>
      <c r="B26" s="233">
        <v>249.9</v>
      </c>
      <c r="C26" s="234">
        <v>20.01</v>
      </c>
      <c r="D26" s="235">
        <f t="shared" si="0"/>
        <v>1.7288640000000002</v>
      </c>
      <c r="E26" s="235">
        <f t="shared" si="5"/>
        <v>23.32587</v>
      </c>
      <c r="F26" s="235">
        <f t="shared" si="6"/>
        <v>40.32725691168</v>
      </c>
      <c r="G26" s="236" t="str">
        <f>+DATA!I61</f>
        <v>55 - 57</v>
      </c>
      <c r="H26" s="237">
        <f t="shared" si="7"/>
        <v>19</v>
      </c>
      <c r="I26" s="238">
        <f t="shared" si="8"/>
        <v>21833</v>
      </c>
      <c r="J26" s="239">
        <v>27.14743</v>
      </c>
      <c r="K26" s="239">
        <v>18.06167</v>
      </c>
      <c r="L26" s="239">
        <v>24.76851</v>
      </c>
    </row>
    <row r="27" spans="1:12" ht="16.5" customHeight="1">
      <c r="A27" s="232">
        <v>21843</v>
      </c>
      <c r="B27" s="233">
        <v>249.83</v>
      </c>
      <c r="C27" s="234">
        <v>13.91</v>
      </c>
      <c r="D27" s="235">
        <f t="shared" si="0"/>
        <v>1.201824</v>
      </c>
      <c r="E27" s="235">
        <f t="shared" si="5"/>
        <v>41.536660000000005</v>
      </c>
      <c r="F27" s="235">
        <f t="shared" si="6"/>
        <v>49.919754867840005</v>
      </c>
      <c r="G27" s="236" t="str">
        <f>+DATA!I62</f>
        <v>58 - 60</v>
      </c>
      <c r="H27" s="237">
        <f t="shared" si="7"/>
        <v>20</v>
      </c>
      <c r="I27" s="238">
        <f t="shared" si="8"/>
        <v>21843</v>
      </c>
      <c r="J27" s="239">
        <v>36.0367</v>
      </c>
      <c r="K27" s="239">
        <v>40.10389</v>
      </c>
      <c r="L27" s="239">
        <v>48.46939</v>
      </c>
    </row>
    <row r="28" spans="1:12" ht="16.5" customHeight="1">
      <c r="A28" s="232">
        <v>21855</v>
      </c>
      <c r="B28" s="233">
        <v>249.79</v>
      </c>
      <c r="C28" s="234">
        <v>9.94</v>
      </c>
      <c r="D28" s="235">
        <f t="shared" si="0"/>
        <v>0.858816</v>
      </c>
      <c r="E28" s="235">
        <f t="shared" si="5"/>
        <v>8.74605</v>
      </c>
      <c r="F28" s="235">
        <f t="shared" si="6"/>
        <v>7.5112476768</v>
      </c>
      <c r="G28" s="236" t="str">
        <f>+DATA!I63</f>
        <v>61 - 63</v>
      </c>
      <c r="H28" s="237">
        <f t="shared" si="7"/>
        <v>21</v>
      </c>
      <c r="I28" s="238">
        <f t="shared" si="8"/>
        <v>21855</v>
      </c>
      <c r="J28" s="239">
        <v>9.00526</v>
      </c>
      <c r="K28" s="239">
        <v>17.23289</v>
      </c>
      <c r="L28" s="239">
        <v>0</v>
      </c>
    </row>
    <row r="29" spans="1:12" ht="16.5" customHeight="1">
      <c r="A29" s="232">
        <v>21870</v>
      </c>
      <c r="B29" s="233">
        <v>249.74</v>
      </c>
      <c r="C29" s="234">
        <v>9.79</v>
      </c>
      <c r="D29" s="235">
        <f t="shared" si="0"/>
        <v>0.8458559999999999</v>
      </c>
      <c r="E29" s="235">
        <f t="shared" si="5"/>
        <v>7.00124</v>
      </c>
      <c r="F29" s="235">
        <f t="shared" si="6"/>
        <v>5.922040861439999</v>
      </c>
      <c r="G29" s="236" t="str">
        <f>+DATA!I64</f>
        <v>64 - 66</v>
      </c>
      <c r="H29" s="237">
        <f t="shared" si="7"/>
        <v>22</v>
      </c>
      <c r="I29" s="238">
        <f t="shared" si="8"/>
        <v>21870</v>
      </c>
      <c r="J29" s="239">
        <v>15.32778</v>
      </c>
      <c r="K29" s="239">
        <v>5.67594</v>
      </c>
      <c r="L29" s="239">
        <v>0</v>
      </c>
    </row>
    <row r="30" spans="1:12" ht="16.5" customHeight="1">
      <c r="A30" s="232">
        <v>21875</v>
      </c>
      <c r="B30" s="233">
        <v>249.71</v>
      </c>
      <c r="C30" s="234">
        <v>8.28</v>
      </c>
      <c r="D30" s="235">
        <f t="shared" si="0"/>
        <v>0.715392</v>
      </c>
      <c r="E30" s="235">
        <f t="shared" si="5"/>
        <v>5.516539999999999</v>
      </c>
      <c r="F30" s="235">
        <f t="shared" si="6"/>
        <v>3.9464885836799994</v>
      </c>
      <c r="G30" s="236" t="str">
        <f>+DATA!I65</f>
        <v>67 - 69</v>
      </c>
      <c r="H30" s="237">
        <f t="shared" si="7"/>
        <v>23</v>
      </c>
      <c r="I30" s="238">
        <f t="shared" si="8"/>
        <v>21875</v>
      </c>
      <c r="J30" s="239">
        <v>16.22986</v>
      </c>
      <c r="K30" s="239">
        <v>0</v>
      </c>
      <c r="L30" s="239">
        <v>0.31976</v>
      </c>
    </row>
    <row r="31" spans="1:12" ht="16.5" customHeight="1">
      <c r="A31" s="232">
        <v>21890</v>
      </c>
      <c r="B31" s="233">
        <v>249.63</v>
      </c>
      <c r="C31" s="234">
        <v>6.11</v>
      </c>
      <c r="D31" s="235">
        <f t="shared" si="0"/>
        <v>0.527904</v>
      </c>
      <c r="E31" s="235">
        <f t="shared" si="5"/>
        <v>0</v>
      </c>
      <c r="F31" s="235">
        <f t="shared" si="6"/>
        <v>0</v>
      </c>
      <c r="G31" s="236" t="str">
        <f>+DATA!I66</f>
        <v>70 - 72</v>
      </c>
      <c r="H31" s="237">
        <f t="shared" si="7"/>
        <v>24</v>
      </c>
      <c r="I31" s="238">
        <f t="shared" si="8"/>
        <v>21890</v>
      </c>
      <c r="J31" s="239">
        <v>0</v>
      </c>
      <c r="K31" s="239">
        <v>0</v>
      </c>
      <c r="L31" s="239">
        <v>0</v>
      </c>
    </row>
    <row r="32" spans="1:12" ht="16.5" customHeight="1">
      <c r="A32" s="232">
        <v>21907</v>
      </c>
      <c r="B32" s="233">
        <v>249.61</v>
      </c>
      <c r="C32" s="234">
        <v>4.96</v>
      </c>
      <c r="D32" s="235">
        <f t="shared" si="0"/>
        <v>0.42854400000000004</v>
      </c>
      <c r="E32" s="235">
        <f t="shared" si="5"/>
        <v>0</v>
      </c>
      <c r="F32" s="235">
        <f t="shared" si="6"/>
        <v>0</v>
      </c>
      <c r="G32" s="236" t="str">
        <f>+DATA!I67</f>
        <v>73-75</v>
      </c>
      <c r="H32" s="237">
        <f t="shared" si="7"/>
        <v>25</v>
      </c>
      <c r="I32" s="238">
        <f t="shared" si="8"/>
        <v>21907</v>
      </c>
      <c r="J32" s="239">
        <v>0</v>
      </c>
      <c r="K32" s="239">
        <v>0</v>
      </c>
      <c r="L32" s="239">
        <v>0</v>
      </c>
    </row>
    <row r="33" spans="1:12" ht="16.5" customHeight="1">
      <c r="A33" s="232">
        <v>21920</v>
      </c>
      <c r="B33" s="233">
        <v>248.64</v>
      </c>
      <c r="C33" s="234">
        <v>5.95</v>
      </c>
      <c r="D33" s="235">
        <f t="shared" si="0"/>
        <v>0.5140800000000001</v>
      </c>
      <c r="E33" s="235">
        <f t="shared" si="5"/>
        <v>1.6592</v>
      </c>
      <c r="F33" s="235">
        <f t="shared" si="6"/>
        <v>0.8529615360000001</v>
      </c>
      <c r="G33" s="236" t="str">
        <f>+DATA!I68</f>
        <v>76-78</v>
      </c>
      <c r="H33" s="237">
        <f t="shared" si="7"/>
        <v>26</v>
      </c>
      <c r="I33" s="238">
        <f t="shared" si="8"/>
        <v>21920</v>
      </c>
      <c r="J33" s="239">
        <v>4.9776</v>
      </c>
      <c r="K33" s="239">
        <v>0</v>
      </c>
      <c r="L33" s="239">
        <v>0</v>
      </c>
    </row>
    <row r="34" spans="1:12" ht="16.5" customHeight="1">
      <c r="A34" s="232">
        <v>21931</v>
      </c>
      <c r="B34" s="233">
        <v>249.61</v>
      </c>
      <c r="C34" s="234">
        <v>4.65</v>
      </c>
      <c r="D34" s="235">
        <f t="shared" si="0"/>
        <v>0.40176000000000006</v>
      </c>
      <c r="E34" s="235">
        <f t="shared" si="5"/>
        <v>8.190779999999998</v>
      </c>
      <c r="F34" s="235">
        <f t="shared" si="6"/>
        <v>3.2907277728</v>
      </c>
      <c r="G34" s="236" t="str">
        <f>+DATA!I69</f>
        <v>79-81</v>
      </c>
      <c r="H34" s="237">
        <f t="shared" si="7"/>
        <v>27</v>
      </c>
      <c r="I34" s="238">
        <f t="shared" si="8"/>
        <v>21931</v>
      </c>
      <c r="J34" s="239">
        <v>0</v>
      </c>
      <c r="K34" s="239">
        <v>11.84884</v>
      </c>
      <c r="L34" s="239">
        <v>12.7235</v>
      </c>
    </row>
    <row r="35" spans="1:12" ht="16.5" customHeight="1">
      <c r="A35" s="232">
        <v>21938</v>
      </c>
      <c r="B35" s="233">
        <v>249.57</v>
      </c>
      <c r="C35" s="234">
        <v>4.52</v>
      </c>
      <c r="D35" s="235">
        <f t="shared" si="0"/>
        <v>0.390528</v>
      </c>
      <c r="E35" s="235">
        <f t="shared" si="5"/>
        <v>21.637083333333333</v>
      </c>
      <c r="F35" s="235">
        <f t="shared" si="6"/>
        <v>8.44988688</v>
      </c>
      <c r="G35" s="236" t="str">
        <f>+DATA!I70</f>
        <v>82-84</v>
      </c>
      <c r="H35" s="237">
        <f t="shared" si="7"/>
        <v>28</v>
      </c>
      <c r="I35" s="238">
        <f t="shared" si="8"/>
        <v>21938</v>
      </c>
      <c r="J35" s="239">
        <v>64.91125</v>
      </c>
      <c r="K35" s="239">
        <v>0</v>
      </c>
      <c r="L35" s="239">
        <v>0</v>
      </c>
    </row>
    <row r="36" spans="1:12" ht="16.5" customHeight="1">
      <c r="A36" s="241">
        <v>21960</v>
      </c>
      <c r="B36" s="242">
        <v>249.54</v>
      </c>
      <c r="C36" s="240">
        <v>2.91</v>
      </c>
      <c r="D36" s="235">
        <f t="shared" si="0"/>
        <v>0.25142400000000004</v>
      </c>
      <c r="E36" s="235">
        <f t="shared" si="5"/>
        <v>10.47267</v>
      </c>
      <c r="F36" s="235">
        <f t="shared" si="6"/>
        <v>2.6330805820800007</v>
      </c>
      <c r="G36" s="236" t="str">
        <f>+DATA!I71</f>
        <v>85-87</v>
      </c>
      <c r="H36" s="237">
        <f t="shared" si="7"/>
        <v>29</v>
      </c>
      <c r="I36" s="238">
        <f t="shared" si="8"/>
        <v>21960</v>
      </c>
      <c r="J36" s="243">
        <v>27.74323</v>
      </c>
      <c r="K36" s="243">
        <v>1.22493</v>
      </c>
      <c r="L36" s="243">
        <v>2.44985</v>
      </c>
    </row>
    <row r="37" spans="1:12" ht="16.5" customHeight="1">
      <c r="A37" s="241">
        <v>21989</v>
      </c>
      <c r="B37" s="242">
        <v>249.66</v>
      </c>
      <c r="C37" s="240">
        <v>1.98</v>
      </c>
      <c r="D37" s="235">
        <f t="shared" si="0"/>
        <v>0.171072</v>
      </c>
      <c r="E37" s="235">
        <f t="shared" si="5"/>
        <v>20.03357</v>
      </c>
      <c r="F37" s="235">
        <f t="shared" si="6"/>
        <v>3.4271828870400003</v>
      </c>
      <c r="G37" s="236" t="s">
        <v>109</v>
      </c>
      <c r="H37" s="237">
        <f t="shared" si="7"/>
        <v>30</v>
      </c>
      <c r="I37" s="238">
        <f t="shared" si="8"/>
        <v>21989</v>
      </c>
      <c r="J37" s="243">
        <v>19.98601</v>
      </c>
      <c r="K37" s="243">
        <v>21.9956</v>
      </c>
      <c r="L37" s="243">
        <v>18.1191</v>
      </c>
    </row>
    <row r="38" spans="1:12" ht="16.5" customHeight="1">
      <c r="A38" s="251"/>
      <c r="B38" s="252"/>
      <c r="C38" s="253"/>
      <c r="D38" s="254"/>
      <c r="E38" s="254"/>
      <c r="F38" s="254"/>
      <c r="G38" s="255"/>
      <c r="H38" s="256"/>
      <c r="I38" s="257"/>
      <c r="J38" s="258"/>
      <c r="K38" s="258"/>
      <c r="L38" s="258"/>
    </row>
    <row r="39" spans="1:12" ht="16.5" customHeight="1">
      <c r="A39" s="183"/>
      <c r="B39" s="184"/>
      <c r="C39" s="185"/>
      <c r="D39" s="259"/>
      <c r="E39" s="259"/>
      <c r="F39" s="259"/>
      <c r="G39" s="260"/>
      <c r="H39" s="261"/>
      <c r="I39" s="262"/>
      <c r="J39" s="263"/>
      <c r="K39" s="263"/>
      <c r="L39" s="263"/>
    </row>
    <row r="40" spans="1:12" ht="16.5" customHeight="1">
      <c r="A40" s="183"/>
      <c r="B40" s="184"/>
      <c r="C40" s="185"/>
      <c r="D40" s="259"/>
      <c r="E40" s="259"/>
      <c r="F40" s="259"/>
      <c r="G40" s="260"/>
      <c r="H40" s="261"/>
      <c r="I40" s="183"/>
      <c r="J40" s="261"/>
      <c r="K40" s="261"/>
      <c r="L40" s="261"/>
    </row>
    <row r="41" spans="1:12" ht="16.5" customHeight="1">
      <c r="A41" s="183"/>
      <c r="B41" s="184"/>
      <c r="C41" s="185"/>
      <c r="D41" s="259"/>
      <c r="E41" s="259"/>
      <c r="F41" s="259"/>
      <c r="G41" s="260"/>
      <c r="H41" s="261"/>
      <c r="I41" s="183"/>
      <c r="J41" s="261"/>
      <c r="K41" s="261"/>
      <c r="L41" s="261"/>
    </row>
    <row r="42" spans="1:12" ht="16.5" customHeight="1">
      <c r="A42" s="183"/>
      <c r="B42" s="184"/>
      <c r="C42" s="185"/>
      <c r="D42" s="259"/>
      <c r="E42" s="259"/>
      <c r="F42" s="259"/>
      <c r="G42" s="260"/>
      <c r="H42" s="261"/>
      <c r="I42" s="183"/>
      <c r="J42" s="261"/>
      <c r="K42" s="261"/>
      <c r="L42" s="261"/>
    </row>
    <row r="43" spans="1:12" ht="26.25">
      <c r="A43" s="183"/>
      <c r="B43" s="184"/>
      <c r="C43" s="185"/>
      <c r="J43" s="19"/>
      <c r="K43" s="19"/>
      <c r="L43" s="19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37" sqref="M37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44" t="s">
        <v>38</v>
      </c>
      <c r="E17" s="45">
        <v>30</v>
      </c>
      <c r="F17" s="46" t="s">
        <v>39</v>
      </c>
    </row>
    <row r="34" spans="4:6" ht="23.25">
      <c r="D34" s="44" t="s">
        <v>40</v>
      </c>
      <c r="E34" s="45">
        <v>293</v>
      </c>
      <c r="F34" s="46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I139" sqref="I139"/>
    </sheetView>
  </sheetViews>
  <sheetFormatPr defaultColWidth="11.421875" defaultRowHeight="23.25"/>
  <cols>
    <col min="1" max="1" width="9.140625" style="61" bestFit="1" customWidth="1"/>
    <col min="2" max="2" width="2.7109375" style="62" bestFit="1" customWidth="1"/>
    <col min="3" max="4" width="7.421875" style="63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39904</v>
      </c>
      <c r="B1" s="48">
        <v>37712</v>
      </c>
      <c r="C1"/>
      <c r="D1" s="49">
        <v>249.49099999999999</v>
      </c>
      <c r="F1" s="94">
        <v>248.891</v>
      </c>
    </row>
    <row r="2" spans="1:4" ht="22.5" customHeight="1">
      <c r="A2" s="47">
        <v>39905</v>
      </c>
      <c r="B2" s="48">
        <v>37713</v>
      </c>
      <c r="C2"/>
      <c r="D2" s="49">
        <v>249.49099999999999</v>
      </c>
    </row>
    <row r="3" spans="1:4" ht="22.5" customHeight="1">
      <c r="A3" s="47">
        <v>39906</v>
      </c>
      <c r="B3" s="48">
        <v>37714</v>
      </c>
      <c r="C3"/>
      <c r="D3" s="49">
        <v>249.501</v>
      </c>
    </row>
    <row r="4" spans="1:5" ht="22.5" customHeight="1">
      <c r="A4" s="47">
        <v>39907</v>
      </c>
      <c r="B4" s="48">
        <v>37715</v>
      </c>
      <c r="C4"/>
      <c r="D4" s="49">
        <v>249.511</v>
      </c>
      <c r="E4" s="50">
        <v>249.51</v>
      </c>
    </row>
    <row r="5" spans="1:4" ht="22.5" customHeight="1">
      <c r="A5" s="47">
        <v>39908</v>
      </c>
      <c r="B5" s="48">
        <v>37716</v>
      </c>
      <c r="C5"/>
      <c r="D5" s="49">
        <v>249.501</v>
      </c>
    </row>
    <row r="6" spans="1:4" ht="22.5" customHeight="1">
      <c r="A6" s="47">
        <v>39909</v>
      </c>
      <c r="B6" s="48">
        <v>37717</v>
      </c>
      <c r="C6"/>
      <c r="D6" s="49">
        <v>249.49099999999999</v>
      </c>
    </row>
    <row r="7" spans="1:4" ht="22.5" customHeight="1">
      <c r="A7" s="47">
        <v>39910</v>
      </c>
      <c r="B7" s="48">
        <v>37718</v>
      </c>
      <c r="C7"/>
      <c r="D7" s="49">
        <v>249.49099999999999</v>
      </c>
    </row>
    <row r="8" spans="1:4" ht="22.5" customHeight="1">
      <c r="A8" s="47">
        <v>39911</v>
      </c>
      <c r="B8" s="48">
        <v>37719</v>
      </c>
      <c r="C8"/>
      <c r="D8" s="49">
        <v>249.381</v>
      </c>
    </row>
    <row r="9" spans="1:4" ht="22.5" customHeight="1">
      <c r="A9" s="47">
        <v>39912</v>
      </c>
      <c r="B9" s="48">
        <v>37720</v>
      </c>
      <c r="C9"/>
      <c r="D9" s="49">
        <v>249.381</v>
      </c>
    </row>
    <row r="10" spans="1:4" ht="22.5" customHeight="1">
      <c r="A10" s="47">
        <v>39913</v>
      </c>
      <c r="B10" s="48">
        <v>37721</v>
      </c>
      <c r="C10"/>
      <c r="D10" s="49">
        <v>249.471</v>
      </c>
    </row>
    <row r="11" spans="1:5" ht="22.5" customHeight="1">
      <c r="A11" s="47">
        <v>39914</v>
      </c>
      <c r="B11" s="48">
        <v>37722</v>
      </c>
      <c r="C11"/>
      <c r="D11" s="49">
        <v>249.471</v>
      </c>
      <c r="E11" s="52"/>
    </row>
    <row r="12" spans="1:4" ht="22.5" customHeight="1">
      <c r="A12" s="47">
        <v>39915</v>
      </c>
      <c r="B12" s="48">
        <v>37723</v>
      </c>
      <c r="C12"/>
      <c r="D12" s="49">
        <v>249.471</v>
      </c>
    </row>
    <row r="13" spans="1:4" ht="22.5" customHeight="1">
      <c r="A13" s="47">
        <v>39916</v>
      </c>
      <c r="B13" s="48">
        <v>37724</v>
      </c>
      <c r="C13"/>
      <c r="D13" s="49">
        <v>249.471</v>
      </c>
    </row>
    <row r="14" spans="1:4" ht="22.5" customHeight="1">
      <c r="A14" s="47">
        <v>39917</v>
      </c>
      <c r="B14" s="48">
        <v>37725</v>
      </c>
      <c r="C14"/>
      <c r="D14" s="49">
        <v>249.441</v>
      </c>
    </row>
    <row r="15" spans="1:4" ht="22.5" customHeight="1">
      <c r="A15" s="47">
        <v>39918</v>
      </c>
      <c r="B15" s="48">
        <v>37726</v>
      </c>
      <c r="C15"/>
      <c r="D15" s="49">
        <v>249.441</v>
      </c>
    </row>
    <row r="16" spans="1:4" ht="22.5" customHeight="1">
      <c r="A16" s="47">
        <v>39919</v>
      </c>
      <c r="B16" s="48">
        <v>37727</v>
      </c>
      <c r="C16"/>
      <c r="D16" s="49">
        <v>249.391</v>
      </c>
    </row>
    <row r="17" spans="1:12" ht="22.5" customHeight="1">
      <c r="A17" s="47">
        <v>39920</v>
      </c>
      <c r="B17" s="48">
        <v>37728</v>
      </c>
      <c r="C17"/>
      <c r="D17" s="49">
        <v>249.391</v>
      </c>
      <c r="J17" s="53" t="s">
        <v>38</v>
      </c>
      <c r="K17" s="54">
        <v>34</v>
      </c>
      <c r="L17" s="55" t="s">
        <v>39</v>
      </c>
    </row>
    <row r="18" spans="1:4" ht="22.5" customHeight="1">
      <c r="A18" s="47">
        <v>39921</v>
      </c>
      <c r="B18" s="48">
        <v>37729</v>
      </c>
      <c r="C18"/>
      <c r="D18" s="49">
        <v>249.391</v>
      </c>
    </row>
    <row r="19" spans="1:4" ht="22.5" customHeight="1">
      <c r="A19" s="47">
        <v>39922</v>
      </c>
      <c r="B19" s="48">
        <v>37730</v>
      </c>
      <c r="C19"/>
      <c r="D19" s="49">
        <v>249.53099999999998</v>
      </c>
    </row>
    <row r="20" spans="1:4" ht="22.5" customHeight="1">
      <c r="A20" s="47">
        <v>39923</v>
      </c>
      <c r="B20" s="48">
        <v>37731</v>
      </c>
      <c r="C20"/>
      <c r="D20" s="49">
        <v>249.59099999999998</v>
      </c>
    </row>
    <row r="21" spans="1:5" ht="22.5" customHeight="1">
      <c r="A21" s="47">
        <v>39924</v>
      </c>
      <c r="B21" s="48">
        <v>37732</v>
      </c>
      <c r="C21"/>
      <c r="D21" s="49">
        <v>249.56099999999998</v>
      </c>
      <c r="E21" s="56"/>
    </row>
    <row r="22" spans="1:4" ht="22.5" customHeight="1">
      <c r="A22" s="47">
        <v>39925</v>
      </c>
      <c r="B22" s="48">
        <v>37733</v>
      </c>
      <c r="C22"/>
      <c r="D22" s="49">
        <v>249.43099999999998</v>
      </c>
    </row>
    <row r="23" spans="1:4" ht="22.5" customHeight="1">
      <c r="A23" s="47">
        <v>39926</v>
      </c>
      <c r="B23" s="48">
        <v>37734</v>
      </c>
      <c r="C23"/>
      <c r="D23" s="49">
        <v>249.43099999999998</v>
      </c>
    </row>
    <row r="24" spans="1:4" ht="22.5" customHeight="1">
      <c r="A24" s="47">
        <v>39927</v>
      </c>
      <c r="B24" s="48">
        <v>37735</v>
      </c>
      <c r="C24"/>
      <c r="D24" s="49">
        <v>249.43099999999998</v>
      </c>
    </row>
    <row r="25" spans="1:4" ht="22.5" customHeight="1">
      <c r="A25" s="47">
        <v>39928</v>
      </c>
      <c r="B25" s="48">
        <v>37736</v>
      </c>
      <c r="C25"/>
      <c r="D25" s="49">
        <v>249.43099999999998</v>
      </c>
    </row>
    <row r="26" spans="1:4" ht="22.5" customHeight="1">
      <c r="A26" s="47">
        <v>39929</v>
      </c>
      <c r="B26" s="48">
        <v>37737</v>
      </c>
      <c r="C26"/>
      <c r="D26" s="49">
        <v>249.45499999999998</v>
      </c>
    </row>
    <row r="27" spans="1:19" ht="22.5" customHeight="1">
      <c r="A27" s="47">
        <v>39930</v>
      </c>
      <c r="B27" s="48">
        <v>37738</v>
      </c>
      <c r="C27"/>
      <c r="D27" s="49">
        <v>249.43099999999998</v>
      </c>
      <c r="E27" s="50">
        <v>249.43</v>
      </c>
      <c r="G27" s="57"/>
      <c r="L27" s="57"/>
      <c r="M27" s="57"/>
      <c r="N27" s="57"/>
      <c r="O27" s="57"/>
      <c r="P27" s="57"/>
      <c r="Q27" s="57"/>
      <c r="S27" s="57"/>
    </row>
    <row r="28" spans="1:19" s="57" customFormat="1" ht="22.5" customHeight="1">
      <c r="A28" s="47">
        <v>39931</v>
      </c>
      <c r="B28" s="48">
        <v>37739</v>
      </c>
      <c r="C28"/>
      <c r="D28" s="49">
        <v>249.43099999999998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51"/>
    </row>
    <row r="29" spans="1:4" ht="22.5" customHeight="1">
      <c r="A29" s="47">
        <v>39932</v>
      </c>
      <c r="B29" s="48">
        <v>37740</v>
      </c>
      <c r="C29"/>
      <c r="D29" s="49">
        <v>249.43099999999998</v>
      </c>
    </row>
    <row r="30" spans="1:4" ht="22.5" customHeight="1">
      <c r="A30" s="47">
        <v>39933</v>
      </c>
      <c r="B30" s="48">
        <v>37741</v>
      </c>
      <c r="C30"/>
      <c r="D30" s="49">
        <v>249.611</v>
      </c>
    </row>
    <row r="31" spans="1:17" ht="22.5" customHeight="1">
      <c r="A31" s="47">
        <v>39934</v>
      </c>
      <c r="B31" s="48">
        <v>37742</v>
      </c>
      <c r="C31"/>
      <c r="D31" s="49">
        <v>249.641</v>
      </c>
      <c r="E31" s="50">
        <v>249.6</v>
      </c>
      <c r="Q31" s="95"/>
    </row>
    <row r="32" spans="1:4" ht="22.5" customHeight="1">
      <c r="A32" s="47">
        <v>39935</v>
      </c>
      <c r="B32" s="48">
        <v>37743</v>
      </c>
      <c r="C32"/>
      <c r="D32" s="49">
        <v>249.56099999999998</v>
      </c>
    </row>
    <row r="33" spans="1:4" ht="22.5" customHeight="1">
      <c r="A33" s="47">
        <v>39936</v>
      </c>
      <c r="B33" s="48">
        <v>37744</v>
      </c>
      <c r="C33"/>
      <c r="D33" s="49">
        <v>249.511</v>
      </c>
    </row>
    <row r="34" spans="1:13" ht="21" customHeight="1">
      <c r="A34" s="47">
        <v>39937</v>
      </c>
      <c r="B34" s="48">
        <v>37745</v>
      </c>
      <c r="C34"/>
      <c r="D34" s="49">
        <v>249.471</v>
      </c>
      <c r="J34" s="44" t="s">
        <v>41</v>
      </c>
      <c r="K34" s="285">
        <f>+COUNT(DATA!C9:C14)</f>
        <v>6</v>
      </c>
      <c r="L34" s="285"/>
      <c r="M34" s="46" t="s">
        <v>39</v>
      </c>
    </row>
    <row r="35" spans="1:4" ht="21" customHeight="1">
      <c r="A35" s="47">
        <v>39938</v>
      </c>
      <c r="B35" s="48">
        <v>37746</v>
      </c>
      <c r="C35"/>
      <c r="D35" s="49">
        <v>249.451</v>
      </c>
    </row>
    <row r="36" spans="1:4" ht="21" customHeight="1">
      <c r="A36" s="47">
        <v>39939</v>
      </c>
      <c r="B36" s="48">
        <v>37747</v>
      </c>
      <c r="C36"/>
      <c r="D36" s="49">
        <v>249.451</v>
      </c>
    </row>
    <row r="37" spans="1:4" ht="21" customHeight="1">
      <c r="A37" s="47">
        <v>39940</v>
      </c>
      <c r="B37" s="48">
        <v>37748</v>
      </c>
      <c r="C37"/>
      <c r="D37" s="49">
        <v>249.451</v>
      </c>
    </row>
    <row r="38" spans="1:4" ht="21" customHeight="1">
      <c r="A38" s="47">
        <v>39941</v>
      </c>
      <c r="B38" s="48">
        <v>37749</v>
      </c>
      <c r="C38"/>
      <c r="D38" s="49">
        <v>249.441</v>
      </c>
    </row>
    <row r="39" spans="1:4" ht="23.25">
      <c r="A39" s="47">
        <v>39942</v>
      </c>
      <c r="B39" s="48">
        <v>37750</v>
      </c>
      <c r="C39"/>
      <c r="D39" s="49">
        <v>249.43099999999998</v>
      </c>
    </row>
    <row r="40" spans="1:4" ht="23.25">
      <c r="A40" s="47">
        <v>39943</v>
      </c>
      <c r="B40" s="48">
        <v>37751</v>
      </c>
      <c r="C40"/>
      <c r="D40" s="49">
        <v>249.43099999999998</v>
      </c>
    </row>
    <row r="41" spans="1:4" ht="23.25">
      <c r="A41" s="47">
        <v>39944</v>
      </c>
      <c r="B41" s="48">
        <v>37752</v>
      </c>
      <c r="C41"/>
      <c r="D41" s="49">
        <v>249.43099999999998</v>
      </c>
    </row>
    <row r="42" spans="1:4" ht="23.25">
      <c r="A42" s="47">
        <v>39945</v>
      </c>
      <c r="B42" s="48">
        <v>37753</v>
      </c>
      <c r="C42"/>
      <c r="D42" s="49">
        <v>249.441</v>
      </c>
    </row>
    <row r="43" spans="1:4" ht="23.25">
      <c r="A43" s="47">
        <v>39946</v>
      </c>
      <c r="B43" s="48">
        <v>37754</v>
      </c>
      <c r="C43"/>
      <c r="D43" s="49">
        <v>249.441</v>
      </c>
    </row>
    <row r="44" spans="1:4" ht="23.25">
      <c r="A44" s="47">
        <v>39947</v>
      </c>
      <c r="B44" s="48">
        <v>37755</v>
      </c>
      <c r="C44"/>
      <c r="D44" s="49">
        <v>249.441</v>
      </c>
    </row>
    <row r="45" spans="1:4" ht="23.25">
      <c r="A45" s="47">
        <v>39948</v>
      </c>
      <c r="B45" s="48">
        <v>37756</v>
      </c>
      <c r="C45"/>
      <c r="D45" s="49">
        <v>249.441</v>
      </c>
    </row>
    <row r="46" spans="1:5" ht="23.25">
      <c r="A46" s="47">
        <v>39949</v>
      </c>
      <c r="B46" s="48">
        <v>37757</v>
      </c>
      <c r="C46"/>
      <c r="D46" s="49">
        <v>249.441</v>
      </c>
      <c r="E46" s="50">
        <v>249.44</v>
      </c>
    </row>
    <row r="47" spans="1:4" ht="23.25">
      <c r="A47" s="47">
        <v>39950</v>
      </c>
      <c r="B47" s="48">
        <v>37758</v>
      </c>
      <c r="C47"/>
      <c r="D47" s="49">
        <v>249.941</v>
      </c>
    </row>
    <row r="48" spans="1:5" ht="23.25">
      <c r="A48" s="47">
        <v>39951</v>
      </c>
      <c r="B48" s="48">
        <v>37759</v>
      </c>
      <c r="C48"/>
      <c r="D48" s="49">
        <v>249.87099999999998</v>
      </c>
      <c r="E48" s="52"/>
    </row>
    <row r="49" spans="1:4" ht="23.25">
      <c r="A49" s="47">
        <v>39952</v>
      </c>
      <c r="B49" s="48">
        <v>37760</v>
      </c>
      <c r="C49"/>
      <c r="D49" s="49">
        <v>249.78099999999998</v>
      </c>
    </row>
    <row r="50" spans="1:4" ht="23.25">
      <c r="A50" s="47">
        <v>39953</v>
      </c>
      <c r="B50" s="48">
        <v>37761</v>
      </c>
      <c r="C50"/>
      <c r="D50" s="49">
        <v>249.691</v>
      </c>
    </row>
    <row r="51" spans="1:4" ht="23.25">
      <c r="A51" s="47">
        <v>39954</v>
      </c>
      <c r="B51" s="48">
        <v>37762</v>
      </c>
      <c r="C51"/>
      <c r="D51" s="49">
        <v>249.691</v>
      </c>
    </row>
    <row r="52" spans="1:4" ht="23.25">
      <c r="A52" s="47">
        <v>39955</v>
      </c>
      <c r="B52" s="48">
        <v>37763</v>
      </c>
      <c r="C52"/>
      <c r="D52" s="49">
        <v>249.581</v>
      </c>
    </row>
    <row r="53" spans="1:5" ht="23.25">
      <c r="A53" s="47">
        <v>39956</v>
      </c>
      <c r="B53" s="48">
        <v>37764</v>
      </c>
      <c r="C53"/>
      <c r="D53" s="49">
        <v>249.641</v>
      </c>
      <c r="E53" s="50">
        <v>249.5</v>
      </c>
    </row>
    <row r="54" spans="1:5" ht="23.25">
      <c r="A54" s="47">
        <v>39957</v>
      </c>
      <c r="B54" s="48">
        <v>37765</v>
      </c>
      <c r="C54"/>
      <c r="D54" s="49">
        <v>249.581</v>
      </c>
      <c r="E54" s="56"/>
    </row>
    <row r="55" spans="1:4" ht="23.25">
      <c r="A55" s="47">
        <v>39958</v>
      </c>
      <c r="B55" s="48">
        <v>37766</v>
      </c>
      <c r="C55"/>
      <c r="D55" s="49">
        <v>249.761</v>
      </c>
    </row>
    <row r="56" spans="1:4" ht="23.25">
      <c r="A56" s="47">
        <v>39959</v>
      </c>
      <c r="B56" s="48">
        <v>37767</v>
      </c>
      <c r="C56"/>
      <c r="D56" s="49">
        <v>249.851</v>
      </c>
    </row>
    <row r="57" spans="1:4" ht="23.25">
      <c r="A57" s="47">
        <v>39960</v>
      </c>
      <c r="B57" s="48">
        <v>37768</v>
      </c>
      <c r="C57"/>
      <c r="D57" s="49">
        <v>249.68099999999998</v>
      </c>
    </row>
    <row r="58" spans="1:5" ht="23.25">
      <c r="A58" s="47">
        <v>39961</v>
      </c>
      <c r="B58" s="48">
        <v>37769</v>
      </c>
      <c r="C58"/>
      <c r="D58" s="49">
        <v>249.74099999999999</v>
      </c>
      <c r="E58" s="56"/>
    </row>
    <row r="59" spans="1:4" ht="23.25">
      <c r="A59" s="47">
        <v>39962</v>
      </c>
      <c r="B59" s="48">
        <v>37770</v>
      </c>
      <c r="C59"/>
      <c r="D59" s="49">
        <v>249.771</v>
      </c>
    </row>
    <row r="60" spans="1:4" ht="23.25">
      <c r="A60" s="47">
        <v>39963</v>
      </c>
      <c r="B60" s="48">
        <v>37771</v>
      </c>
      <c r="C60"/>
      <c r="D60" s="49">
        <v>249.78099999999998</v>
      </c>
    </row>
    <row r="61" spans="1:4" ht="23.25">
      <c r="A61" s="47">
        <v>39964</v>
      </c>
      <c r="B61" s="48">
        <v>37772</v>
      </c>
      <c r="C61"/>
      <c r="D61" s="49">
        <v>249.761</v>
      </c>
    </row>
    <row r="62" spans="1:4" ht="23.25">
      <c r="A62" s="47">
        <v>39965</v>
      </c>
      <c r="B62" s="48">
        <v>37773</v>
      </c>
      <c r="C62"/>
      <c r="D62" s="49">
        <v>249.721</v>
      </c>
    </row>
    <row r="63" spans="1:5" ht="23.25">
      <c r="A63" s="47">
        <v>39966</v>
      </c>
      <c r="B63" s="48">
        <v>37774</v>
      </c>
      <c r="C63"/>
      <c r="D63" s="49">
        <v>249.701</v>
      </c>
      <c r="E63" s="59"/>
    </row>
    <row r="64" spans="1:4" ht="23.25">
      <c r="A64" s="47">
        <v>39967</v>
      </c>
      <c r="B64" s="48">
        <v>37775</v>
      </c>
      <c r="C64"/>
      <c r="D64" s="49">
        <v>249.851</v>
      </c>
    </row>
    <row r="65" spans="1:4" ht="23.25">
      <c r="A65" s="47">
        <v>39968</v>
      </c>
      <c r="B65" s="48">
        <v>37776</v>
      </c>
      <c r="C65"/>
      <c r="D65" s="49">
        <v>249.93099999999998</v>
      </c>
    </row>
    <row r="66" spans="1:4" ht="23.25">
      <c r="A66" s="47">
        <v>39969</v>
      </c>
      <c r="B66" s="48">
        <v>37777</v>
      </c>
      <c r="C66"/>
      <c r="D66" s="49">
        <v>249.941</v>
      </c>
    </row>
    <row r="67" spans="1:5" ht="23.25">
      <c r="A67" s="47">
        <v>39970</v>
      </c>
      <c r="B67" s="48">
        <v>37778</v>
      </c>
      <c r="C67"/>
      <c r="D67" s="49">
        <v>249.791</v>
      </c>
      <c r="E67" s="50">
        <v>249.78</v>
      </c>
    </row>
    <row r="68" spans="1:4" ht="23.25">
      <c r="A68" s="47">
        <v>39971</v>
      </c>
      <c r="B68" s="48">
        <v>37779</v>
      </c>
      <c r="C68"/>
      <c r="D68" s="49">
        <v>249.65099999999998</v>
      </c>
    </row>
    <row r="69" spans="1:4" ht="23.25">
      <c r="A69" s="47">
        <v>39972</v>
      </c>
      <c r="B69" s="48">
        <v>37780</v>
      </c>
      <c r="C69"/>
      <c r="D69" s="49">
        <v>249.62099999999998</v>
      </c>
    </row>
    <row r="70" spans="1:4" ht="23.25">
      <c r="A70" s="47">
        <v>39973</v>
      </c>
      <c r="B70" s="48">
        <v>37781</v>
      </c>
      <c r="C70"/>
      <c r="D70" s="49">
        <v>249.59099999999998</v>
      </c>
    </row>
    <row r="71" spans="1:4" ht="23.25">
      <c r="A71" s="47">
        <v>39974</v>
      </c>
      <c r="B71" s="48">
        <v>37782</v>
      </c>
      <c r="C71"/>
      <c r="D71" s="49">
        <v>249.551</v>
      </c>
    </row>
    <row r="72" spans="1:4" ht="23.25">
      <c r="A72" s="47">
        <v>39975</v>
      </c>
      <c r="B72" s="48">
        <v>37783</v>
      </c>
      <c r="C72"/>
      <c r="D72" s="49">
        <v>249.541</v>
      </c>
    </row>
    <row r="73" spans="1:4" ht="23.25">
      <c r="A73" s="47">
        <v>39976</v>
      </c>
      <c r="B73" s="48">
        <v>37784</v>
      </c>
      <c r="C73"/>
      <c r="D73" s="49">
        <v>249.53099999999998</v>
      </c>
    </row>
    <row r="74" spans="1:5" ht="23.25">
      <c r="A74" s="47">
        <v>39977</v>
      </c>
      <c r="B74" s="48">
        <v>37785</v>
      </c>
      <c r="C74"/>
      <c r="D74" s="49">
        <v>249.521</v>
      </c>
      <c r="E74" s="50">
        <v>249.52</v>
      </c>
    </row>
    <row r="75" spans="1:4" ht="23.25">
      <c r="A75" s="47">
        <v>39978</v>
      </c>
      <c r="B75" s="48">
        <v>37786</v>
      </c>
      <c r="C75"/>
      <c r="D75" s="49">
        <v>249.511</v>
      </c>
    </row>
    <row r="76" spans="1:4" ht="23.25">
      <c r="A76" s="47">
        <v>39979</v>
      </c>
      <c r="B76" s="48">
        <v>37787</v>
      </c>
      <c r="C76"/>
      <c r="D76" s="49">
        <v>249.501</v>
      </c>
    </row>
    <row r="77" spans="1:4" ht="23.25">
      <c r="A77" s="47">
        <v>39980</v>
      </c>
      <c r="B77" s="48">
        <v>37788</v>
      </c>
      <c r="C77"/>
      <c r="D77" s="49">
        <v>249.501</v>
      </c>
    </row>
    <row r="78" spans="1:4" ht="23.25">
      <c r="A78" s="47">
        <v>39981</v>
      </c>
      <c r="B78" s="48">
        <v>37789</v>
      </c>
      <c r="C78"/>
      <c r="D78" s="49">
        <v>249.511</v>
      </c>
    </row>
    <row r="79" spans="1:4" ht="23.25">
      <c r="A79" s="47">
        <v>39982</v>
      </c>
      <c r="B79" s="48">
        <v>37790</v>
      </c>
      <c r="C79"/>
      <c r="D79" s="49">
        <v>249.521</v>
      </c>
    </row>
    <row r="80" spans="1:4" ht="23.25">
      <c r="A80" s="47">
        <v>39983</v>
      </c>
      <c r="B80" s="48">
        <v>37791</v>
      </c>
      <c r="C80"/>
      <c r="D80" s="49">
        <v>249.49099999999999</v>
      </c>
    </row>
    <row r="81" spans="1:5" ht="23.25">
      <c r="A81" s="47">
        <v>39984</v>
      </c>
      <c r="B81" s="48">
        <v>37792</v>
      </c>
      <c r="C81"/>
      <c r="D81" s="49">
        <v>249.501</v>
      </c>
      <c r="E81" s="56"/>
    </row>
    <row r="82" spans="1:5" ht="23.25">
      <c r="A82" s="47">
        <v>39985</v>
      </c>
      <c r="B82" s="48">
        <v>37793</v>
      </c>
      <c r="C82"/>
      <c r="D82" s="49">
        <v>249.68099999999998</v>
      </c>
      <c r="E82" s="50">
        <v>249.86</v>
      </c>
    </row>
    <row r="83" spans="1:4" ht="23.25">
      <c r="A83" s="47">
        <v>39986</v>
      </c>
      <c r="B83" s="48">
        <v>37794</v>
      </c>
      <c r="C83"/>
      <c r="D83" s="49">
        <v>249.581</v>
      </c>
    </row>
    <row r="84" spans="1:4" ht="23.25">
      <c r="A84" s="47">
        <v>39987</v>
      </c>
      <c r="B84" s="48">
        <v>37795</v>
      </c>
      <c r="C84"/>
      <c r="D84" s="49">
        <v>249.821</v>
      </c>
    </row>
    <row r="85" spans="1:4" ht="23.25">
      <c r="A85" s="47">
        <v>39988</v>
      </c>
      <c r="B85" s="48">
        <v>37796</v>
      </c>
      <c r="C85"/>
      <c r="D85" s="49">
        <v>249.771</v>
      </c>
    </row>
    <row r="86" spans="1:4" ht="23.25">
      <c r="A86" s="47">
        <v>39989</v>
      </c>
      <c r="B86" s="48">
        <v>37797</v>
      </c>
      <c r="C86"/>
      <c r="D86" s="49">
        <v>249.581</v>
      </c>
    </row>
    <row r="87" spans="1:5" ht="23.25">
      <c r="A87" s="47">
        <v>39990</v>
      </c>
      <c r="B87" s="48">
        <v>37798</v>
      </c>
      <c r="C87"/>
      <c r="D87" s="49">
        <v>249.551</v>
      </c>
      <c r="E87" s="56"/>
    </row>
    <row r="88" spans="1:5" ht="23.25">
      <c r="A88" s="47">
        <v>39991</v>
      </c>
      <c r="B88" s="48">
        <v>37799</v>
      </c>
      <c r="C88"/>
      <c r="D88" s="49">
        <v>249.521</v>
      </c>
      <c r="E88" s="59"/>
    </row>
    <row r="89" spans="1:4" ht="23.25">
      <c r="A89" s="47">
        <v>39992</v>
      </c>
      <c r="B89" s="48">
        <v>37800</v>
      </c>
      <c r="C89"/>
      <c r="D89" s="49">
        <v>249.521</v>
      </c>
    </row>
    <row r="90" spans="1:4" ht="23.25">
      <c r="A90" s="47">
        <v>39993</v>
      </c>
      <c r="B90" s="48">
        <v>37801</v>
      </c>
      <c r="C90"/>
      <c r="D90" s="49">
        <v>249.511</v>
      </c>
    </row>
    <row r="91" spans="1:4" ht="23.25">
      <c r="A91" s="47">
        <v>39994</v>
      </c>
      <c r="B91" s="48">
        <v>37802</v>
      </c>
      <c r="C91"/>
      <c r="D91" s="49">
        <v>249.99099999999999</v>
      </c>
    </row>
    <row r="92" spans="1:4" ht="23.25">
      <c r="A92" s="47">
        <v>39995</v>
      </c>
      <c r="B92" s="48">
        <v>37803</v>
      </c>
      <c r="C92"/>
      <c r="D92" s="49">
        <v>250.15099999999998</v>
      </c>
    </row>
    <row r="93" spans="1:4" ht="23.25">
      <c r="A93" s="47">
        <v>39996</v>
      </c>
      <c r="B93" s="48">
        <v>37804</v>
      </c>
      <c r="C93"/>
      <c r="D93" s="49">
        <v>250.691</v>
      </c>
    </row>
    <row r="94" spans="1:4" ht="23.25">
      <c r="A94" s="47">
        <v>39997</v>
      </c>
      <c r="B94" s="48">
        <v>37805</v>
      </c>
      <c r="C94"/>
      <c r="D94" s="49">
        <v>250.03099999999998</v>
      </c>
    </row>
    <row r="95" spans="1:5" ht="23.25">
      <c r="A95" s="47">
        <v>39998</v>
      </c>
      <c r="B95" s="48">
        <v>37806</v>
      </c>
      <c r="C95"/>
      <c r="D95" s="49">
        <v>249.78099999999998</v>
      </c>
      <c r="E95" s="50">
        <v>249.74</v>
      </c>
    </row>
    <row r="96" spans="1:4" ht="23.25">
      <c r="A96" s="47">
        <v>39999</v>
      </c>
      <c r="B96" s="48">
        <v>37807</v>
      </c>
      <c r="C96"/>
      <c r="D96" s="49">
        <v>249.891</v>
      </c>
    </row>
    <row r="97" spans="1:4" ht="23.25">
      <c r="A97" s="47">
        <v>40000</v>
      </c>
      <c r="B97" s="48">
        <v>37808</v>
      </c>
      <c r="C97"/>
      <c r="D97" s="49">
        <v>249.93099999999998</v>
      </c>
    </row>
    <row r="98" spans="1:4" ht="23.25">
      <c r="A98" s="47">
        <v>40001</v>
      </c>
      <c r="B98" s="48">
        <v>37809</v>
      </c>
      <c r="C98"/>
      <c r="D98" s="49">
        <v>249.941</v>
      </c>
    </row>
    <row r="99" spans="1:4" ht="23.25">
      <c r="A99" s="47">
        <v>40002</v>
      </c>
      <c r="B99" s="48">
        <v>37810</v>
      </c>
      <c r="C99"/>
      <c r="D99" s="49">
        <v>249.831</v>
      </c>
    </row>
    <row r="100" spans="1:4" ht="23.25">
      <c r="A100" s="47">
        <v>40003</v>
      </c>
      <c r="B100" s="48">
        <v>37811</v>
      </c>
      <c r="C100"/>
      <c r="D100" s="49">
        <v>249.861</v>
      </c>
    </row>
    <row r="101" spans="1:5" ht="23.25">
      <c r="A101" s="47">
        <v>40004</v>
      </c>
      <c r="B101" s="48">
        <v>37812</v>
      </c>
      <c r="C101"/>
      <c r="D101" s="49">
        <v>249.771</v>
      </c>
      <c r="E101" s="56"/>
    </row>
    <row r="102" spans="1:5" ht="23.25">
      <c r="A102" s="47">
        <v>40005</v>
      </c>
      <c r="B102" s="48">
        <v>37813</v>
      </c>
      <c r="C102"/>
      <c r="D102" s="49">
        <v>249.74099999999999</v>
      </c>
      <c r="E102" s="50">
        <v>249.72</v>
      </c>
    </row>
    <row r="103" spans="1:4" ht="23.25">
      <c r="A103" s="47">
        <v>40006</v>
      </c>
      <c r="B103" s="48">
        <v>37814</v>
      </c>
      <c r="C103"/>
      <c r="D103" s="49">
        <v>249.691</v>
      </c>
    </row>
    <row r="104" spans="1:4" ht="23.25">
      <c r="A104" s="47">
        <v>40007</v>
      </c>
      <c r="B104" s="48">
        <v>37815</v>
      </c>
      <c r="C104"/>
      <c r="D104" s="49">
        <v>249.661</v>
      </c>
    </row>
    <row r="105" spans="1:4" ht="23.25">
      <c r="A105" s="47">
        <v>40008</v>
      </c>
      <c r="B105" s="48">
        <v>37816</v>
      </c>
      <c r="C105"/>
      <c r="D105" s="49">
        <v>249.81099999999998</v>
      </c>
    </row>
    <row r="106" spans="1:4" ht="23.25">
      <c r="A106" s="47">
        <v>40009</v>
      </c>
      <c r="B106" s="48">
        <v>37817</v>
      </c>
      <c r="C106"/>
      <c r="D106" s="49">
        <v>249.921</v>
      </c>
    </row>
    <row r="107" spans="1:4" ht="23.25">
      <c r="A107" s="47">
        <v>40010</v>
      </c>
      <c r="B107" s="48">
        <v>37818</v>
      </c>
      <c r="C107"/>
      <c r="D107" s="49">
        <v>249.851</v>
      </c>
    </row>
    <row r="108" spans="1:4" ht="23.25">
      <c r="A108" s="47">
        <v>40011</v>
      </c>
      <c r="B108" s="48">
        <v>37819</v>
      </c>
      <c r="C108"/>
      <c r="D108" s="49">
        <v>249.761</v>
      </c>
    </row>
    <row r="109" spans="1:4" ht="23.25">
      <c r="A109" s="47">
        <v>40012</v>
      </c>
      <c r="B109" s="48">
        <v>37820</v>
      </c>
      <c r="C109"/>
      <c r="D109" s="49">
        <v>249.71099999999998</v>
      </c>
    </row>
    <row r="110" spans="1:4" ht="23.25">
      <c r="A110" s="47">
        <v>40013</v>
      </c>
      <c r="B110" s="48">
        <v>37821</v>
      </c>
      <c r="C110"/>
      <c r="D110" s="49">
        <v>249.71099999999998</v>
      </c>
    </row>
    <row r="111" spans="1:4" ht="23.25">
      <c r="A111" s="47">
        <v>40014</v>
      </c>
      <c r="B111" s="48">
        <v>37822</v>
      </c>
      <c r="C111"/>
      <c r="D111" s="49">
        <v>249.941</v>
      </c>
    </row>
    <row r="112" spans="1:5" ht="23.25">
      <c r="A112" s="47">
        <v>40015</v>
      </c>
      <c r="B112" s="48">
        <v>37823</v>
      </c>
      <c r="C112"/>
      <c r="D112" s="49">
        <v>250.071</v>
      </c>
      <c r="E112" s="50">
        <v>249.84</v>
      </c>
    </row>
    <row r="113" spans="1:4" ht="23.25">
      <c r="A113" s="47">
        <v>40016</v>
      </c>
      <c r="B113" s="48">
        <v>37824</v>
      </c>
      <c r="C113"/>
      <c r="D113" s="49">
        <v>250.191</v>
      </c>
    </row>
    <row r="114" spans="1:4" ht="23.25">
      <c r="A114" s="47">
        <v>40017</v>
      </c>
      <c r="B114" s="48">
        <v>37825</v>
      </c>
      <c r="C114"/>
      <c r="D114" s="49">
        <v>249.90099999999998</v>
      </c>
    </row>
    <row r="115" spans="1:5" ht="23.25">
      <c r="A115" s="47">
        <v>40018</v>
      </c>
      <c r="B115" s="48">
        <v>37826</v>
      </c>
      <c r="C115"/>
      <c r="D115" s="49">
        <v>249.831</v>
      </c>
      <c r="E115" s="56"/>
    </row>
    <row r="116" spans="1:4" ht="23.25">
      <c r="A116" s="47">
        <v>40019</v>
      </c>
      <c r="B116" s="48">
        <v>37827</v>
      </c>
      <c r="C116"/>
      <c r="D116" s="49">
        <v>249.831</v>
      </c>
    </row>
    <row r="117" spans="1:4" ht="23.25">
      <c r="A117" s="47">
        <v>40020</v>
      </c>
      <c r="B117" s="48">
        <v>37828</v>
      </c>
      <c r="C117"/>
      <c r="D117" s="49">
        <v>249.761</v>
      </c>
    </row>
    <row r="118" spans="1:4" ht="23.25">
      <c r="A118" s="47">
        <v>40021</v>
      </c>
      <c r="B118" s="48">
        <v>37829</v>
      </c>
      <c r="C118"/>
      <c r="D118" s="49">
        <v>249.761</v>
      </c>
    </row>
    <row r="119" spans="1:4" ht="23.25">
      <c r="A119" s="47">
        <v>40022</v>
      </c>
      <c r="B119" s="48">
        <v>37830</v>
      </c>
      <c r="C119"/>
      <c r="D119" s="49">
        <v>249.71099999999998</v>
      </c>
    </row>
    <row r="120" spans="1:4" ht="23.25">
      <c r="A120" s="47">
        <v>40023</v>
      </c>
      <c r="B120" s="48">
        <v>37831</v>
      </c>
      <c r="C120"/>
      <c r="D120" s="49">
        <v>249.90099999999998</v>
      </c>
    </row>
    <row r="121" spans="1:4" ht="23.25">
      <c r="A121" s="47">
        <v>40024</v>
      </c>
      <c r="B121" s="48">
        <v>37832</v>
      </c>
      <c r="C121"/>
      <c r="D121" s="49">
        <v>249.921</v>
      </c>
    </row>
    <row r="122" spans="1:4" ht="23.25">
      <c r="A122" s="47">
        <v>40025</v>
      </c>
      <c r="B122" s="48">
        <v>37833</v>
      </c>
      <c r="C122"/>
      <c r="D122" s="49">
        <v>249.861</v>
      </c>
    </row>
    <row r="123" spans="1:4" ht="23.25">
      <c r="A123" s="47">
        <v>40026</v>
      </c>
      <c r="B123" s="48">
        <v>37834</v>
      </c>
      <c r="C123" s="49"/>
      <c r="D123" s="49">
        <v>249.78099999999998</v>
      </c>
    </row>
    <row r="124" spans="1:5" ht="23.25">
      <c r="A124" s="47">
        <v>40027</v>
      </c>
      <c r="B124" s="48">
        <v>37835</v>
      </c>
      <c r="C124" s="49"/>
      <c r="D124" s="49">
        <v>249.721</v>
      </c>
      <c r="E124" s="50">
        <v>249.7</v>
      </c>
    </row>
    <row r="125" spans="1:4" ht="23.25">
      <c r="A125" s="47">
        <v>40028</v>
      </c>
      <c r="B125" s="48">
        <v>37836</v>
      </c>
      <c r="C125" s="49"/>
      <c r="D125" s="49">
        <v>249.691</v>
      </c>
    </row>
    <row r="126" spans="1:4" ht="23.25">
      <c r="A126" s="47">
        <v>40029</v>
      </c>
      <c r="B126" s="48">
        <v>37837</v>
      </c>
      <c r="C126" s="49"/>
      <c r="D126" s="49">
        <v>249.671</v>
      </c>
    </row>
    <row r="127" spans="1:4" ht="23.25">
      <c r="A127" s="47">
        <v>40030</v>
      </c>
      <c r="B127" s="48">
        <v>37838</v>
      </c>
      <c r="C127" s="49"/>
      <c r="D127" s="49">
        <v>249.731</v>
      </c>
    </row>
    <row r="128" spans="1:4" ht="23.25">
      <c r="A128" s="47">
        <v>40031</v>
      </c>
      <c r="B128" s="48">
        <v>37839</v>
      </c>
      <c r="C128" s="49"/>
      <c r="D128" s="49">
        <v>249.99099999999999</v>
      </c>
    </row>
    <row r="129" spans="1:4" ht="23.25">
      <c r="A129" s="47">
        <v>40032</v>
      </c>
      <c r="B129" s="48">
        <v>37840</v>
      </c>
      <c r="C129" s="49"/>
      <c r="D129" s="49">
        <v>250.111</v>
      </c>
    </row>
    <row r="130" spans="1:4" ht="23.25">
      <c r="A130" s="47">
        <v>40033</v>
      </c>
      <c r="B130" s="48">
        <v>37841</v>
      </c>
      <c r="C130" s="49"/>
      <c r="D130" s="49">
        <v>249.941</v>
      </c>
    </row>
    <row r="131" spans="1:4" ht="23.25">
      <c r="A131" s="47">
        <v>40034</v>
      </c>
      <c r="B131" s="48">
        <v>37842</v>
      </c>
      <c r="C131" s="49"/>
      <c r="D131" s="49">
        <v>249.911</v>
      </c>
    </row>
    <row r="132" spans="1:4" ht="23.25">
      <c r="A132" s="47">
        <v>40035</v>
      </c>
      <c r="B132" s="48">
        <v>37843</v>
      </c>
      <c r="C132" s="49"/>
      <c r="D132" s="49">
        <v>249.801</v>
      </c>
    </row>
    <row r="133" spans="1:4" ht="23.25">
      <c r="A133" s="47">
        <v>40036</v>
      </c>
      <c r="B133" s="48">
        <v>37844</v>
      </c>
      <c r="C133" s="49"/>
      <c r="D133" s="49">
        <v>249.721</v>
      </c>
    </row>
    <row r="134" spans="1:4" ht="23.25">
      <c r="A134" s="47">
        <v>40037</v>
      </c>
      <c r="B134" s="48">
        <v>37845</v>
      </c>
      <c r="C134" s="49"/>
      <c r="D134" s="49">
        <v>250.471</v>
      </c>
    </row>
    <row r="135" spans="1:4" ht="23.25">
      <c r="A135" s="47">
        <v>40038</v>
      </c>
      <c r="B135" s="48">
        <v>37846</v>
      </c>
      <c r="C135" s="49"/>
      <c r="D135" s="49">
        <v>251.84099999999998</v>
      </c>
    </row>
    <row r="136" spans="1:7" ht="23.25">
      <c r="A136" s="47">
        <v>40039</v>
      </c>
      <c r="B136" s="48">
        <v>37847</v>
      </c>
      <c r="C136" s="49"/>
      <c r="D136" s="49">
        <v>252.15099999999998</v>
      </c>
      <c r="E136" s="50">
        <v>252.19</v>
      </c>
      <c r="G136" s="50">
        <v>252.49</v>
      </c>
    </row>
    <row r="137" spans="1:4" ht="23.25">
      <c r="A137" s="47">
        <v>40040</v>
      </c>
      <c r="B137" s="48">
        <v>37848</v>
      </c>
      <c r="C137" s="49"/>
      <c r="D137" s="49">
        <v>251.251</v>
      </c>
    </row>
    <row r="138" spans="1:4" ht="23.25">
      <c r="A138" s="47">
        <v>40041</v>
      </c>
      <c r="B138" s="48">
        <v>37849</v>
      </c>
      <c r="C138" s="49"/>
      <c r="D138" s="49">
        <v>251.18099999999998</v>
      </c>
    </row>
    <row r="139" spans="1:5" ht="23.25">
      <c r="A139" s="47">
        <v>40042</v>
      </c>
      <c r="B139" s="48">
        <v>37850</v>
      </c>
      <c r="C139" s="49"/>
      <c r="D139" s="49">
        <v>250.53099999999998</v>
      </c>
      <c r="E139" s="59"/>
    </row>
    <row r="140" spans="1:4" ht="23.25">
      <c r="A140" s="47">
        <v>40043</v>
      </c>
      <c r="B140" s="48">
        <v>37851</v>
      </c>
      <c r="C140" s="49"/>
      <c r="D140" s="49">
        <v>250.291</v>
      </c>
    </row>
    <row r="141" spans="1:4" ht="23.25">
      <c r="A141" s="47">
        <v>40044</v>
      </c>
      <c r="B141" s="48">
        <v>37852</v>
      </c>
      <c r="C141" s="49"/>
      <c r="D141" s="49">
        <v>250.821</v>
      </c>
    </row>
    <row r="142" spans="1:4" ht="23.25">
      <c r="A142" s="47">
        <v>40045</v>
      </c>
      <c r="B142" s="48">
        <v>37853</v>
      </c>
      <c r="C142" s="49"/>
      <c r="D142" s="49">
        <v>251.471</v>
      </c>
    </row>
    <row r="143" spans="1:4" ht="23.25">
      <c r="A143" s="47">
        <v>40046</v>
      </c>
      <c r="B143" s="48">
        <v>37854</v>
      </c>
      <c r="C143" s="49"/>
      <c r="D143" s="49">
        <v>251.291</v>
      </c>
    </row>
    <row r="144" spans="1:4" ht="23.25">
      <c r="A144" s="47">
        <v>40047</v>
      </c>
      <c r="B144" s="48">
        <v>37855</v>
      </c>
      <c r="C144" s="49"/>
      <c r="D144" s="49">
        <v>250.671</v>
      </c>
    </row>
    <row r="145" spans="1:4" ht="23.25">
      <c r="A145" s="47">
        <v>40048</v>
      </c>
      <c r="B145" s="48">
        <v>37856</v>
      </c>
      <c r="C145" s="49"/>
      <c r="D145" s="49">
        <v>250.34099999999998</v>
      </c>
    </row>
    <row r="146" spans="1:5" ht="23.25">
      <c r="A146" s="47">
        <v>40049</v>
      </c>
      <c r="B146" s="48">
        <v>37857</v>
      </c>
      <c r="C146" s="49"/>
      <c r="D146" s="49">
        <v>250.451</v>
      </c>
      <c r="E146" s="56"/>
    </row>
    <row r="147" spans="1:4" ht="23.25">
      <c r="A147" s="47">
        <v>40050</v>
      </c>
      <c r="B147" s="48">
        <v>37858</v>
      </c>
      <c r="C147" s="49"/>
      <c r="D147" s="49">
        <v>250.291</v>
      </c>
    </row>
    <row r="148" spans="1:4" ht="23.25">
      <c r="A148" s="47">
        <v>40051</v>
      </c>
      <c r="B148" s="48">
        <v>37859</v>
      </c>
      <c r="C148" s="49"/>
      <c r="D148" s="49">
        <v>250.24099999999999</v>
      </c>
    </row>
    <row r="149" spans="1:4" ht="23.25">
      <c r="A149" s="47">
        <v>40052</v>
      </c>
      <c r="B149" s="48">
        <v>37860</v>
      </c>
      <c r="C149" s="49"/>
      <c r="D149" s="49">
        <v>250.391</v>
      </c>
    </row>
    <row r="150" spans="1:4" ht="23.25">
      <c r="A150" s="47">
        <v>40053</v>
      </c>
      <c r="B150" s="48">
        <v>37861</v>
      </c>
      <c r="C150" s="49"/>
      <c r="D150" s="49">
        <v>250.691</v>
      </c>
    </row>
    <row r="151" spans="1:4" ht="23.25">
      <c r="A151" s="47">
        <v>40054</v>
      </c>
      <c r="B151" s="48">
        <v>37862</v>
      </c>
      <c r="C151" s="49"/>
      <c r="D151" s="49">
        <v>250.451</v>
      </c>
    </row>
    <row r="152" spans="1:5" ht="23.25">
      <c r="A152" s="47">
        <v>40055</v>
      </c>
      <c r="B152" s="48">
        <v>37863</v>
      </c>
      <c r="C152" s="49"/>
      <c r="D152" s="49">
        <v>250.911</v>
      </c>
      <c r="E152" s="50">
        <v>250.891</v>
      </c>
    </row>
    <row r="153" spans="1:4" ht="23.25">
      <c r="A153" s="47">
        <v>40056</v>
      </c>
      <c r="B153" s="48">
        <v>37864</v>
      </c>
      <c r="C153" s="49"/>
      <c r="D153" s="49">
        <v>251.37099999999998</v>
      </c>
    </row>
    <row r="154" spans="1:4" ht="23.25">
      <c r="A154" s="47">
        <v>40057</v>
      </c>
      <c r="B154" s="48">
        <v>37865</v>
      </c>
      <c r="C154"/>
      <c r="D154" s="49">
        <v>250.93099999999998</v>
      </c>
    </row>
    <row r="155" spans="1:4" ht="23.25">
      <c r="A155" s="47">
        <v>40058</v>
      </c>
      <c r="B155" s="48">
        <v>37866</v>
      </c>
      <c r="C155"/>
      <c r="D155" s="49">
        <v>250.441</v>
      </c>
    </row>
    <row r="156" spans="1:4" ht="23.25">
      <c r="A156" s="47">
        <v>40059</v>
      </c>
      <c r="B156" s="48">
        <v>37867</v>
      </c>
      <c r="C156"/>
      <c r="D156" s="49">
        <v>250.18099999999998</v>
      </c>
    </row>
    <row r="157" spans="1:4" ht="23.25">
      <c r="A157" s="47">
        <v>40060</v>
      </c>
      <c r="B157" s="48">
        <v>37868</v>
      </c>
      <c r="C157"/>
      <c r="D157" s="49">
        <v>250.051</v>
      </c>
    </row>
    <row r="158" spans="1:4" ht="23.25">
      <c r="A158" s="47">
        <v>40061</v>
      </c>
      <c r="B158" s="48">
        <v>37869</v>
      </c>
      <c r="C158"/>
      <c r="D158" s="49">
        <v>250.001</v>
      </c>
    </row>
    <row r="159" spans="1:4" ht="23.25">
      <c r="A159" s="47">
        <v>40062</v>
      </c>
      <c r="B159" s="48">
        <v>37870</v>
      </c>
      <c r="C159"/>
      <c r="D159" s="49">
        <v>250.28099999999998</v>
      </c>
    </row>
    <row r="160" spans="1:4" ht="23.25">
      <c r="A160" s="47">
        <v>40063</v>
      </c>
      <c r="B160" s="48">
        <v>37871</v>
      </c>
      <c r="C160"/>
      <c r="D160" s="49">
        <v>250.191</v>
      </c>
    </row>
    <row r="161" spans="1:4" ht="23.25">
      <c r="A161" s="47">
        <v>40064</v>
      </c>
      <c r="B161" s="48">
        <v>37872</v>
      </c>
      <c r="C161"/>
      <c r="D161" s="49">
        <v>250.391</v>
      </c>
    </row>
    <row r="162" spans="1:4" ht="23.25">
      <c r="A162" s="47">
        <v>40065</v>
      </c>
      <c r="B162" s="48">
        <v>37873</v>
      </c>
      <c r="C162"/>
      <c r="D162" s="49">
        <v>250.451</v>
      </c>
    </row>
    <row r="163" spans="1:4" ht="23.25">
      <c r="A163" s="47">
        <v>40066</v>
      </c>
      <c r="B163" s="48">
        <v>37874</v>
      </c>
      <c r="C163"/>
      <c r="D163" s="49">
        <v>250.301</v>
      </c>
    </row>
    <row r="164" spans="1:4" ht="23.25">
      <c r="A164" s="47">
        <v>40067</v>
      </c>
      <c r="B164" s="48">
        <v>37875</v>
      </c>
      <c r="C164"/>
      <c r="D164" s="49">
        <v>252.251</v>
      </c>
    </row>
    <row r="165" spans="1:4" ht="23.25">
      <c r="A165" s="47">
        <v>40068</v>
      </c>
      <c r="B165" s="48">
        <v>37876</v>
      </c>
      <c r="C165"/>
      <c r="D165" s="49">
        <v>252.87099999999998</v>
      </c>
    </row>
    <row r="166" spans="1:5" ht="23.25">
      <c r="A166" s="47">
        <v>40069</v>
      </c>
      <c r="B166" s="48">
        <v>37877</v>
      </c>
      <c r="C166"/>
      <c r="D166" s="49">
        <v>251.171</v>
      </c>
      <c r="E166" s="50">
        <v>251.09</v>
      </c>
    </row>
    <row r="167" spans="1:4" ht="23.25">
      <c r="A167" s="47">
        <v>40070</v>
      </c>
      <c r="B167" s="48">
        <v>37878</v>
      </c>
      <c r="C167"/>
      <c r="D167" s="49">
        <v>250.941</v>
      </c>
    </row>
    <row r="168" spans="1:4" ht="23.25">
      <c r="A168" s="47">
        <v>40071</v>
      </c>
      <c r="B168" s="48">
        <v>37879</v>
      </c>
      <c r="C168"/>
      <c r="D168" s="49">
        <v>250.671</v>
      </c>
    </row>
    <row r="169" spans="1:4" ht="23.25">
      <c r="A169" s="47">
        <v>40072</v>
      </c>
      <c r="B169" s="48">
        <v>37880</v>
      </c>
      <c r="C169"/>
      <c r="D169" s="49">
        <v>250.56099999999998</v>
      </c>
    </row>
    <row r="170" spans="1:4" ht="23.25">
      <c r="A170" s="47">
        <v>40073</v>
      </c>
      <c r="B170" s="48">
        <v>37881</v>
      </c>
      <c r="C170"/>
      <c r="D170" s="49">
        <v>250.411</v>
      </c>
    </row>
    <row r="171" spans="1:4" ht="23.25">
      <c r="A171" s="47">
        <v>40074</v>
      </c>
      <c r="B171" s="48">
        <v>37882</v>
      </c>
      <c r="C171"/>
      <c r="D171" s="49">
        <v>250.251</v>
      </c>
    </row>
    <row r="172" spans="1:5" ht="23.25">
      <c r="A172" s="47">
        <v>40075</v>
      </c>
      <c r="B172" s="48">
        <v>37883</v>
      </c>
      <c r="C172"/>
      <c r="D172" s="49">
        <v>251.071</v>
      </c>
      <c r="E172" s="56"/>
    </row>
    <row r="173" spans="1:5" ht="23.25">
      <c r="A173" s="47">
        <v>40076</v>
      </c>
      <c r="B173" s="48">
        <v>37884</v>
      </c>
      <c r="C173"/>
      <c r="D173" s="49">
        <v>251.381</v>
      </c>
      <c r="E173" s="50">
        <v>251.38</v>
      </c>
    </row>
    <row r="174" spans="1:4" ht="23.25">
      <c r="A174" s="47">
        <v>40077</v>
      </c>
      <c r="B174" s="48">
        <v>37885</v>
      </c>
      <c r="C174"/>
      <c r="D174" s="49">
        <v>250.671</v>
      </c>
    </row>
    <row r="175" spans="1:4" ht="23.25">
      <c r="A175" s="47">
        <v>40078</v>
      </c>
      <c r="B175" s="48">
        <v>37886</v>
      </c>
      <c r="C175"/>
      <c r="D175" s="49">
        <v>250.251</v>
      </c>
    </row>
    <row r="176" spans="1:5" ht="23.25">
      <c r="A176" s="47">
        <v>40079</v>
      </c>
      <c r="B176" s="48">
        <v>37887</v>
      </c>
      <c r="C176"/>
      <c r="D176" s="49">
        <v>250.161</v>
      </c>
      <c r="E176" s="59"/>
    </row>
    <row r="177" spans="1:5" ht="23.25">
      <c r="A177" s="47">
        <v>40080</v>
      </c>
      <c r="B177" s="48">
        <v>37888</v>
      </c>
      <c r="C177"/>
      <c r="D177" s="49">
        <v>250.101</v>
      </c>
      <c r="E177" s="60"/>
    </row>
    <row r="178" spans="1:4" ht="23.25">
      <c r="A178" s="47">
        <v>40081</v>
      </c>
      <c r="B178" s="48">
        <v>37889</v>
      </c>
      <c r="C178"/>
      <c r="D178" s="49">
        <v>250.09099999999998</v>
      </c>
    </row>
    <row r="179" spans="1:4" ht="23.25">
      <c r="A179" s="47">
        <v>40082</v>
      </c>
      <c r="B179" s="48">
        <v>37890</v>
      </c>
      <c r="C179"/>
      <c r="D179" s="49">
        <v>250.09099999999998</v>
      </c>
    </row>
    <row r="180" spans="1:5" ht="23.25">
      <c r="A180" s="47">
        <v>40083</v>
      </c>
      <c r="B180" s="48">
        <v>37891</v>
      </c>
      <c r="C180"/>
      <c r="D180" s="49">
        <v>250.06099999999998</v>
      </c>
      <c r="E180" s="56"/>
    </row>
    <row r="181" spans="1:5" ht="23.25">
      <c r="A181" s="47">
        <v>40084</v>
      </c>
      <c r="B181" s="48">
        <v>37892</v>
      </c>
      <c r="C181"/>
      <c r="D181" s="49">
        <v>250.03099999999998</v>
      </c>
      <c r="E181" s="56">
        <v>249.99</v>
      </c>
    </row>
    <row r="182" spans="1:4" ht="23.25">
      <c r="A182" s="47">
        <v>40085</v>
      </c>
      <c r="B182" s="48">
        <v>37893</v>
      </c>
      <c r="C182"/>
      <c r="D182" s="49">
        <v>249.99099999999999</v>
      </c>
    </row>
    <row r="183" spans="1:4" ht="23.25">
      <c r="A183" s="47">
        <v>40086</v>
      </c>
      <c r="B183" s="48">
        <v>37894</v>
      </c>
      <c r="C183"/>
      <c r="D183" s="49">
        <v>249.951</v>
      </c>
    </row>
    <row r="184" spans="1:4" ht="23.25">
      <c r="A184" s="47">
        <v>40087</v>
      </c>
      <c r="B184" s="48">
        <v>37895</v>
      </c>
      <c r="C184"/>
      <c r="D184" s="49">
        <v>249.941</v>
      </c>
    </row>
    <row r="185" spans="1:4" ht="23.25">
      <c r="A185" s="47">
        <v>40088</v>
      </c>
      <c r="B185" s="48">
        <v>37896</v>
      </c>
      <c r="C185"/>
      <c r="D185" s="49">
        <v>249.96099999999998</v>
      </c>
    </row>
    <row r="186" spans="1:4" ht="23.25">
      <c r="A186" s="47">
        <v>40089</v>
      </c>
      <c r="B186" s="48">
        <v>37897</v>
      </c>
      <c r="C186"/>
      <c r="D186" s="49">
        <v>249.971</v>
      </c>
    </row>
    <row r="187" spans="1:4" ht="23.25">
      <c r="A187" s="47">
        <v>40090</v>
      </c>
      <c r="B187" s="48">
        <v>37898</v>
      </c>
      <c r="C187"/>
      <c r="D187" s="49">
        <v>249.93099999999998</v>
      </c>
    </row>
    <row r="188" spans="1:5" ht="23.25">
      <c r="A188" s="47">
        <v>40091</v>
      </c>
      <c r="B188" s="48">
        <v>37899</v>
      </c>
      <c r="C188"/>
      <c r="D188" s="49">
        <v>249.96099999999998</v>
      </c>
      <c r="E188" s="50">
        <v>249.89</v>
      </c>
    </row>
    <row r="189" spans="1:4" ht="23.25">
      <c r="A189" s="47">
        <v>40092</v>
      </c>
      <c r="B189" s="48">
        <v>37900</v>
      </c>
      <c r="C189"/>
      <c r="D189" s="49">
        <v>250.111</v>
      </c>
    </row>
    <row r="190" spans="1:4" ht="23.25">
      <c r="A190" s="47">
        <v>40093</v>
      </c>
      <c r="B190" s="48">
        <v>37901</v>
      </c>
      <c r="C190"/>
      <c r="D190" s="49">
        <v>250.131</v>
      </c>
    </row>
    <row r="191" spans="1:4" ht="23.25">
      <c r="A191" s="47">
        <v>40094</v>
      </c>
      <c r="B191" s="48">
        <v>37902</v>
      </c>
      <c r="C191"/>
      <c r="D191" s="49">
        <v>250.131</v>
      </c>
    </row>
    <row r="192" spans="1:4" ht="23.25">
      <c r="A192" s="47">
        <v>40095</v>
      </c>
      <c r="B192" s="48">
        <v>37903</v>
      </c>
      <c r="C192"/>
      <c r="D192" s="49">
        <v>250.021</v>
      </c>
    </row>
    <row r="193" spans="1:5" ht="23.25">
      <c r="A193" s="47">
        <v>40096</v>
      </c>
      <c r="B193" s="48">
        <v>37904</v>
      </c>
      <c r="C193"/>
      <c r="D193" s="49">
        <v>249.921</v>
      </c>
      <c r="E193" s="50">
        <v>249.9</v>
      </c>
    </row>
    <row r="194" spans="1:4" ht="23.25">
      <c r="A194" s="47">
        <v>40097</v>
      </c>
      <c r="B194" s="48">
        <v>37905</v>
      </c>
      <c r="C194"/>
      <c r="D194" s="49">
        <v>249.921</v>
      </c>
    </row>
    <row r="195" spans="1:4" ht="23.25">
      <c r="A195" s="47">
        <v>40098</v>
      </c>
      <c r="B195" s="48">
        <v>37906</v>
      </c>
      <c r="C195"/>
      <c r="D195" s="49">
        <v>249.951</v>
      </c>
    </row>
    <row r="196" spans="1:4" ht="23.25">
      <c r="A196" s="47">
        <v>40099</v>
      </c>
      <c r="B196" s="48">
        <v>37907</v>
      </c>
      <c r="C196"/>
      <c r="D196" s="49">
        <v>249.93099999999998</v>
      </c>
    </row>
    <row r="197" spans="1:4" ht="23.25">
      <c r="A197" s="47">
        <v>40100</v>
      </c>
      <c r="B197" s="48">
        <v>37908</v>
      </c>
      <c r="C197"/>
      <c r="D197" s="49">
        <v>249.90099999999998</v>
      </c>
    </row>
    <row r="198" spans="1:4" ht="23.25">
      <c r="A198" s="47">
        <v>40101</v>
      </c>
      <c r="B198" s="48">
        <v>37909</v>
      </c>
      <c r="C198"/>
      <c r="D198" s="49">
        <v>249.84099999999998</v>
      </c>
    </row>
    <row r="199" spans="1:4" ht="23.25">
      <c r="A199" s="47">
        <v>40102</v>
      </c>
      <c r="B199" s="48">
        <v>37910</v>
      </c>
      <c r="C199"/>
      <c r="D199" s="49">
        <v>249.851</v>
      </c>
    </row>
    <row r="200" spans="1:4" ht="23.25">
      <c r="A200" s="47">
        <v>40103</v>
      </c>
      <c r="B200" s="48">
        <v>37911</v>
      </c>
      <c r="C200"/>
      <c r="D200" s="49">
        <v>249.831</v>
      </c>
    </row>
    <row r="201" spans="1:4" ht="23.25">
      <c r="A201" s="47">
        <v>40104</v>
      </c>
      <c r="B201" s="48">
        <v>37912</v>
      </c>
      <c r="C201"/>
      <c r="D201" s="49">
        <v>249.831</v>
      </c>
    </row>
    <row r="202" spans="1:4" ht="23.25">
      <c r="A202" s="47">
        <v>40105</v>
      </c>
      <c r="B202" s="48">
        <v>37913</v>
      </c>
      <c r="C202"/>
      <c r="D202" s="49">
        <v>249.81099999999998</v>
      </c>
    </row>
    <row r="203" spans="1:5" ht="23.25">
      <c r="A203" s="47">
        <v>40106</v>
      </c>
      <c r="B203" s="48">
        <v>37914</v>
      </c>
      <c r="C203"/>
      <c r="D203" s="49">
        <v>249.831</v>
      </c>
      <c r="E203" s="50">
        <v>249.83</v>
      </c>
    </row>
    <row r="204" spans="1:4" ht="23.25">
      <c r="A204" s="47">
        <v>40107</v>
      </c>
      <c r="B204" s="48">
        <v>37915</v>
      </c>
      <c r="C204"/>
      <c r="D204" s="49">
        <v>249.821</v>
      </c>
    </row>
    <row r="205" spans="1:4" ht="23.25">
      <c r="A205" s="47">
        <v>40108</v>
      </c>
      <c r="B205" s="48">
        <v>37916</v>
      </c>
      <c r="C205"/>
      <c r="D205" s="49">
        <v>249.821</v>
      </c>
    </row>
    <row r="206" spans="1:4" ht="23.25">
      <c r="A206" s="47">
        <v>40109</v>
      </c>
      <c r="B206" s="48">
        <v>37917</v>
      </c>
      <c r="C206"/>
      <c r="D206" s="49">
        <v>249.821</v>
      </c>
    </row>
    <row r="207" spans="1:4" ht="23.25">
      <c r="A207" s="47">
        <v>40110</v>
      </c>
      <c r="B207" s="48">
        <v>37918</v>
      </c>
      <c r="C207"/>
      <c r="D207" s="49">
        <v>249.81099999999998</v>
      </c>
    </row>
    <row r="208" spans="1:4" ht="23.25">
      <c r="A208" s="47">
        <v>40111</v>
      </c>
      <c r="B208" s="48">
        <v>37919</v>
      </c>
      <c r="C208"/>
      <c r="D208" s="49">
        <v>249.821</v>
      </c>
    </row>
    <row r="209" spans="1:4" ht="23.25">
      <c r="A209" s="47">
        <v>40112</v>
      </c>
      <c r="B209" s="48">
        <v>37920</v>
      </c>
      <c r="C209"/>
      <c r="D209" s="49">
        <v>249.891</v>
      </c>
    </row>
    <row r="210" spans="1:4" ht="23.25">
      <c r="A210" s="47">
        <v>40113</v>
      </c>
      <c r="B210" s="48">
        <v>37921</v>
      </c>
      <c r="C210"/>
      <c r="D210" s="49">
        <v>249.921</v>
      </c>
    </row>
    <row r="211" spans="1:4" ht="23.25">
      <c r="A211" s="47">
        <v>40114</v>
      </c>
      <c r="B211" s="48">
        <v>37922</v>
      </c>
      <c r="C211"/>
      <c r="D211" s="49">
        <v>249.791</v>
      </c>
    </row>
    <row r="212" spans="1:4" ht="23.25">
      <c r="A212" s="47">
        <v>40115</v>
      </c>
      <c r="B212" s="48">
        <v>37923</v>
      </c>
      <c r="C212"/>
      <c r="D212" s="49">
        <v>249.791</v>
      </c>
    </row>
    <row r="213" spans="1:4" ht="23.25">
      <c r="A213" s="47">
        <v>40116</v>
      </c>
      <c r="B213" s="48">
        <v>37924</v>
      </c>
      <c r="C213"/>
      <c r="D213" s="49">
        <v>249.87099999999998</v>
      </c>
    </row>
    <row r="214" spans="1:4" ht="23.25">
      <c r="A214" s="47">
        <v>40117</v>
      </c>
      <c r="B214" s="48">
        <v>37925</v>
      </c>
      <c r="C214"/>
      <c r="D214" s="49">
        <v>249.87099999999998</v>
      </c>
    </row>
    <row r="215" spans="1:5" ht="23.25">
      <c r="A215" s="47">
        <v>40118</v>
      </c>
      <c r="B215" s="48">
        <v>37926</v>
      </c>
      <c r="C215"/>
      <c r="D215" s="49">
        <v>249.821</v>
      </c>
      <c r="E215" s="50">
        <v>249.79</v>
      </c>
    </row>
    <row r="216" spans="1:4" ht="23.25">
      <c r="A216" s="47">
        <v>40119</v>
      </c>
      <c r="B216" s="48">
        <v>37927</v>
      </c>
      <c r="C216"/>
      <c r="D216" s="49">
        <v>249.94299999999998</v>
      </c>
    </row>
    <row r="217" spans="1:4" ht="23.25">
      <c r="A217" s="47">
        <v>40120</v>
      </c>
      <c r="B217" s="48">
        <v>37928</v>
      </c>
      <c r="C217"/>
      <c r="D217" s="49">
        <v>249.78099999999998</v>
      </c>
    </row>
    <row r="218" spans="1:4" ht="23.25">
      <c r="A218" s="47">
        <v>40121</v>
      </c>
      <c r="B218" s="48">
        <v>37929</v>
      </c>
      <c r="C218"/>
      <c r="D218" s="49">
        <v>249.751</v>
      </c>
    </row>
    <row r="219" spans="1:4" ht="23.25">
      <c r="A219" s="47">
        <v>40122</v>
      </c>
      <c r="B219" s="48">
        <v>37930</v>
      </c>
      <c r="C219"/>
      <c r="D219" s="49">
        <v>249.731</v>
      </c>
    </row>
    <row r="220" spans="1:4" ht="23.25">
      <c r="A220" s="47">
        <v>40123</v>
      </c>
      <c r="B220" s="48">
        <v>37931</v>
      </c>
      <c r="C220"/>
      <c r="D220" s="49">
        <v>249.731</v>
      </c>
    </row>
    <row r="221" spans="1:4" ht="23.25">
      <c r="A221" s="47">
        <v>40124</v>
      </c>
      <c r="B221" s="48">
        <v>37932</v>
      </c>
      <c r="C221"/>
      <c r="D221" s="49">
        <v>249.731</v>
      </c>
    </row>
    <row r="222" spans="1:4" ht="23.25">
      <c r="A222" s="47">
        <v>40125</v>
      </c>
      <c r="B222" s="48">
        <v>37933</v>
      </c>
      <c r="C222"/>
      <c r="D222" s="49">
        <v>249.81099999999998</v>
      </c>
    </row>
    <row r="223" spans="1:4" ht="23.25">
      <c r="A223" s="47">
        <v>40126</v>
      </c>
      <c r="B223" s="48">
        <v>37934</v>
      </c>
      <c r="C223"/>
      <c r="D223" s="49">
        <v>249.941</v>
      </c>
    </row>
    <row r="224" spans="1:4" ht="23.25">
      <c r="A224" s="47">
        <v>40127</v>
      </c>
      <c r="B224" s="48">
        <v>37935</v>
      </c>
      <c r="C224"/>
      <c r="D224" s="49">
        <v>249.791</v>
      </c>
    </row>
    <row r="225" spans="1:4" ht="23.25">
      <c r="A225" s="47">
        <v>40128</v>
      </c>
      <c r="B225" s="48">
        <v>37936</v>
      </c>
      <c r="C225"/>
      <c r="D225" s="49">
        <v>249.791</v>
      </c>
    </row>
    <row r="226" spans="1:4" ht="23.25">
      <c r="A226" s="47">
        <v>40129</v>
      </c>
      <c r="B226" s="48">
        <v>37937</v>
      </c>
      <c r="C226"/>
      <c r="D226" s="49">
        <v>249.771</v>
      </c>
    </row>
    <row r="227" spans="1:4" ht="23.25">
      <c r="A227" s="47">
        <v>40130</v>
      </c>
      <c r="B227" s="48">
        <v>37938</v>
      </c>
      <c r="C227"/>
      <c r="D227" s="49">
        <v>249.751</v>
      </c>
    </row>
    <row r="228" spans="1:4" ht="23.25">
      <c r="A228" s="47">
        <v>40131</v>
      </c>
      <c r="B228" s="48">
        <v>37939</v>
      </c>
      <c r="C228"/>
      <c r="D228" s="49">
        <v>249.751</v>
      </c>
    </row>
    <row r="229" spans="1:4" ht="23.25">
      <c r="A229" s="47">
        <v>40132</v>
      </c>
      <c r="B229" s="48">
        <v>37940</v>
      </c>
      <c r="C229"/>
      <c r="D229" s="49">
        <v>249.74099999999999</v>
      </c>
    </row>
    <row r="230" spans="1:5" ht="23.25">
      <c r="A230" s="47">
        <v>40133</v>
      </c>
      <c r="B230" s="48">
        <v>37941</v>
      </c>
      <c r="C230"/>
      <c r="D230" s="49">
        <v>249.74099999999999</v>
      </c>
      <c r="E230" s="59">
        <v>249.74</v>
      </c>
    </row>
    <row r="231" spans="1:4" ht="23.25">
      <c r="A231" s="47">
        <v>40134</v>
      </c>
      <c r="B231" s="48">
        <v>37942</v>
      </c>
      <c r="C231"/>
      <c r="D231" s="49">
        <v>249.74099999999999</v>
      </c>
    </row>
    <row r="232" spans="1:4" ht="23.25">
      <c r="A232" s="47">
        <v>40135</v>
      </c>
      <c r="B232" s="48">
        <v>37943</v>
      </c>
      <c r="C232"/>
      <c r="D232" s="49">
        <v>249.732</v>
      </c>
    </row>
    <row r="233" spans="1:4" ht="23.25">
      <c r="A233" s="47">
        <v>40136</v>
      </c>
      <c r="B233" s="48">
        <v>37944</v>
      </c>
      <c r="C233"/>
      <c r="D233" s="49">
        <v>249.731</v>
      </c>
    </row>
    <row r="234" spans="1:4" ht="23.25">
      <c r="A234" s="47">
        <v>40137</v>
      </c>
      <c r="B234" s="48">
        <v>37945</v>
      </c>
      <c r="C234"/>
      <c r="D234" s="49">
        <v>249.731</v>
      </c>
    </row>
    <row r="235" spans="1:5" ht="23.25">
      <c r="A235" s="47">
        <v>40138</v>
      </c>
      <c r="B235" s="48">
        <v>37946</v>
      </c>
      <c r="C235"/>
      <c r="D235" s="49">
        <v>249.71099999999998</v>
      </c>
      <c r="E235" s="50">
        <v>249.71</v>
      </c>
    </row>
    <row r="236" spans="1:4" ht="23.25">
      <c r="A236" s="47">
        <v>40139</v>
      </c>
      <c r="B236" s="48">
        <v>37947</v>
      </c>
      <c r="C236"/>
      <c r="D236" s="49">
        <v>249.701</v>
      </c>
    </row>
    <row r="237" spans="1:4" ht="23.25">
      <c r="A237" s="47">
        <v>40140</v>
      </c>
      <c r="B237" s="48">
        <v>37948</v>
      </c>
      <c r="C237"/>
      <c r="D237" s="49">
        <v>249.691</v>
      </c>
    </row>
    <row r="238" spans="1:4" ht="23.25">
      <c r="A238" s="47">
        <v>40141</v>
      </c>
      <c r="B238" s="48">
        <v>37949</v>
      </c>
      <c r="C238"/>
      <c r="D238" s="49">
        <v>249.691</v>
      </c>
    </row>
    <row r="239" spans="1:4" ht="23.25">
      <c r="A239" s="47">
        <v>40142</v>
      </c>
      <c r="B239" s="48">
        <v>37950</v>
      </c>
      <c r="C239"/>
      <c r="D239" s="49">
        <v>249.691</v>
      </c>
    </row>
    <row r="240" spans="1:4" ht="23.25">
      <c r="A240" s="47">
        <v>40143</v>
      </c>
      <c r="B240" s="48">
        <v>37951</v>
      </c>
      <c r="C240"/>
      <c r="D240" s="49">
        <v>249.691</v>
      </c>
    </row>
    <row r="241" spans="1:4" ht="23.25">
      <c r="A241" s="47">
        <v>40144</v>
      </c>
      <c r="B241" s="48">
        <v>37952</v>
      </c>
      <c r="C241"/>
      <c r="D241" s="49">
        <v>249.691</v>
      </c>
    </row>
    <row r="242" spans="1:5" ht="23.25">
      <c r="A242" s="47">
        <v>40145</v>
      </c>
      <c r="B242" s="48">
        <v>37953</v>
      </c>
      <c r="C242"/>
      <c r="D242" s="49">
        <v>249.68099999999998</v>
      </c>
      <c r="E242" s="56"/>
    </row>
    <row r="243" spans="1:4" ht="23.25">
      <c r="A243" s="47">
        <v>40146</v>
      </c>
      <c r="B243" s="48">
        <v>37954</v>
      </c>
      <c r="C243"/>
      <c r="D243" s="49">
        <v>249.68099999999998</v>
      </c>
    </row>
    <row r="244" spans="1:4" ht="23.25">
      <c r="A244" s="47">
        <v>40147</v>
      </c>
      <c r="B244" s="48">
        <v>37955</v>
      </c>
      <c r="C244"/>
      <c r="D244" s="49">
        <v>249.671</v>
      </c>
    </row>
    <row r="245" spans="1:4" ht="23.25">
      <c r="A245" s="47">
        <v>40148</v>
      </c>
      <c r="B245" s="48">
        <v>37956</v>
      </c>
      <c r="C245"/>
      <c r="D245" s="49">
        <v>249.65099999999998</v>
      </c>
    </row>
    <row r="246" spans="1:4" ht="23.25">
      <c r="A246" s="47">
        <v>40149</v>
      </c>
      <c r="B246" s="48">
        <v>37957</v>
      </c>
      <c r="C246"/>
      <c r="D246" s="49">
        <v>249.65099999999998</v>
      </c>
    </row>
    <row r="247" spans="1:4" ht="23.25">
      <c r="A247" s="47">
        <v>40150</v>
      </c>
      <c r="B247" s="48">
        <v>37958</v>
      </c>
      <c r="C247"/>
      <c r="D247" s="49">
        <v>249.65099999999998</v>
      </c>
    </row>
    <row r="248" spans="1:4" ht="23.25">
      <c r="A248" s="47">
        <v>40151</v>
      </c>
      <c r="B248" s="48">
        <v>37959</v>
      </c>
      <c r="C248"/>
      <c r="D248" s="49">
        <v>249.641</v>
      </c>
    </row>
    <row r="249" spans="1:4" ht="23.25">
      <c r="A249" s="47">
        <v>40152</v>
      </c>
      <c r="B249" s="48">
        <v>37960</v>
      </c>
      <c r="C249"/>
      <c r="D249" s="49">
        <v>249.641</v>
      </c>
    </row>
    <row r="250" spans="1:5" ht="23.25">
      <c r="A250" s="47">
        <v>40153</v>
      </c>
      <c r="B250" s="48">
        <v>37961</v>
      </c>
      <c r="C250"/>
      <c r="D250" s="49">
        <v>249.641</v>
      </c>
      <c r="E250" s="50">
        <v>249.63</v>
      </c>
    </row>
    <row r="251" spans="1:4" ht="23.25">
      <c r="A251" s="47">
        <v>40154</v>
      </c>
      <c r="B251" s="48">
        <v>37962</v>
      </c>
      <c r="C251"/>
      <c r="D251" s="49">
        <v>249.631</v>
      </c>
    </row>
    <row r="252" spans="1:4" ht="23.25">
      <c r="A252" s="47">
        <v>40155</v>
      </c>
      <c r="B252" s="48">
        <v>37963</v>
      </c>
      <c r="C252"/>
      <c r="D252" s="49">
        <v>249.631</v>
      </c>
    </row>
    <row r="253" spans="1:4" ht="23.25">
      <c r="A253" s="47">
        <v>40156</v>
      </c>
      <c r="B253" s="48">
        <v>37964</v>
      </c>
      <c r="C253"/>
      <c r="D253" s="49">
        <v>249.631</v>
      </c>
    </row>
    <row r="254" spans="1:4" ht="23.25">
      <c r="A254" s="47">
        <v>40157</v>
      </c>
      <c r="B254" s="48">
        <v>37965</v>
      </c>
      <c r="C254"/>
      <c r="D254" s="49">
        <v>249.632</v>
      </c>
    </row>
    <row r="255" spans="1:4" ht="23.25">
      <c r="A255" s="47">
        <v>40158</v>
      </c>
      <c r="B255" s="48">
        <v>37966</v>
      </c>
      <c r="C255"/>
      <c r="D255" s="49">
        <v>249.62099999999998</v>
      </c>
    </row>
    <row r="256" spans="1:4" ht="23.25">
      <c r="A256" s="47">
        <v>40159</v>
      </c>
      <c r="B256" s="48">
        <v>37967</v>
      </c>
      <c r="C256"/>
      <c r="D256" s="49">
        <v>249.62099999999998</v>
      </c>
    </row>
    <row r="257" spans="1:4" ht="23.25">
      <c r="A257" s="47">
        <v>40160</v>
      </c>
      <c r="B257" s="48">
        <v>37968</v>
      </c>
      <c r="C257"/>
      <c r="D257" s="49">
        <v>249.62099999999998</v>
      </c>
    </row>
    <row r="258" spans="1:4" ht="23.25">
      <c r="A258" s="47">
        <v>40161</v>
      </c>
      <c r="B258" s="48">
        <v>37969</v>
      </c>
      <c r="C258"/>
      <c r="D258" s="49">
        <v>249.62099999999998</v>
      </c>
    </row>
    <row r="259" spans="1:4" ht="23.25">
      <c r="A259" s="47">
        <v>40162</v>
      </c>
      <c r="B259" s="48">
        <v>37970</v>
      </c>
      <c r="C259"/>
      <c r="D259" s="49">
        <v>249.611</v>
      </c>
    </row>
    <row r="260" spans="1:4" ht="23.25">
      <c r="A260" s="47">
        <v>40163</v>
      </c>
      <c r="B260" s="48">
        <v>37971</v>
      </c>
      <c r="C260"/>
      <c r="D260" s="49">
        <v>249.611</v>
      </c>
    </row>
    <row r="261" spans="1:4" ht="23.25">
      <c r="A261" s="47">
        <v>40164</v>
      </c>
      <c r="B261" s="48">
        <v>37972</v>
      </c>
      <c r="C261"/>
      <c r="D261" s="49">
        <v>249.611</v>
      </c>
    </row>
    <row r="262" spans="1:4" ht="23.25">
      <c r="A262" s="47">
        <v>40165</v>
      </c>
      <c r="B262" s="48">
        <v>37973</v>
      </c>
      <c r="C262"/>
      <c r="D262" s="49">
        <v>249.611</v>
      </c>
    </row>
    <row r="263" spans="1:4" ht="23.25">
      <c r="A263" s="47">
        <v>40166</v>
      </c>
      <c r="B263" s="48">
        <v>37974</v>
      </c>
      <c r="C263"/>
      <c r="D263" s="49">
        <v>249.611</v>
      </c>
    </row>
    <row r="264" spans="1:4" ht="23.25">
      <c r="A264" s="47">
        <v>40167</v>
      </c>
      <c r="B264" s="48">
        <v>37975</v>
      </c>
      <c r="C264"/>
      <c r="D264" s="49">
        <v>249.601</v>
      </c>
    </row>
    <row r="265" spans="1:4" ht="23.25">
      <c r="A265" s="47">
        <v>40168</v>
      </c>
      <c r="B265" s="48">
        <v>37976</v>
      </c>
      <c r="C265"/>
      <c r="D265" s="49">
        <v>249.601</v>
      </c>
    </row>
    <row r="266" spans="1:4" ht="23.25">
      <c r="A266" s="47">
        <v>40169</v>
      </c>
      <c r="B266" s="48">
        <v>37977</v>
      </c>
      <c r="C266"/>
      <c r="D266" s="49">
        <v>249.611</v>
      </c>
    </row>
    <row r="267" spans="1:5" ht="23.25">
      <c r="A267" s="47">
        <v>40170</v>
      </c>
      <c r="B267" s="48">
        <v>37978</v>
      </c>
      <c r="C267"/>
      <c r="D267" s="49">
        <v>249.611</v>
      </c>
      <c r="E267" s="50">
        <v>249.61</v>
      </c>
    </row>
    <row r="268" spans="1:4" ht="23.25">
      <c r="A268" s="47">
        <v>40171</v>
      </c>
      <c r="B268" s="48">
        <v>37979</v>
      </c>
      <c r="C268"/>
      <c r="D268" s="49">
        <v>249.611</v>
      </c>
    </row>
    <row r="269" spans="1:4" ht="23.25">
      <c r="A269" s="47">
        <v>40172</v>
      </c>
      <c r="B269" s="48">
        <v>37980</v>
      </c>
      <c r="C269"/>
      <c r="D269" s="49">
        <v>249.601</v>
      </c>
    </row>
    <row r="270" spans="1:4" ht="23.25">
      <c r="A270" s="47">
        <v>40173</v>
      </c>
      <c r="B270" s="48">
        <v>37981</v>
      </c>
      <c r="C270"/>
      <c r="D270" s="49">
        <v>249.601</v>
      </c>
    </row>
    <row r="271" spans="1:4" ht="23.25">
      <c r="A271" s="47">
        <v>40174</v>
      </c>
      <c r="B271" s="48">
        <v>37982</v>
      </c>
      <c r="C271"/>
      <c r="D271" s="49">
        <v>249.601</v>
      </c>
    </row>
    <row r="272" spans="1:4" ht="23.25">
      <c r="A272" s="47">
        <v>40175</v>
      </c>
      <c r="B272" s="48">
        <v>37983</v>
      </c>
      <c r="C272"/>
      <c r="D272" s="49">
        <v>249.601</v>
      </c>
    </row>
    <row r="273" spans="1:4" ht="23.25">
      <c r="A273" s="47">
        <v>40176</v>
      </c>
      <c r="B273" s="48">
        <v>37984</v>
      </c>
      <c r="C273"/>
      <c r="D273" s="49">
        <v>249.601</v>
      </c>
    </row>
    <row r="274" spans="1:4" ht="23.25">
      <c r="A274" s="47">
        <v>40177</v>
      </c>
      <c r="B274" s="48">
        <v>37985</v>
      </c>
      <c r="C274"/>
      <c r="D274" s="49">
        <v>249.631</v>
      </c>
    </row>
    <row r="275" spans="1:5" ht="23.25">
      <c r="A275" s="47">
        <v>40178</v>
      </c>
      <c r="B275" s="48">
        <v>37986</v>
      </c>
      <c r="C275"/>
      <c r="D275" s="49">
        <v>249.59099999999998</v>
      </c>
      <c r="E275" s="56"/>
    </row>
    <row r="276" spans="1:4" ht="23.25">
      <c r="A276" s="47">
        <v>40179</v>
      </c>
      <c r="B276" s="48">
        <v>37987</v>
      </c>
      <c r="C276"/>
      <c r="D276" s="49">
        <v>249.59099999999998</v>
      </c>
    </row>
    <row r="277" spans="1:4" ht="23.25">
      <c r="A277" s="47">
        <v>40180</v>
      </c>
      <c r="B277" s="48">
        <v>37988</v>
      </c>
      <c r="C277"/>
      <c r="D277" s="49">
        <v>249.59099999999998</v>
      </c>
    </row>
    <row r="278" spans="1:4" ht="23.25">
      <c r="A278" s="47">
        <v>40181</v>
      </c>
      <c r="B278" s="48">
        <v>37989</v>
      </c>
      <c r="C278"/>
      <c r="D278" s="49">
        <v>249.59099999999998</v>
      </c>
    </row>
    <row r="279" spans="1:4" ht="23.25">
      <c r="A279" s="47">
        <v>40182</v>
      </c>
      <c r="B279" s="48">
        <v>37990</v>
      </c>
      <c r="C279"/>
      <c r="D279" s="49">
        <v>249.611</v>
      </c>
    </row>
    <row r="280" spans="1:7" ht="23.25">
      <c r="A280" s="47">
        <v>40183</v>
      </c>
      <c r="B280" s="48">
        <v>37991</v>
      </c>
      <c r="C280"/>
      <c r="D280" s="49">
        <v>249.641</v>
      </c>
      <c r="G280" s="50">
        <v>248.64</v>
      </c>
    </row>
    <row r="281" spans="1:4" ht="23.25">
      <c r="A281" s="47">
        <v>40184</v>
      </c>
      <c r="B281" s="48">
        <v>37992</v>
      </c>
      <c r="C281"/>
      <c r="D281" s="49">
        <v>249.631</v>
      </c>
    </row>
    <row r="282" spans="1:4" ht="23.25">
      <c r="A282" s="47">
        <v>40185</v>
      </c>
      <c r="B282" s="48">
        <v>37993</v>
      </c>
      <c r="C282"/>
      <c r="D282" s="49">
        <v>249.62099999999998</v>
      </c>
    </row>
    <row r="283" spans="1:4" ht="23.25">
      <c r="A283" s="47">
        <v>40186</v>
      </c>
      <c r="B283" s="48">
        <v>37994</v>
      </c>
      <c r="C283"/>
      <c r="D283" s="49">
        <v>249.62099999999998</v>
      </c>
    </row>
    <row r="284" spans="1:4" ht="23.25">
      <c r="A284" s="47">
        <v>40187</v>
      </c>
      <c r="B284" s="48">
        <v>37995</v>
      </c>
      <c r="C284"/>
      <c r="D284" s="49">
        <v>249.62099999999998</v>
      </c>
    </row>
    <row r="285" spans="1:4" ht="23.25">
      <c r="A285" s="47">
        <v>40188</v>
      </c>
      <c r="B285" s="48">
        <v>37996</v>
      </c>
      <c r="C285"/>
      <c r="D285" s="49">
        <v>249.62099999999998</v>
      </c>
    </row>
    <row r="286" spans="1:4" ht="23.25">
      <c r="A286" s="47">
        <v>40189</v>
      </c>
      <c r="B286" s="48">
        <v>37997</v>
      </c>
      <c r="C286"/>
      <c r="D286" s="49">
        <v>249.661</v>
      </c>
    </row>
    <row r="287" spans="1:4" ht="23.25">
      <c r="A287" s="47">
        <v>40190</v>
      </c>
      <c r="B287" s="48">
        <v>37998</v>
      </c>
      <c r="C287"/>
      <c r="D287" s="49">
        <v>249.671</v>
      </c>
    </row>
    <row r="288" spans="1:4" ht="23.25">
      <c r="A288" s="47">
        <v>40191</v>
      </c>
      <c r="B288" s="48">
        <v>37999</v>
      </c>
      <c r="C288"/>
      <c r="D288" s="49">
        <v>249.701</v>
      </c>
    </row>
    <row r="289" spans="1:4" ht="23.25">
      <c r="A289" s="47">
        <v>40192</v>
      </c>
      <c r="B289" s="48">
        <v>38000</v>
      </c>
      <c r="C289"/>
      <c r="D289" s="49">
        <v>249.641</v>
      </c>
    </row>
    <row r="290" spans="1:4" ht="23.25">
      <c r="A290" s="47">
        <v>40193</v>
      </c>
      <c r="B290" s="48">
        <v>38001</v>
      </c>
      <c r="C290"/>
      <c r="D290" s="49">
        <v>249.623</v>
      </c>
    </row>
    <row r="291" spans="1:5" ht="23.25">
      <c r="A291" s="47">
        <v>40194</v>
      </c>
      <c r="B291" s="48">
        <v>38002</v>
      </c>
      <c r="C291"/>
      <c r="D291" s="49">
        <v>249.612</v>
      </c>
      <c r="E291" s="50">
        <v>249.61</v>
      </c>
    </row>
    <row r="292" spans="1:4" ht="23.25">
      <c r="A292" s="47">
        <v>40195</v>
      </c>
      <c r="B292" s="48">
        <v>38003</v>
      </c>
      <c r="C292"/>
      <c r="D292" s="49">
        <v>249.59099999999998</v>
      </c>
    </row>
    <row r="293" spans="1:4" ht="23.25">
      <c r="A293" s="47">
        <v>40196</v>
      </c>
      <c r="B293" s="48">
        <v>38004</v>
      </c>
      <c r="C293"/>
      <c r="D293" s="49">
        <v>249.59099999999998</v>
      </c>
    </row>
    <row r="294" spans="1:4" ht="23.25">
      <c r="A294" s="47">
        <v>40197</v>
      </c>
      <c r="B294" s="48">
        <v>38005</v>
      </c>
      <c r="C294"/>
      <c r="D294" s="49">
        <v>249.59099999999998</v>
      </c>
    </row>
    <row r="295" spans="1:4" ht="23.25">
      <c r="A295" s="47">
        <v>40198</v>
      </c>
      <c r="B295" s="48">
        <v>38006</v>
      </c>
      <c r="C295"/>
      <c r="D295" s="49">
        <v>249.581</v>
      </c>
    </row>
    <row r="296" spans="1:4" ht="23.25">
      <c r="A296" s="47">
        <v>40199</v>
      </c>
      <c r="B296" s="48">
        <v>38007</v>
      </c>
      <c r="C296"/>
      <c r="D296" s="49">
        <v>249.581</v>
      </c>
    </row>
    <row r="297" spans="1:4" ht="23.25">
      <c r="A297" s="47">
        <v>40200</v>
      </c>
      <c r="B297" s="48">
        <v>38008</v>
      </c>
      <c r="C297"/>
      <c r="D297" s="49">
        <v>249.571</v>
      </c>
    </row>
    <row r="298" spans="1:5" ht="23.25">
      <c r="A298" s="47">
        <v>40201</v>
      </c>
      <c r="B298" s="48">
        <v>38009</v>
      </c>
      <c r="C298"/>
      <c r="D298" s="49">
        <v>249.571</v>
      </c>
      <c r="E298" s="50">
        <v>249.57</v>
      </c>
    </row>
    <row r="299" spans="1:4" ht="23.25">
      <c r="A299" s="47">
        <v>40202</v>
      </c>
      <c r="B299" s="48">
        <v>38010</v>
      </c>
      <c r="C299"/>
      <c r="D299" s="49">
        <v>249.571</v>
      </c>
    </row>
    <row r="300" spans="1:4" ht="23.25">
      <c r="A300" s="47">
        <v>40203</v>
      </c>
      <c r="B300" s="48">
        <v>38011</v>
      </c>
      <c r="C300"/>
      <c r="D300" s="49">
        <v>249.581</v>
      </c>
    </row>
    <row r="301" spans="1:4" ht="23.25">
      <c r="A301" s="47">
        <v>40204</v>
      </c>
      <c r="B301" s="48">
        <v>38012</v>
      </c>
      <c r="C301"/>
      <c r="D301" s="49">
        <v>249.571</v>
      </c>
    </row>
    <row r="302" spans="1:4" ht="23.25">
      <c r="A302" s="47">
        <v>40205</v>
      </c>
      <c r="B302" s="48">
        <v>38013</v>
      </c>
      <c r="C302"/>
      <c r="D302" s="49">
        <v>249.571</v>
      </c>
    </row>
    <row r="303" spans="1:4" ht="23.25">
      <c r="A303" s="47">
        <v>40206</v>
      </c>
      <c r="B303" s="48">
        <v>38014</v>
      </c>
      <c r="C303"/>
      <c r="D303" s="49">
        <v>249.571</v>
      </c>
    </row>
    <row r="304" spans="1:4" ht="23.25">
      <c r="A304" s="47">
        <v>40207</v>
      </c>
      <c r="B304" s="48">
        <v>38015</v>
      </c>
      <c r="C304"/>
      <c r="D304" s="49">
        <v>249.571</v>
      </c>
    </row>
    <row r="305" spans="1:4" ht="23.25">
      <c r="A305" s="47">
        <v>40208</v>
      </c>
      <c r="B305" s="48">
        <v>38016</v>
      </c>
      <c r="C305"/>
      <c r="D305" s="49">
        <v>249.571</v>
      </c>
    </row>
    <row r="306" spans="1:4" ht="23.25">
      <c r="A306" s="47">
        <v>40209</v>
      </c>
      <c r="B306" s="48">
        <v>38017</v>
      </c>
      <c r="C306"/>
      <c r="D306" s="49">
        <v>249.56099999999998</v>
      </c>
    </row>
    <row r="307" spans="1:4" ht="23.25">
      <c r="A307" s="47">
        <v>40210</v>
      </c>
      <c r="B307" s="48">
        <v>38018</v>
      </c>
      <c r="C307"/>
      <c r="D307" s="49">
        <v>249.56099999999998</v>
      </c>
    </row>
    <row r="308" spans="1:4" ht="23.25">
      <c r="A308" s="47">
        <v>40211</v>
      </c>
      <c r="B308" s="48">
        <v>38019</v>
      </c>
      <c r="C308"/>
      <c r="D308" s="49">
        <v>249.551</v>
      </c>
    </row>
    <row r="309" spans="1:4" ht="23.25">
      <c r="A309" s="47">
        <v>40212</v>
      </c>
      <c r="B309" s="48">
        <v>38020</v>
      </c>
      <c r="C309"/>
      <c r="D309" s="49">
        <v>249.551</v>
      </c>
    </row>
    <row r="310" spans="1:4" ht="23.25">
      <c r="A310" s="47">
        <v>40213</v>
      </c>
      <c r="B310" s="48">
        <v>38021</v>
      </c>
      <c r="C310"/>
      <c r="D310" s="49">
        <v>249.551</v>
      </c>
    </row>
    <row r="311" spans="1:4" ht="23.25">
      <c r="A311" s="47">
        <v>40214</v>
      </c>
      <c r="B311" s="48">
        <v>38022</v>
      </c>
      <c r="C311"/>
      <c r="D311" s="49">
        <v>249.551</v>
      </c>
    </row>
    <row r="312" spans="1:4" ht="23.25">
      <c r="A312" s="47">
        <v>40215</v>
      </c>
      <c r="B312" s="48">
        <v>38023</v>
      </c>
      <c r="C312"/>
      <c r="D312" s="49">
        <v>249.541</v>
      </c>
    </row>
    <row r="313" spans="1:4" ht="23.25">
      <c r="A313" s="47">
        <v>40216</v>
      </c>
      <c r="B313" s="48">
        <v>38024</v>
      </c>
      <c r="C313"/>
      <c r="D313" s="49">
        <v>249.541</v>
      </c>
    </row>
    <row r="314" spans="1:4" ht="23.25">
      <c r="A314" s="47">
        <v>40217</v>
      </c>
      <c r="B314" s="48">
        <v>38025</v>
      </c>
      <c r="C314"/>
      <c r="D314" s="49">
        <v>249.541</v>
      </c>
    </row>
    <row r="315" spans="1:4" ht="23.25">
      <c r="A315" s="47">
        <v>40218</v>
      </c>
      <c r="B315" s="48">
        <v>38026</v>
      </c>
      <c r="C315"/>
      <c r="D315" s="49">
        <v>249.541</v>
      </c>
    </row>
    <row r="316" spans="1:4" ht="23.25">
      <c r="A316" s="47">
        <v>40219</v>
      </c>
      <c r="B316" s="48">
        <v>38027</v>
      </c>
      <c r="C316"/>
      <c r="D316" s="49">
        <v>249.541</v>
      </c>
    </row>
    <row r="317" spans="1:4" ht="23.25">
      <c r="A317" s="47">
        <v>40220</v>
      </c>
      <c r="B317" s="48">
        <v>38028</v>
      </c>
      <c r="C317"/>
      <c r="D317" s="49">
        <v>249.541</v>
      </c>
    </row>
    <row r="318" spans="1:4" ht="23.25">
      <c r="A318" s="47">
        <v>40221</v>
      </c>
      <c r="B318" s="48">
        <v>38029</v>
      </c>
      <c r="C318"/>
      <c r="D318" s="49">
        <v>249.541</v>
      </c>
    </row>
    <row r="319" spans="1:4" ht="23.25">
      <c r="A319" s="47">
        <v>40222</v>
      </c>
      <c r="B319" s="48">
        <v>38030</v>
      </c>
      <c r="C319"/>
      <c r="D319" s="49">
        <v>249.541</v>
      </c>
    </row>
    <row r="320" spans="1:4" ht="23.25">
      <c r="A320" s="47">
        <v>40223</v>
      </c>
      <c r="B320" s="48">
        <v>38031</v>
      </c>
      <c r="C320"/>
      <c r="D320" s="49">
        <v>249.541</v>
      </c>
    </row>
    <row r="321" spans="1:4" ht="23.25">
      <c r="A321" s="47">
        <v>40224</v>
      </c>
      <c r="B321" s="48">
        <v>38032</v>
      </c>
      <c r="C321"/>
      <c r="D321" s="49">
        <v>249.541</v>
      </c>
    </row>
    <row r="322" spans="1:4" ht="23.25">
      <c r="A322" s="47">
        <v>40225</v>
      </c>
      <c r="B322" s="48">
        <v>38033</v>
      </c>
      <c r="C322"/>
      <c r="D322" s="49">
        <v>249.521</v>
      </c>
    </row>
    <row r="323" spans="1:4" ht="23.25">
      <c r="A323" s="47">
        <v>40226</v>
      </c>
      <c r="B323" s="48">
        <v>38034</v>
      </c>
      <c r="C323"/>
      <c r="D323" s="49">
        <v>249.521</v>
      </c>
    </row>
    <row r="324" spans="1:4" ht="23.25">
      <c r="A324" s="47">
        <v>40227</v>
      </c>
      <c r="B324" s="48">
        <v>38035</v>
      </c>
      <c r="C324"/>
      <c r="D324" s="49">
        <v>249.521</v>
      </c>
    </row>
    <row r="325" spans="1:4" ht="23.25">
      <c r="A325" s="47">
        <v>40228</v>
      </c>
      <c r="B325" s="48">
        <v>38036</v>
      </c>
      <c r="C325"/>
      <c r="D325" s="49">
        <v>249.521</v>
      </c>
    </row>
    <row r="326" spans="1:4" ht="23.25">
      <c r="A326" s="47">
        <v>40229</v>
      </c>
      <c r="B326" s="48">
        <v>38037</v>
      </c>
      <c r="C326"/>
      <c r="D326" s="49">
        <v>249.521</v>
      </c>
    </row>
    <row r="327" spans="1:4" ht="23.25">
      <c r="A327" s="47">
        <v>40230</v>
      </c>
      <c r="B327" s="48">
        <v>38038</v>
      </c>
      <c r="C327"/>
      <c r="D327" s="49">
        <v>249.521</v>
      </c>
    </row>
    <row r="328" spans="1:4" ht="23.25">
      <c r="A328" s="47">
        <v>40231</v>
      </c>
      <c r="B328" s="48">
        <v>38039</v>
      </c>
      <c r="C328"/>
      <c r="D328" s="49">
        <v>249.521</v>
      </c>
    </row>
    <row r="329" spans="1:4" ht="23.25">
      <c r="A329" s="47">
        <v>40232</v>
      </c>
      <c r="B329" s="48">
        <v>38040</v>
      </c>
      <c r="C329"/>
      <c r="D329" s="49">
        <v>249.521</v>
      </c>
    </row>
    <row r="330" spans="1:4" ht="23.25">
      <c r="A330" s="47">
        <v>40233</v>
      </c>
      <c r="B330" s="48">
        <v>38041</v>
      </c>
      <c r="C330"/>
      <c r="D330" s="49">
        <v>249.521</v>
      </c>
    </row>
    <row r="331" spans="1:4" ht="23.25">
      <c r="A331" s="47">
        <v>40234</v>
      </c>
      <c r="B331" s="48">
        <v>38042</v>
      </c>
      <c r="C331"/>
      <c r="D331" s="49">
        <v>249.511</v>
      </c>
    </row>
    <row r="332" spans="1:5" ht="23.25">
      <c r="A332" s="47">
        <v>40235</v>
      </c>
      <c r="B332" s="48">
        <v>38043</v>
      </c>
      <c r="C332"/>
      <c r="D332" s="49">
        <v>249.511</v>
      </c>
      <c r="E332" s="56"/>
    </row>
    <row r="333" spans="1:4" ht="23.25">
      <c r="A333" s="47">
        <v>40236</v>
      </c>
      <c r="B333" s="48">
        <v>38044</v>
      </c>
      <c r="C333"/>
      <c r="D333" s="49">
        <v>249.511</v>
      </c>
    </row>
    <row r="334" spans="1:4" ht="23.25">
      <c r="A334" s="47">
        <v>40237</v>
      </c>
      <c r="B334" s="48">
        <v>38045</v>
      </c>
      <c r="C334"/>
      <c r="D334" s="49">
        <v>249.511</v>
      </c>
    </row>
    <row r="335" spans="1:4" ht="23.25">
      <c r="A335" s="47">
        <v>40238</v>
      </c>
      <c r="B335" s="48">
        <v>38046</v>
      </c>
      <c r="C335"/>
      <c r="D335" s="49"/>
    </row>
    <row r="336" spans="1:4" ht="23.25">
      <c r="A336" s="47">
        <v>40239</v>
      </c>
      <c r="B336" s="48">
        <v>38047</v>
      </c>
      <c r="C336"/>
      <c r="D336" s="49"/>
    </row>
    <row r="337" spans="1:4" ht="23.25">
      <c r="A337" s="47">
        <v>40240</v>
      </c>
      <c r="B337" s="48">
        <v>38048</v>
      </c>
      <c r="C337"/>
      <c r="D337" s="49"/>
    </row>
    <row r="338" spans="1:4" ht="23.25">
      <c r="A338" s="47">
        <v>40241</v>
      </c>
      <c r="B338" s="48">
        <v>38049</v>
      </c>
      <c r="C338"/>
      <c r="D338" s="49"/>
    </row>
    <row r="339" spans="1:4" ht="23.25">
      <c r="A339" s="47">
        <v>40242</v>
      </c>
      <c r="B339" s="48">
        <v>38050</v>
      </c>
      <c r="C339"/>
      <c r="D339" s="49"/>
    </row>
    <row r="340" spans="1:4" ht="23.25">
      <c r="A340" s="47">
        <v>40243</v>
      </c>
      <c r="B340" s="48">
        <v>38051</v>
      </c>
      <c r="C340"/>
      <c r="D340" s="49"/>
    </row>
    <row r="341" spans="1:4" ht="23.25">
      <c r="A341" s="47">
        <v>40244</v>
      </c>
      <c r="B341" s="48">
        <v>38052</v>
      </c>
      <c r="C341"/>
      <c r="D341" s="49"/>
    </row>
    <row r="342" spans="1:4" ht="23.25">
      <c r="A342" s="47">
        <v>40245</v>
      </c>
      <c r="B342" s="48">
        <v>38053</v>
      </c>
      <c r="C342"/>
      <c r="D342" s="49"/>
    </row>
    <row r="343" spans="1:4" ht="23.25">
      <c r="A343" s="47">
        <v>40246</v>
      </c>
      <c r="B343" s="48">
        <v>38054</v>
      </c>
      <c r="C343"/>
      <c r="D343" s="49"/>
    </row>
    <row r="344" spans="1:4" ht="23.25">
      <c r="A344" s="47">
        <v>40247</v>
      </c>
      <c r="B344" s="48">
        <v>38055</v>
      </c>
      <c r="C344"/>
      <c r="D344" s="49"/>
    </row>
    <row r="345" spans="1:4" ht="23.25">
      <c r="A345" s="47">
        <v>40248</v>
      </c>
      <c r="B345" s="48">
        <v>38056</v>
      </c>
      <c r="C345"/>
      <c r="D345" s="49"/>
    </row>
    <row r="346" spans="1:4" ht="23.25">
      <c r="A346" s="47">
        <v>40249</v>
      </c>
      <c r="B346" s="48">
        <v>38057</v>
      </c>
      <c r="C346"/>
      <c r="D346" s="49"/>
    </row>
    <row r="347" spans="1:4" ht="23.25">
      <c r="A347" s="47">
        <v>40250</v>
      </c>
      <c r="B347" s="48">
        <v>38058</v>
      </c>
      <c r="C347"/>
      <c r="D347" s="49"/>
    </row>
    <row r="348" spans="1:4" ht="23.25">
      <c r="A348" s="47">
        <v>40251</v>
      </c>
      <c r="B348" s="48">
        <v>38059</v>
      </c>
      <c r="C348"/>
      <c r="D348" s="49"/>
    </row>
    <row r="349" spans="1:4" ht="23.25">
      <c r="A349" s="47">
        <v>40252</v>
      </c>
      <c r="B349" s="48">
        <v>38060</v>
      </c>
      <c r="C349"/>
      <c r="D349" s="49"/>
    </row>
    <row r="350" spans="1:4" ht="23.25">
      <c r="A350" s="47">
        <v>40253</v>
      </c>
      <c r="B350" s="48">
        <v>38061</v>
      </c>
      <c r="C350"/>
      <c r="D350" s="49"/>
    </row>
    <row r="351" spans="1:4" ht="23.25">
      <c r="A351" s="47">
        <v>40254</v>
      </c>
      <c r="B351" s="48">
        <v>38062</v>
      </c>
      <c r="C351"/>
      <c r="D351" s="49"/>
    </row>
    <row r="352" spans="1:4" ht="23.25">
      <c r="A352" s="47">
        <v>40255</v>
      </c>
      <c r="B352" s="48">
        <v>38063</v>
      </c>
      <c r="C352"/>
      <c r="D352" s="49"/>
    </row>
    <row r="353" spans="1:4" ht="23.25">
      <c r="A353" s="47">
        <v>40256</v>
      </c>
      <c r="B353" s="48">
        <v>38064</v>
      </c>
      <c r="C353"/>
      <c r="D353" s="49"/>
    </row>
    <row r="354" spans="1:4" ht="23.25">
      <c r="A354" s="47">
        <v>40257</v>
      </c>
      <c r="B354" s="48">
        <v>38065</v>
      </c>
      <c r="C354"/>
      <c r="D354" s="49"/>
    </row>
    <row r="355" spans="1:4" ht="23.25">
      <c r="A355" s="47">
        <v>40258</v>
      </c>
      <c r="B355" s="48">
        <v>38066</v>
      </c>
      <c r="C355"/>
      <c r="D355" s="49"/>
    </row>
    <row r="356" spans="1:4" ht="23.25">
      <c r="A356" s="47">
        <v>40259</v>
      </c>
      <c r="B356" s="48">
        <v>38067</v>
      </c>
      <c r="C356"/>
      <c r="D356" s="49"/>
    </row>
    <row r="357" spans="1:4" ht="23.25">
      <c r="A357" s="47">
        <v>40260</v>
      </c>
      <c r="B357" s="48">
        <v>38068</v>
      </c>
      <c r="C357"/>
      <c r="D357" s="49"/>
    </row>
    <row r="358" spans="1:4" ht="23.25">
      <c r="A358" s="47">
        <v>40261</v>
      </c>
      <c r="B358" s="48">
        <v>38069</v>
      </c>
      <c r="C358"/>
      <c r="D358" s="49"/>
    </row>
    <row r="359" spans="1:4" ht="23.25">
      <c r="A359" s="47">
        <v>40262</v>
      </c>
      <c r="B359" s="48">
        <v>38070</v>
      </c>
      <c r="C359"/>
      <c r="D359" s="49"/>
    </row>
    <row r="360" spans="1:4" ht="23.25">
      <c r="A360" s="47">
        <v>40263</v>
      </c>
      <c r="B360" s="48">
        <v>38071</v>
      </c>
      <c r="C360"/>
      <c r="D360" s="49"/>
    </row>
    <row r="361" spans="1:4" ht="23.25">
      <c r="A361" s="47">
        <v>40264</v>
      </c>
      <c r="B361" s="48">
        <v>38072</v>
      </c>
      <c r="C361"/>
      <c r="D361" s="49"/>
    </row>
    <row r="362" spans="1:4" ht="23.25">
      <c r="A362" s="47">
        <v>40265</v>
      </c>
      <c r="B362" s="48">
        <v>38073</v>
      </c>
      <c r="C362"/>
      <c r="D362" s="49"/>
    </row>
    <row r="363" spans="1:4" ht="23.25">
      <c r="A363" s="47">
        <v>40266</v>
      </c>
      <c r="B363" s="48">
        <v>38074</v>
      </c>
      <c r="C363"/>
      <c r="D363" s="49"/>
    </row>
    <row r="364" spans="1:4" ht="23.25">
      <c r="A364" s="47">
        <v>40267</v>
      </c>
      <c r="B364" s="48">
        <v>38075</v>
      </c>
      <c r="C364"/>
      <c r="D364" s="49"/>
    </row>
    <row r="365" spans="1:4" ht="23.25">
      <c r="A365" s="47">
        <v>40268</v>
      </c>
      <c r="B365" s="48">
        <v>38076</v>
      </c>
      <c r="C365"/>
      <c r="D365" s="49"/>
    </row>
    <row r="366" spans="1:4" ht="23.25">
      <c r="A366" s="47">
        <v>40269</v>
      </c>
      <c r="B366" s="48">
        <v>38077</v>
      </c>
      <c r="C366"/>
      <c r="D366" s="49"/>
    </row>
    <row r="367" ht="21">
      <c r="E367" s="5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2008-09-23T03:17:06Z</cp:lastPrinted>
  <dcterms:created xsi:type="dcterms:W3CDTF">2002-04-29T09:06:23Z</dcterms:created>
  <dcterms:modified xsi:type="dcterms:W3CDTF">2017-06-01T04:34:12Z</dcterms:modified>
  <cp:category/>
  <cp:version/>
  <cp:contentType/>
  <cp:contentStatus/>
</cp:coreProperties>
</file>