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<sst xmlns="http://schemas.openxmlformats.org/spreadsheetml/2006/main" count="200" uniqueCount="123">
  <si>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</si>
  <si>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</si>
  <si>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</si>
  <si>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</si>
  <si>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</si>
  <si>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</si>
  <si>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</si>
  <si>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</si>
  <si>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</si>
  <si>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</si>
  <si>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</si>
  <si>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</si>
  <si>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</si>
  <si>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</si>
  <si>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</si>
  <si>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</si>
  <si>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</si>
  <si>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</si>
  <si>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</si>
  <si>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</si>
  <si>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</si>
  <si>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</si>
  <si>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</si>
  <si>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</si>
  <si>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</si>
  <si>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</si>
  <si>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</si>
  <si>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</si>
  <si>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</si>
  <si>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</si>
  <si>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</si>
  <si>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</si>
  <si>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</si>
  <si>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</si>
  <si>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</si>
  <si>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</si>
  <si>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</si>
  <si>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</si>
  <si>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</si>
  <si>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</si>
  <si>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</si>
  <si>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</si>
  <si>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</si>
  <si>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</si>
  <si>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</si>
  <si>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</si>
  <si>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r>
      <t>Drainage Area  2,934 Km.</t>
    </r>
    <r>
      <rPr>
        <vertAlign val="superscript"/>
        <sz val="14"/>
        <rFont val="DilleniaUPC"/>
        <family val="1"/>
      </rPr>
      <t>2</t>
    </r>
  </si>
  <si>
    <t>Computed by        Suntanee</t>
  </si>
  <si>
    <t>Checked by          Preecha</t>
  </si>
  <si>
    <t>Zero Gage 405.100 M. m.s.l.</t>
  </si>
  <si>
    <t>73-75</t>
  </si>
  <si>
    <t>76-78</t>
  </si>
  <si>
    <t>79-81</t>
  </si>
  <si>
    <t>82-84</t>
  </si>
  <si>
    <t>88-90</t>
  </si>
  <si>
    <t>85-87</t>
  </si>
  <si>
    <t>15-ธ.ค-09</t>
  </si>
  <si>
    <t>21-ธ.ค-09</t>
  </si>
  <si>
    <t>5-ม.ค-09</t>
  </si>
  <si>
    <t>Nam Mae suai</t>
  </si>
  <si>
    <t>A.Mae suai</t>
  </si>
  <si>
    <t xml:space="preserve">Station..…I.14..................................... Water year………2012.…………………... </t>
  </si>
  <si>
    <t>River…Ein……..................................…………........................................…</t>
  </si>
  <si>
    <r>
      <t>Drainage Area..........................…..................................................Km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</si>
  <si>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</si>
  <si>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</si>
  <si>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</si>
  <si>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</si>
  <si>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</si>
  <si>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</si>
  <si>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</si>
  <si>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</si>
  <si>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</si>
  <si>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</si>
  <si>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</si>
  <si>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</si>
  <si>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</si>
  <si>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</si>
  <si>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</si>
  <si>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</si>
  <si>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</si>
  <si>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</si>
  <si>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</si>
  <si>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</si>
  <si>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</si>
  <si>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</si>
  <si>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</si>
  <si>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</si>
  <si>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</si>
  <si>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</si>
  <si>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</si>
  <si>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</si>
  <si>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</si>
  <si>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</si>
  <si>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</si>
  <si>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</si>
  <si>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</si>
  <si>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</si>
  <si>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</si>
  <si>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</si>
  <si>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</si>
  <si>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</si>
  <si>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</si>
  <si>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</si>
  <si>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</si>
  <si>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</si>
  <si>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</si>
  <si>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</si>
  <si>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</si>
  <si>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</si>
  <si>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</si>
  <si>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</si>
  <si>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</si>
  <si>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</si>
  <si>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</si>
  <si>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</si>
  <si>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</si>
  <si>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</si>
  <si>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</si>
  <si>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</si>
  <si>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</si>
  <si>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</si>
  <si>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Station  G.9  Water year 2014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</si>
</sst>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</numFmts>
  <fonts count="3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0"/>
    </font>
    <font>
      <vertAlign val="superscript"/>
      <sz val="16"/>
      <name val="CordiaUPC"/>
      <family val="1"/>
    </font>
    <font>
      <b/>
      <sz val="16"/>
      <name val="CordiaUPC"/>
      <family val="0"/>
    </font>
    <font>
      <sz val="14"/>
      <name val="AngsanaUPC"/>
      <family val="1"/>
    </font>
    <font>
      <sz val="14"/>
      <name val="JasmineUPC"/>
      <family val="0"/>
    </font>
    <font>
      <sz val="14"/>
      <name val="Cordia New"/>
      <family val="0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b/>
      <sz val="18"/>
      <name val="DilleniaUPC"/>
      <family val="1"/>
    </font>
    <font>
      <b/>
      <vertAlign val="superscript"/>
      <sz val="18"/>
      <name val="DilleniaUPC"/>
      <family val="1"/>
    </font>
    <font>
      <vertAlign val="superscript"/>
      <sz val="16"/>
      <name val="DilleniaUPC"/>
      <family val="1"/>
    </font>
    <font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vertAlign val="superscript"/>
      <sz val="16"/>
      <name val="AngsanaUPC"/>
      <family val="1"/>
    </font>
    <font>
      <sz val="12"/>
      <name val="CordiaUPC"/>
      <family val="1"/>
    </font>
    <font>
      <sz val="8"/>
      <name val="CordiaUPC"/>
      <family val="0"/>
    </font>
    <font>
      <b/>
      <sz val="14"/>
      <name val="AngsanaUPC"/>
      <family val="1"/>
    </font>
    <font>
      <sz val="14"/>
      <name val="Angsana New"/>
      <family val="1"/>
    </font>
  </fonts>
  <fills count="5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40" fontId="21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>
      <alignment/>
      <protection/>
    </xf>
    <xf numFmtId="0" fontId="24" fillId="0" borderId="0" applyProtection="0">
      <alignment/>
    </xf>
    <xf numFmtId="198" fontId="9" fillId="0" borderId="0">
      <alignment/>
      <protection/>
    </xf>
    <xf numFmtId="2" fontId="24" fillId="0" borderId="0" applyProtection="0">
      <alignment/>
    </xf>
    <xf numFmtId="0" fontId="28" fillId="0" borderId="0" applyNumberFormat="0" applyFill="0" applyBorder="0" applyAlignment="0" applyProtection="0"/>
    <xf numFmtId="0" fontId="25" fillId="0" borderId="0" applyProtection="0">
      <alignment/>
    </xf>
    <xf numFmtId="0" fontId="26" fillId="0" borderId="0" applyProtection="0">
      <alignment/>
    </xf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9" fillId="0" borderId="0" applyFont="0" applyFill="0" applyBorder="0" applyAlignment="0" applyProtection="0"/>
    <xf numFmtId="0" fontId="23" fillId="0" borderId="0">
      <alignment vertical="justify"/>
      <protection/>
    </xf>
    <xf numFmtId="0" fontId="22" fillId="0" borderId="1" applyAlignment="0">
      <protection/>
    </xf>
    <xf numFmtId="0" fontId="24" fillId="0" borderId="2" applyProtection="0">
      <alignment/>
    </xf>
    <xf numFmtId="0" fontId="23" fillId="0" borderId="0">
      <alignment horizontal="centerContinuous" vertical="center"/>
      <protection/>
    </xf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29" applyFont="1">
      <alignment/>
      <protection/>
    </xf>
    <xf numFmtId="0" fontId="5" fillId="0" borderId="0" xfId="29" applyFont="1" applyAlignment="1">
      <alignment horizontal="center"/>
      <protection/>
    </xf>
    <xf numFmtId="0" fontId="5" fillId="0" borderId="0" xfId="29" applyFont="1" applyAlignment="1">
      <alignment horizontal="centerContinuous"/>
      <protection/>
    </xf>
    <xf numFmtId="0" fontId="5" fillId="0" borderId="3" xfId="29" applyFont="1" applyBorder="1" applyAlignment="1">
      <alignment horizontal="center" vertical="center"/>
      <protection/>
    </xf>
    <xf numFmtId="0" fontId="5" fillId="0" borderId="4" xfId="29" applyFont="1" applyBorder="1" applyAlignment="1">
      <alignment horizontal="centerContinuous" vertical="center"/>
      <protection/>
    </xf>
    <xf numFmtId="0" fontId="5" fillId="0" borderId="5" xfId="29" applyFont="1" applyBorder="1" applyAlignment="1">
      <alignment horizontal="center"/>
      <protection/>
    </xf>
    <xf numFmtId="0" fontId="5" fillId="0" borderId="6" xfId="29" applyFont="1" applyBorder="1" applyAlignment="1">
      <alignment horizontal="center" vertical="center"/>
      <protection/>
    </xf>
    <xf numFmtId="0" fontId="5" fillId="0" borderId="0" xfId="29" applyFont="1" applyAlignment="1">
      <alignment/>
      <protection/>
    </xf>
    <xf numFmtId="191" fontId="5" fillId="0" borderId="0" xfId="29" applyNumberFormat="1" applyFont="1">
      <alignment/>
      <protection/>
    </xf>
    <xf numFmtId="0" fontId="8" fillId="0" borderId="0" xfId="29" applyFont="1" applyAlignment="1">
      <alignment horizontal="centerContinuous"/>
      <protection/>
    </xf>
    <xf numFmtId="0" fontId="5" fillId="0" borderId="0" xfId="29" applyFont="1" applyBorder="1" applyAlignment="1">
      <alignment horizontal="center"/>
      <protection/>
    </xf>
    <xf numFmtId="0" fontId="5" fillId="0" borderId="0" xfId="29" applyFont="1" applyBorder="1">
      <alignment/>
      <protection/>
    </xf>
    <xf numFmtId="0" fontId="5" fillId="0" borderId="0" xfId="29" applyFont="1" applyBorder="1" applyAlignment="1" quotePrefix="1">
      <alignment horizontal="center"/>
      <protection/>
    </xf>
    <xf numFmtId="193" fontId="5" fillId="0" borderId="0" xfId="29" applyNumberFormat="1" applyFont="1" applyBorder="1">
      <alignment/>
      <protection/>
    </xf>
    <xf numFmtId="192" fontId="5" fillId="0" borderId="0" xfId="29" applyNumberFormat="1" applyFont="1" applyBorder="1">
      <alignment/>
      <protection/>
    </xf>
    <xf numFmtId="0" fontId="13" fillId="0" borderId="0" xfId="40" applyFont="1">
      <alignment/>
      <protection/>
    </xf>
    <xf numFmtId="2" fontId="13" fillId="0" borderId="7" xfId="40" applyNumberFormat="1" applyFont="1" applyFill="1" applyBorder="1" applyAlignment="1" applyProtection="1">
      <alignment horizontal="center" vertical="center" shrinkToFit="1"/>
      <protection/>
    </xf>
    <xf numFmtId="197" fontId="13" fillId="0" borderId="7" xfId="40" applyNumberFormat="1" applyFont="1" applyFill="1" applyBorder="1" applyAlignment="1" applyProtection="1">
      <alignment horizontal="center" vertical="center" wrapText="1"/>
      <protection/>
    </xf>
    <xf numFmtId="192" fontId="13" fillId="0" borderId="7" xfId="40" applyNumberFormat="1" applyFont="1" applyFill="1" applyBorder="1" applyAlignment="1" applyProtection="1">
      <alignment horizontal="center" vertical="center" wrapText="1"/>
      <protection/>
    </xf>
    <xf numFmtId="2" fontId="13" fillId="0" borderId="8" xfId="40" applyNumberFormat="1" applyFont="1" applyFill="1" applyBorder="1" applyAlignment="1" applyProtection="1">
      <alignment horizontal="center" vertical="center"/>
      <protection/>
    </xf>
    <xf numFmtId="0" fontId="13" fillId="0" borderId="9" xfId="40" applyFont="1" applyFill="1" applyBorder="1" applyAlignment="1" applyProtection="1">
      <alignment horizontal="center" vertical="center"/>
      <protection/>
    </xf>
    <xf numFmtId="0" fontId="13" fillId="0" borderId="10" xfId="40" applyFont="1" applyFill="1" applyBorder="1" applyAlignment="1" applyProtection="1">
      <alignment horizontal="center" vertical="center"/>
      <protection/>
    </xf>
    <xf numFmtId="197" fontId="13" fillId="0" borderId="8" xfId="40" applyNumberFormat="1" applyFont="1" applyFill="1" applyBorder="1" applyAlignment="1" applyProtection="1">
      <alignment horizontal="center" vertical="center" wrapText="1"/>
      <protection/>
    </xf>
    <xf numFmtId="192" fontId="13" fillId="0" borderId="8" xfId="40" applyNumberFormat="1" applyFont="1" applyFill="1" applyBorder="1" applyAlignment="1" applyProtection="1">
      <alignment horizontal="center" vertical="center"/>
      <protection/>
    </xf>
    <xf numFmtId="4" fontId="13" fillId="0" borderId="11" xfId="40" applyNumberFormat="1" applyFont="1" applyFill="1" applyBorder="1" applyAlignment="1" applyProtection="1">
      <alignment horizontal="center" vertical="center"/>
      <protection/>
    </xf>
    <xf numFmtId="4" fontId="13" fillId="0" borderId="12" xfId="40" applyNumberFormat="1" applyFont="1" applyFill="1" applyBorder="1" applyAlignment="1" applyProtection="1">
      <alignment horizontal="center" vertical="center"/>
      <protection/>
    </xf>
    <xf numFmtId="4" fontId="13" fillId="0" borderId="13" xfId="40" applyNumberFormat="1" applyFont="1" applyFill="1" applyBorder="1" applyAlignment="1" applyProtection="1">
      <alignment horizontal="center" vertical="center"/>
      <protection/>
    </xf>
    <xf numFmtId="0" fontId="13" fillId="2" borderId="7" xfId="40" applyFont="1" applyFill="1" applyBorder="1" applyAlignment="1" applyProtection="1" quotePrefix="1">
      <alignment horizontal="center" vertical="center"/>
      <protection/>
    </xf>
    <xf numFmtId="2" fontId="13" fillId="2" borderId="7" xfId="40" applyNumberFormat="1" applyFont="1" applyFill="1" applyBorder="1" applyAlignment="1" applyProtection="1" quotePrefix="1">
      <alignment horizontal="center" vertical="center"/>
      <protection/>
    </xf>
    <xf numFmtId="197" fontId="13" fillId="2" borderId="7" xfId="40" applyNumberFormat="1" applyFont="1" applyFill="1" applyBorder="1" applyAlignment="1" applyProtection="1" quotePrefix="1">
      <alignment horizontal="center" vertical="center"/>
      <protection/>
    </xf>
    <xf numFmtId="192" fontId="13" fillId="2" borderId="7" xfId="40" applyNumberFormat="1" applyFont="1" applyFill="1" applyBorder="1" applyAlignment="1" applyProtection="1" quotePrefix="1">
      <alignment horizontal="center" vertical="center"/>
      <protection/>
    </xf>
    <xf numFmtId="194" fontId="13" fillId="2" borderId="7" xfId="40" applyNumberFormat="1" applyFont="1" applyFill="1" applyBorder="1" applyAlignment="1" applyProtection="1" quotePrefix="1">
      <alignment horizontal="center" vertical="center"/>
      <protection/>
    </xf>
    <xf numFmtId="4" fontId="13" fillId="2" borderId="14" xfId="40" applyNumberFormat="1" applyFont="1" applyFill="1" applyBorder="1" applyAlignment="1" applyProtection="1">
      <alignment horizontal="center" vertical="center"/>
      <protection/>
    </xf>
    <xf numFmtId="4" fontId="13" fillId="2" borderId="15" xfId="40" applyNumberFormat="1" applyFont="1" applyFill="1" applyBorder="1" applyAlignment="1" applyProtection="1">
      <alignment horizontal="center" vertical="center"/>
      <protection/>
    </xf>
    <xf numFmtId="4" fontId="13" fillId="2" borderId="16" xfId="40" applyNumberFormat="1" applyFont="1" applyFill="1" applyBorder="1" applyAlignment="1" applyProtection="1">
      <alignment horizontal="center" vertical="center"/>
      <protection/>
    </xf>
    <xf numFmtId="194" fontId="13" fillId="0" borderId="17" xfId="39" applyNumberFormat="1" applyFont="1" applyBorder="1" applyAlignment="1">
      <alignment horizontal="right" vertical="center"/>
      <protection/>
    </xf>
    <xf numFmtId="191" fontId="13" fillId="0" borderId="17" xfId="39" applyNumberFormat="1" applyFont="1" applyBorder="1" applyAlignment="1">
      <alignment horizontal="right" vertical="center"/>
      <protection/>
    </xf>
    <xf numFmtId="191" fontId="13" fillId="0" borderId="17" xfId="40" applyNumberFormat="1" applyFont="1" applyFill="1" applyBorder="1" applyAlignment="1">
      <alignment horizontal="right" vertical="center"/>
      <protection/>
    </xf>
    <xf numFmtId="0" fontId="13" fillId="2" borderId="17" xfId="40" applyFont="1" applyFill="1" applyBorder="1" applyAlignment="1">
      <alignment horizontal="center" vertical="center"/>
      <protection/>
    </xf>
    <xf numFmtId="194" fontId="13" fillId="0" borderId="18" xfId="39" applyNumberFormat="1" applyFont="1" applyBorder="1" applyAlignment="1">
      <alignment horizontal="right" vertical="center"/>
      <protection/>
    </xf>
    <xf numFmtId="191" fontId="13" fillId="0" borderId="18" xfId="39" applyNumberFormat="1" applyFont="1" applyBorder="1" applyAlignment="1">
      <alignment horizontal="right" vertical="center"/>
      <protection/>
    </xf>
    <xf numFmtId="191" fontId="13" fillId="0" borderId="18" xfId="40" applyNumberFormat="1" applyFont="1" applyFill="1" applyBorder="1" applyAlignment="1">
      <alignment horizontal="right" vertical="center"/>
      <protection/>
    </xf>
    <xf numFmtId="0" fontId="13" fillId="2" borderId="18" xfId="40" applyFont="1" applyFill="1" applyBorder="1" applyAlignment="1">
      <alignment horizontal="center" vertical="center"/>
      <protection/>
    </xf>
    <xf numFmtId="0" fontId="15" fillId="0" borderId="0" xfId="40" applyFont="1">
      <alignment/>
      <protection/>
    </xf>
    <xf numFmtId="0" fontId="4" fillId="0" borderId="0" xfId="39">
      <alignment/>
      <protection/>
    </xf>
    <xf numFmtId="0" fontId="16" fillId="0" borderId="0" xfId="39" applyFont="1" applyAlignment="1">
      <alignment horizontal="right"/>
      <protection/>
    </xf>
    <xf numFmtId="0" fontId="16" fillId="0" borderId="0" xfId="39" applyFont="1" applyAlignment="1">
      <alignment horizontal="center"/>
      <protection/>
    </xf>
    <xf numFmtId="0" fontId="16" fillId="0" borderId="0" xfId="39" applyFont="1">
      <alignment/>
      <protection/>
    </xf>
    <xf numFmtId="15" fontId="9" fillId="0" borderId="0" xfId="28" applyNumberFormat="1" applyFont="1" applyAlignment="1">
      <alignment horizontal="center"/>
      <protection/>
    </xf>
    <xf numFmtId="195" fontId="9" fillId="0" borderId="0" xfId="28" applyNumberFormat="1" applyFont="1" applyAlignment="1">
      <alignment horizontal="center"/>
      <protection/>
    </xf>
    <xf numFmtId="2" fontId="17" fillId="0" borderId="0" xfId="28" applyNumberFormat="1" applyFont="1">
      <alignment/>
      <protection/>
    </xf>
    <xf numFmtId="0" fontId="4" fillId="0" borderId="0" xfId="28" applyFont="1" applyBorder="1" applyAlignment="1">
      <alignment horizontal="center"/>
      <protection/>
    </xf>
    <xf numFmtId="0" fontId="9" fillId="0" borderId="0" xfId="28" applyFont="1">
      <alignment/>
      <protection/>
    </xf>
    <xf numFmtId="191" fontId="13" fillId="0" borderId="19" xfId="39" applyNumberFormat="1" applyFont="1" applyBorder="1">
      <alignment/>
      <protection/>
    </xf>
    <xf numFmtId="0" fontId="16" fillId="0" borderId="0" xfId="28" applyFont="1" applyAlignment="1">
      <alignment horizontal="right" vertical="center"/>
      <protection/>
    </xf>
    <xf numFmtId="0" fontId="16" fillId="0" borderId="0" xfId="28" applyFont="1" applyAlignment="1">
      <alignment horizontal="center" vertical="center"/>
      <protection/>
    </xf>
    <xf numFmtId="0" fontId="16" fillId="0" borderId="0" xfId="28" applyFont="1" applyAlignment="1">
      <alignment horizontal="left" vertical="center"/>
      <protection/>
    </xf>
    <xf numFmtId="191" fontId="4" fillId="0" borderId="0" xfId="28" applyNumberFormat="1" applyFont="1" applyBorder="1" applyAlignment="1">
      <alignment horizontal="center"/>
      <protection/>
    </xf>
    <xf numFmtId="0" fontId="9" fillId="0" borderId="0" xfId="28" applyFont="1" applyAlignment="1">
      <alignment vertical="center"/>
      <protection/>
    </xf>
    <xf numFmtId="0" fontId="4" fillId="0" borderId="0" xfId="28" applyFont="1" applyAlignment="1">
      <alignment horizontal="center" vertical="center"/>
      <protection/>
    </xf>
    <xf numFmtId="2" fontId="4" fillId="0" borderId="0" xfId="28" applyNumberFormat="1" applyFont="1" applyBorder="1" applyAlignment="1">
      <alignment horizontal="center"/>
      <protection/>
    </xf>
    <xf numFmtId="15" fontId="9" fillId="0" borderId="0" xfId="28" applyNumberFormat="1" applyFont="1">
      <alignment/>
      <protection/>
    </xf>
    <xf numFmtId="195" fontId="9" fillId="0" borderId="0" xfId="28" applyNumberFormat="1" applyFont="1">
      <alignment/>
      <protection/>
    </xf>
    <xf numFmtId="0" fontId="17" fillId="0" borderId="0" xfId="28" applyFont="1">
      <alignment/>
      <protection/>
    </xf>
    <xf numFmtId="191" fontId="5" fillId="0" borderId="0" xfId="29" applyNumberFormat="1" applyFont="1" applyBorder="1" applyAlignment="1">
      <alignment horizontal="right"/>
      <protection/>
    </xf>
    <xf numFmtId="191" fontId="5" fillId="0" borderId="0" xfId="29" applyNumberFormat="1" applyFont="1" applyBorder="1">
      <alignment/>
      <protection/>
    </xf>
    <xf numFmtId="191" fontId="5" fillId="0" borderId="0" xfId="29" applyNumberFormat="1" applyFont="1" applyBorder="1" applyAlignment="1">
      <alignment horizontal="center"/>
      <protection/>
    </xf>
    <xf numFmtId="15" fontId="5" fillId="0" borderId="0" xfId="29" applyNumberFormat="1" applyFont="1" applyBorder="1">
      <alignment/>
      <protection/>
    </xf>
    <xf numFmtId="0" fontId="5" fillId="0" borderId="20" xfId="29" applyFont="1" applyBorder="1" applyAlignment="1" quotePrefix="1">
      <alignment horizontal="center"/>
      <protection/>
    </xf>
    <xf numFmtId="0" fontId="5" fillId="0" borderId="21" xfId="29" applyFont="1" applyBorder="1" applyAlignment="1" quotePrefix="1">
      <alignment horizontal="center"/>
      <protection/>
    </xf>
    <xf numFmtId="191" fontId="5" fillId="0" borderId="22" xfId="29" applyNumberFormat="1" applyFont="1" applyBorder="1">
      <alignment/>
      <protection/>
    </xf>
    <xf numFmtId="0" fontId="5" fillId="0" borderId="22" xfId="29" applyFont="1" applyBorder="1">
      <alignment/>
      <protection/>
    </xf>
    <xf numFmtId="0" fontId="5" fillId="0" borderId="22" xfId="29" applyFont="1" applyBorder="1" applyAlignment="1">
      <alignment horizontal="center"/>
      <protection/>
    </xf>
    <xf numFmtId="191" fontId="5" fillId="0" borderId="22" xfId="29" applyNumberFormat="1" applyFont="1" applyBorder="1" applyAlignment="1">
      <alignment horizontal="right"/>
      <protection/>
    </xf>
    <xf numFmtId="2" fontId="9" fillId="0" borderId="0" xfId="28" applyNumberFormat="1" applyFont="1">
      <alignment/>
      <protection/>
    </xf>
    <xf numFmtId="2" fontId="0" fillId="0" borderId="0" xfId="0" applyNumberFormat="1" applyAlignment="1">
      <alignment/>
    </xf>
    <xf numFmtId="0" fontId="13" fillId="0" borderId="17" xfId="40" applyFont="1" applyBorder="1" applyAlignment="1">
      <alignment horizontal="right" vertical="center"/>
      <protection/>
    </xf>
    <xf numFmtId="0" fontId="13" fillId="0" borderId="18" xfId="40" applyFont="1" applyBorder="1" applyAlignment="1">
      <alignment horizontal="right" vertical="center"/>
      <protection/>
    </xf>
    <xf numFmtId="191" fontId="13" fillId="0" borderId="18" xfId="40" applyNumberFormat="1" applyFont="1" applyBorder="1" applyAlignment="1">
      <alignment horizontal="right" vertical="center"/>
      <protection/>
    </xf>
    <xf numFmtId="0" fontId="15" fillId="0" borderId="18" xfId="40" applyFont="1" applyBorder="1">
      <alignment/>
      <protection/>
    </xf>
    <xf numFmtId="0" fontId="15" fillId="0" borderId="23" xfId="40" applyFont="1" applyBorder="1">
      <alignment/>
      <protection/>
    </xf>
    <xf numFmtId="0" fontId="15" fillId="0" borderId="8" xfId="40" applyFont="1" applyBorder="1">
      <alignment/>
      <protection/>
    </xf>
    <xf numFmtId="15" fontId="0" fillId="0" borderId="18" xfId="29" applyNumberFormat="1" applyFont="1" applyBorder="1">
      <alignment/>
      <protection/>
    </xf>
    <xf numFmtId="191" fontId="0" fillId="0" borderId="18" xfId="29" applyNumberFormat="1" applyFont="1" applyBorder="1">
      <alignment/>
      <protection/>
    </xf>
    <xf numFmtId="0" fontId="13" fillId="0" borderId="18" xfId="40" applyFont="1" applyBorder="1" applyAlignment="1">
      <alignment horizontal="right"/>
      <protection/>
    </xf>
    <xf numFmtId="14" fontId="13" fillId="0" borderId="18" xfId="40" applyNumberFormat="1" applyFont="1" applyBorder="1" applyAlignment="1">
      <alignment horizontal="right"/>
      <protection/>
    </xf>
    <xf numFmtId="15" fontId="0" fillId="0" borderId="24" xfId="29" applyNumberFormat="1" applyFont="1" applyBorder="1">
      <alignment/>
      <protection/>
    </xf>
    <xf numFmtId="191" fontId="0" fillId="0" borderId="24" xfId="29" applyNumberFormat="1" applyFont="1" applyBorder="1">
      <alignment/>
      <protection/>
    </xf>
    <xf numFmtId="0" fontId="13" fillId="0" borderId="18" xfId="40" applyFont="1" applyBorder="1">
      <alignment/>
      <protection/>
    </xf>
    <xf numFmtId="191" fontId="0" fillId="0" borderId="0" xfId="29" applyNumberFormat="1" applyFont="1" applyBorder="1">
      <alignment/>
      <protection/>
    </xf>
    <xf numFmtId="204" fontId="5" fillId="0" borderId="0" xfId="29" applyNumberFormat="1" applyFont="1" applyBorder="1">
      <alignment/>
      <protection/>
    </xf>
    <xf numFmtId="204" fontId="5" fillId="0" borderId="22" xfId="29" applyNumberFormat="1" applyFont="1" applyBorder="1">
      <alignment/>
      <protection/>
    </xf>
    <xf numFmtId="191" fontId="5" fillId="0" borderId="25" xfId="29" applyNumberFormat="1" applyFont="1" applyBorder="1" applyAlignment="1">
      <alignment horizontal="center"/>
      <protection/>
    </xf>
    <xf numFmtId="191" fontId="5" fillId="0" borderId="25" xfId="29" applyNumberFormat="1" applyFont="1" applyBorder="1">
      <alignment/>
      <protection/>
    </xf>
    <xf numFmtId="191" fontId="5" fillId="3" borderId="0" xfId="29" applyNumberFormat="1" applyFont="1" applyFill="1" applyBorder="1">
      <alignment/>
      <protection/>
    </xf>
    <xf numFmtId="204" fontId="5" fillId="0" borderId="0" xfId="29" applyNumberFormat="1" applyFont="1">
      <alignment/>
      <protection/>
    </xf>
    <xf numFmtId="0" fontId="5" fillId="0" borderId="26" xfId="29" applyFont="1" applyBorder="1">
      <alignment/>
      <protection/>
    </xf>
    <xf numFmtId="0" fontId="5" fillId="0" borderId="26" xfId="29" applyFont="1" applyBorder="1" applyAlignment="1">
      <alignment horizontal="center"/>
      <protection/>
    </xf>
    <xf numFmtId="204" fontId="5" fillId="0" borderId="26" xfId="29" applyNumberFormat="1" applyFont="1" applyBorder="1">
      <alignment/>
      <protection/>
    </xf>
    <xf numFmtId="191" fontId="5" fillId="0" borderId="26" xfId="29" applyNumberFormat="1" applyFont="1" applyBorder="1">
      <alignment/>
      <protection/>
    </xf>
    <xf numFmtId="15" fontId="5" fillId="0" borderId="26" xfId="29" applyNumberFormat="1" applyFont="1" applyBorder="1">
      <alignment/>
      <protection/>
    </xf>
    <xf numFmtId="16" fontId="5" fillId="0" borderId="0" xfId="29" applyNumberFormat="1" applyFont="1" applyBorder="1" applyAlignment="1">
      <alignment horizontal="center"/>
      <protection/>
    </xf>
    <xf numFmtId="191" fontId="5" fillId="0" borderId="0" xfId="29" applyNumberFormat="1" applyFont="1" applyBorder="1" applyAlignment="1">
      <alignment/>
      <protection/>
    </xf>
    <xf numFmtId="191" fontId="5" fillId="0" borderId="0" xfId="29" applyNumberFormat="1" applyFont="1" applyAlignment="1">
      <alignment horizontal="right"/>
      <protection/>
    </xf>
    <xf numFmtId="191" fontId="5" fillId="0" borderId="3" xfId="29" applyNumberFormat="1" applyFont="1" applyBorder="1" applyAlignment="1">
      <alignment horizontal="right" vertical="center" wrapText="1"/>
      <protection/>
    </xf>
    <xf numFmtId="191" fontId="5" fillId="0" borderId="6" xfId="29" applyNumberFormat="1" applyFont="1" applyBorder="1" applyAlignment="1">
      <alignment horizontal="right" vertical="center" wrapText="1"/>
      <protection/>
    </xf>
    <xf numFmtId="191" fontId="5" fillId="0" borderId="6" xfId="29" applyNumberFormat="1" applyFont="1" applyBorder="1" applyAlignment="1">
      <alignment horizontal="right" vertical="center"/>
      <protection/>
    </xf>
    <xf numFmtId="191" fontId="5" fillId="0" borderId="20" xfId="29" applyNumberFormat="1" applyFont="1" applyBorder="1" applyAlignment="1" quotePrefix="1">
      <alignment horizontal="right"/>
      <protection/>
    </xf>
    <xf numFmtId="191" fontId="5" fillId="0" borderId="26" xfId="29" applyNumberFormat="1" applyFont="1" applyBorder="1" applyAlignment="1">
      <alignment horizontal="right"/>
      <protection/>
    </xf>
    <xf numFmtId="191" fontId="5" fillId="0" borderId="27" xfId="29" applyNumberFormat="1" applyFont="1" applyBorder="1" applyAlignment="1">
      <alignment horizontal="right" vertical="center"/>
      <protection/>
    </xf>
    <xf numFmtId="204" fontId="8" fillId="0" borderId="0" xfId="29" applyNumberFormat="1" applyFont="1">
      <alignment/>
      <protection/>
    </xf>
    <xf numFmtId="204" fontId="6" fillId="0" borderId="0" xfId="29" applyNumberFormat="1" applyFont="1" applyAlignment="1">
      <alignment horizontal="centerContinuous"/>
      <protection/>
    </xf>
    <xf numFmtId="204" fontId="5" fillId="0" borderId="28" xfId="29" applyNumberFormat="1" applyFont="1" applyBorder="1" applyAlignment="1">
      <alignment horizontal="center"/>
      <protection/>
    </xf>
    <xf numFmtId="204" fontId="5" fillId="0" borderId="29" xfId="29" applyNumberFormat="1" applyFont="1" applyBorder="1" applyAlignment="1">
      <alignment horizontal="center"/>
      <protection/>
    </xf>
    <xf numFmtId="204" fontId="5" fillId="0" borderId="30" xfId="29" applyNumberFormat="1" applyFont="1" applyBorder="1" applyAlignment="1" quotePrefix="1">
      <alignment horizontal="center"/>
      <protection/>
    </xf>
    <xf numFmtId="192" fontId="5" fillId="0" borderId="26" xfId="29" applyNumberFormat="1" applyFont="1" applyBorder="1">
      <alignment/>
      <protection/>
    </xf>
    <xf numFmtId="191" fontId="30" fillId="0" borderId="0" xfId="29" applyNumberFormat="1" applyFont="1" applyBorder="1">
      <alignment/>
      <protection/>
    </xf>
    <xf numFmtId="204" fontId="5" fillId="0" borderId="31" xfId="29" applyNumberFormat="1" applyFont="1" applyBorder="1">
      <alignment/>
      <protection/>
    </xf>
    <xf numFmtId="191" fontId="5" fillId="0" borderId="31" xfId="29" applyNumberFormat="1" applyFont="1" applyBorder="1">
      <alignment/>
      <protection/>
    </xf>
    <xf numFmtId="191" fontId="5" fillId="0" borderId="31" xfId="29" applyNumberFormat="1" applyFont="1" applyBorder="1" applyAlignment="1">
      <alignment horizontal="right"/>
      <protection/>
    </xf>
    <xf numFmtId="191" fontId="5" fillId="0" borderId="32" xfId="29" applyNumberFormat="1" applyFont="1" applyBorder="1">
      <alignment/>
      <protection/>
    </xf>
    <xf numFmtId="204" fontId="5" fillId="0" borderId="32" xfId="29" applyNumberFormat="1" applyFont="1" applyBorder="1" applyAlignment="1">
      <alignment horizontal="center"/>
      <protection/>
    </xf>
    <xf numFmtId="0" fontId="8" fillId="0" borderId="0" xfId="29" applyFont="1" applyAlignment="1">
      <alignment horizontal="center"/>
      <protection/>
    </xf>
    <xf numFmtId="0" fontId="5" fillId="0" borderId="33" xfId="29" applyFont="1" applyBorder="1" applyAlignment="1">
      <alignment horizontal="center"/>
      <protection/>
    </xf>
    <xf numFmtId="192" fontId="5" fillId="0" borderId="34" xfId="29" applyNumberFormat="1" applyFont="1" applyBorder="1">
      <alignment/>
      <protection/>
    </xf>
    <xf numFmtId="192" fontId="5" fillId="0" borderId="35" xfId="29" applyNumberFormat="1" applyFont="1" applyBorder="1">
      <alignment/>
      <protection/>
    </xf>
    <xf numFmtId="191" fontId="5" fillId="0" borderId="36" xfId="29" applyNumberFormat="1" applyFont="1" applyBorder="1">
      <alignment/>
      <protection/>
    </xf>
    <xf numFmtId="191" fontId="5" fillId="0" borderId="37" xfId="29" applyNumberFormat="1" applyFont="1" applyBorder="1">
      <alignment/>
      <protection/>
    </xf>
    <xf numFmtId="0" fontId="33" fillId="0" borderId="0" xfId="0" applyFont="1" applyAlignment="1">
      <alignment/>
    </xf>
    <xf numFmtId="0" fontId="32" fillId="0" borderId="7" xfId="41" applyFont="1" applyBorder="1" applyAlignment="1">
      <alignment horizontal="center"/>
      <protection/>
    </xf>
    <xf numFmtId="0" fontId="32" fillId="0" borderId="38" xfId="41" applyFont="1" applyBorder="1" applyAlignment="1">
      <alignment horizontal="center"/>
      <protection/>
    </xf>
    <xf numFmtId="193" fontId="32" fillId="0" borderId="7" xfId="41" applyNumberFormat="1" applyFont="1" applyBorder="1" applyAlignment="1">
      <alignment horizontal="center"/>
      <protection/>
    </xf>
    <xf numFmtId="2" fontId="32" fillId="0" borderId="39" xfId="41" applyNumberFormat="1" applyFont="1" applyBorder="1" applyAlignment="1">
      <alignment horizontal="center"/>
      <protection/>
    </xf>
    <xf numFmtId="0" fontId="32" fillId="0" borderId="23" xfId="41" applyFont="1" applyBorder="1" applyAlignment="1">
      <alignment horizontal="center"/>
      <protection/>
    </xf>
    <xf numFmtId="0" fontId="32" fillId="0" borderId="0" xfId="41" applyFont="1" applyBorder="1" applyAlignment="1">
      <alignment horizontal="center"/>
      <protection/>
    </xf>
    <xf numFmtId="193" fontId="32" fillId="0" borderId="23" xfId="41" applyNumberFormat="1" applyFont="1" applyBorder="1" applyAlignment="1">
      <alignment horizontal="center"/>
      <protection/>
    </xf>
    <xf numFmtId="2" fontId="32" fillId="0" borderId="40" xfId="41" applyNumberFormat="1" applyFont="1" applyBorder="1" applyAlignment="1">
      <alignment horizontal="center"/>
      <protection/>
    </xf>
    <xf numFmtId="2" fontId="32" fillId="0" borderId="40" xfId="41" applyNumberFormat="1" applyFont="1" applyBorder="1">
      <alignment/>
      <protection/>
    </xf>
    <xf numFmtId="0" fontId="32" fillId="0" borderId="41" xfId="41" applyFont="1" applyBorder="1">
      <alignment/>
      <protection/>
    </xf>
    <xf numFmtId="193" fontId="32" fillId="0" borderId="8" xfId="41" applyNumberFormat="1" applyFont="1" applyBorder="1" applyAlignment="1">
      <alignment horizontal="center"/>
      <protection/>
    </xf>
    <xf numFmtId="0" fontId="32" fillId="0" borderId="8" xfId="41" applyFont="1" applyBorder="1" applyAlignment="1">
      <alignment horizontal="center"/>
      <protection/>
    </xf>
    <xf numFmtId="2" fontId="32" fillId="0" borderId="42" xfId="41" applyNumberFormat="1" applyFont="1" applyBorder="1" applyAlignment="1">
      <alignment horizontal="center"/>
      <protection/>
    </xf>
    <xf numFmtId="204" fontId="4" fillId="0" borderId="43" xfId="41" applyNumberFormat="1" applyFont="1" applyBorder="1" applyAlignment="1">
      <alignment horizontal="center"/>
      <protection/>
    </xf>
    <xf numFmtId="0" fontId="4" fillId="0" borderId="43" xfId="41" applyBorder="1" applyAlignment="1">
      <alignment horizontal="center"/>
      <protection/>
    </xf>
    <xf numFmtId="193" fontId="4" fillId="0" borderId="43" xfId="41" applyNumberFormat="1" applyBorder="1" applyAlignment="1">
      <alignment horizontal="right"/>
      <protection/>
    </xf>
    <xf numFmtId="193" fontId="4" fillId="0" borderId="43" xfId="41" applyNumberFormat="1" applyBorder="1">
      <alignment/>
      <protection/>
    </xf>
    <xf numFmtId="2" fontId="4" fillId="0" borderId="43" xfId="41" applyNumberFormat="1" applyBorder="1">
      <alignment/>
      <protection/>
    </xf>
    <xf numFmtId="2" fontId="4" fillId="0" borderId="44" xfId="41" applyNumberFormat="1" applyBorder="1" applyAlignment="1">
      <alignment horizontal="right"/>
      <protection/>
    </xf>
    <xf numFmtId="2" fontId="4" fillId="0" borderId="43" xfId="41" applyNumberFormat="1" applyBorder="1" applyAlignment="1">
      <alignment horizontal="right"/>
      <protection/>
    </xf>
    <xf numFmtId="2" fontId="4" fillId="0" borderId="43" xfId="41" applyNumberFormat="1" applyFont="1" applyBorder="1" applyAlignment="1">
      <alignment horizontal="right"/>
      <protection/>
    </xf>
    <xf numFmtId="2" fontId="4" fillId="0" borderId="8" xfId="41" applyNumberFormat="1" applyBorder="1" applyAlignment="1">
      <alignment horizontal="right"/>
      <protection/>
    </xf>
    <xf numFmtId="0" fontId="0" fillId="0" borderId="43" xfId="0" applyBorder="1" applyAlignment="1">
      <alignment/>
    </xf>
    <xf numFmtId="204" fontId="32" fillId="0" borderId="7" xfId="41" applyNumberFormat="1" applyFont="1" applyBorder="1" applyAlignment="1">
      <alignment horizontal="center"/>
      <protection/>
    </xf>
    <xf numFmtId="204" fontId="32" fillId="0" borderId="23" xfId="41" applyNumberFormat="1" applyFont="1" applyBorder="1" applyAlignment="1">
      <alignment horizontal="center"/>
      <protection/>
    </xf>
    <xf numFmtId="204" fontId="32" fillId="0" borderId="23" xfId="41" applyNumberFormat="1" applyFont="1" applyBorder="1">
      <alignment/>
      <protection/>
    </xf>
    <xf numFmtId="204" fontId="32" fillId="0" borderId="8" xfId="41" applyNumberFormat="1" applyFont="1" applyBorder="1">
      <alignment/>
      <protection/>
    </xf>
    <xf numFmtId="204" fontId="0" fillId="0" borderId="43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3" fontId="32" fillId="0" borderId="38" xfId="41" applyNumberFormat="1" applyFont="1" applyBorder="1" applyAlignment="1">
      <alignment horizontal="center"/>
      <protection/>
    </xf>
    <xf numFmtId="193" fontId="32" fillId="0" borderId="0" xfId="41" applyNumberFormat="1" applyFont="1" applyBorder="1" applyAlignment="1">
      <alignment horizontal="center"/>
      <protection/>
    </xf>
    <xf numFmtId="193" fontId="32" fillId="0" borderId="41" xfId="41" applyNumberFormat="1" applyFont="1" applyBorder="1" applyAlignment="1">
      <alignment horizontal="center"/>
      <protection/>
    </xf>
    <xf numFmtId="193" fontId="0" fillId="0" borderId="43" xfId="0" applyNumberFormat="1" applyBorder="1" applyAlignment="1">
      <alignment/>
    </xf>
    <xf numFmtId="193" fontId="0" fillId="0" borderId="0" xfId="0" applyNumberFormat="1" applyAlignment="1">
      <alignment/>
    </xf>
    <xf numFmtId="2" fontId="32" fillId="0" borderId="7" xfId="41" applyNumberFormat="1" applyFont="1" applyBorder="1" applyAlignment="1">
      <alignment horizontal="center"/>
      <protection/>
    </xf>
    <xf numFmtId="2" fontId="32" fillId="0" borderId="23" xfId="41" applyNumberFormat="1" applyFont="1" applyBorder="1" applyAlignment="1">
      <alignment horizontal="center"/>
      <protection/>
    </xf>
    <xf numFmtId="2" fontId="32" fillId="0" borderId="23" xfId="41" applyNumberFormat="1" applyFont="1" applyBorder="1">
      <alignment/>
      <protection/>
    </xf>
    <xf numFmtId="2" fontId="0" fillId="0" borderId="43" xfId="0" applyNumberFormat="1" applyBorder="1" applyAlignment="1">
      <alignment/>
    </xf>
    <xf numFmtId="192" fontId="32" fillId="4" borderId="38" xfId="41" applyNumberFormat="1" applyFont="1" applyFill="1" applyBorder="1" applyAlignment="1">
      <alignment horizontal="center"/>
      <protection/>
    </xf>
    <xf numFmtId="192" fontId="32" fillId="4" borderId="0" xfId="41" applyNumberFormat="1" applyFont="1" applyFill="1" applyBorder="1" applyAlignment="1">
      <alignment horizontal="center"/>
      <protection/>
    </xf>
    <xf numFmtId="192" fontId="32" fillId="4" borderId="41" xfId="41" applyNumberFormat="1" applyFont="1" applyFill="1" applyBorder="1">
      <alignment/>
      <protection/>
    </xf>
    <xf numFmtId="192" fontId="4" fillId="4" borderId="43" xfId="41" applyNumberFormat="1" applyFill="1" applyBorder="1">
      <alignment/>
      <protection/>
    </xf>
    <xf numFmtId="192" fontId="0" fillId="0" borderId="43" xfId="0" applyNumberFormat="1" applyBorder="1" applyAlignment="1">
      <alignment/>
    </xf>
    <xf numFmtId="192" fontId="0" fillId="0" borderId="0" xfId="0" applyNumberFormat="1" applyAlignment="1">
      <alignment/>
    </xf>
    <xf numFmtId="0" fontId="5" fillId="0" borderId="45" xfId="29" applyFont="1" applyBorder="1">
      <alignment/>
      <protection/>
    </xf>
    <xf numFmtId="0" fontId="5" fillId="0" borderId="45" xfId="29" applyFont="1" applyBorder="1" applyAlignment="1">
      <alignment horizontal="center"/>
      <protection/>
    </xf>
    <xf numFmtId="204" fontId="5" fillId="0" borderId="45" xfId="29" applyNumberFormat="1" applyFont="1" applyBorder="1">
      <alignment/>
      <protection/>
    </xf>
    <xf numFmtId="191" fontId="5" fillId="0" borderId="45" xfId="29" applyNumberFormat="1" applyFont="1" applyBorder="1">
      <alignment/>
      <protection/>
    </xf>
    <xf numFmtId="191" fontId="5" fillId="0" borderId="45" xfId="29" applyNumberFormat="1" applyFont="1" applyBorder="1" applyAlignment="1">
      <alignment horizontal="right"/>
      <protection/>
    </xf>
    <xf numFmtId="192" fontId="5" fillId="0" borderId="45" xfId="29" applyNumberFormat="1" applyFont="1" applyBorder="1">
      <alignment/>
      <protection/>
    </xf>
    <xf numFmtId="0" fontId="32" fillId="4" borderId="44" xfId="41" applyFont="1" applyFill="1" applyBorder="1" applyAlignment="1">
      <alignment horizontal="center"/>
      <protection/>
    </xf>
    <xf numFmtId="0" fontId="32" fillId="4" borderId="46" xfId="41" applyFont="1" applyFill="1" applyBorder="1" applyAlignment="1">
      <alignment horizontal="center"/>
      <protection/>
    </xf>
    <xf numFmtId="0" fontId="32" fillId="4" borderId="47" xfId="41" applyFont="1" applyFill="1" applyBorder="1" applyAlignment="1">
      <alignment horizontal="center"/>
      <protection/>
    </xf>
    <xf numFmtId="2" fontId="12" fillId="0" borderId="44" xfId="40" applyNumberFormat="1" applyFont="1" applyFill="1" applyBorder="1" applyAlignment="1" applyProtection="1">
      <alignment horizontal="center"/>
      <protection/>
    </xf>
    <xf numFmtId="2" fontId="12" fillId="0" borderId="46" xfId="40" applyNumberFormat="1" applyFont="1" applyFill="1" applyBorder="1" applyAlignment="1" applyProtection="1">
      <alignment horizontal="center"/>
      <protection/>
    </xf>
    <xf numFmtId="2" fontId="12" fillId="0" borderId="47" xfId="40" applyNumberFormat="1" applyFont="1" applyFill="1" applyBorder="1" applyAlignment="1" applyProtection="1">
      <alignment horizontal="center"/>
      <protection/>
    </xf>
    <xf numFmtId="2" fontId="13" fillId="0" borderId="43" xfId="40" applyNumberFormat="1" applyFont="1" applyFill="1" applyBorder="1" applyAlignment="1" applyProtection="1">
      <alignment horizontal="center"/>
      <protection/>
    </xf>
    <xf numFmtId="192" fontId="13" fillId="0" borderId="43" xfId="40" applyNumberFormat="1" applyFont="1" applyFill="1" applyBorder="1" applyAlignment="1" applyProtection="1">
      <alignment horizontal="center"/>
      <protection/>
    </xf>
    <xf numFmtId="194" fontId="13" fillId="0" borderId="43" xfId="40" applyNumberFormat="1" applyFont="1" applyFill="1" applyBorder="1" applyAlignment="1" applyProtection="1">
      <alignment horizontal="center"/>
      <protection/>
    </xf>
    <xf numFmtId="0" fontId="13" fillId="0" borderId="43" xfId="40" applyFont="1" applyFill="1" applyBorder="1" applyAlignment="1" applyProtection="1">
      <alignment horizontal="center" vertical="center"/>
      <protection/>
    </xf>
    <xf numFmtId="0" fontId="13" fillId="0" borderId="7" xfId="40" applyFont="1" applyFill="1" applyBorder="1" applyAlignment="1" applyProtection="1">
      <alignment horizontal="center" vertical="center"/>
      <protection/>
    </xf>
    <xf numFmtId="0" fontId="13" fillId="0" borderId="43" xfId="40" applyFont="1" applyFill="1" applyBorder="1" applyAlignment="1" applyProtection="1">
      <alignment horizontal="center" vertical="center" textRotation="90"/>
      <protection/>
    </xf>
    <xf numFmtId="2" fontId="13" fillId="0" borderId="43" xfId="40" applyNumberFormat="1" applyFont="1" applyFill="1" applyBorder="1" applyAlignment="1" applyProtection="1">
      <alignment horizontal="left"/>
      <protection/>
    </xf>
    <xf numFmtId="192" fontId="13" fillId="0" borderId="43" xfId="40" applyNumberFormat="1" applyFont="1" applyFill="1" applyBorder="1" applyAlignment="1" applyProtection="1">
      <alignment/>
      <protection/>
    </xf>
    <xf numFmtId="192" fontId="13" fillId="0" borderId="43" xfId="40" applyNumberFormat="1" applyFont="1" applyFill="1" applyBorder="1" applyProtection="1">
      <alignment/>
      <protection/>
    </xf>
    <xf numFmtId="194" fontId="13" fillId="0" borderId="7" xfId="40" applyNumberFormat="1" applyFont="1" applyFill="1" applyBorder="1" applyAlignment="1" applyProtection="1">
      <alignment horizontal="center" vertical="center" textRotation="90"/>
      <protection/>
    </xf>
    <xf numFmtId="194" fontId="13" fillId="0" borderId="8" xfId="40" applyNumberFormat="1" applyFont="1" applyFill="1" applyBorder="1" applyAlignment="1" applyProtection="1">
      <alignment horizontal="center" vertical="center" textRotation="90"/>
      <protection/>
    </xf>
    <xf numFmtId="4" fontId="13" fillId="0" borderId="43" xfId="40" applyNumberFormat="1" applyFont="1" applyFill="1" applyBorder="1" applyAlignment="1" applyProtection="1">
      <alignment horizontal="center" vertical="center"/>
      <protection/>
    </xf>
    <xf numFmtId="4" fontId="13" fillId="0" borderId="43" xfId="40" applyNumberFormat="1" applyFont="1" applyFill="1" applyBorder="1" applyAlignment="1" applyProtection="1">
      <alignment horizontal="center"/>
      <protection/>
    </xf>
    <xf numFmtId="0" fontId="13" fillId="0" borderId="7" xfId="40" applyFont="1" applyFill="1" applyBorder="1" applyAlignment="1" applyProtection="1">
      <alignment horizontal="center" vertical="center" textRotation="90"/>
      <protection/>
    </xf>
    <xf numFmtId="0" fontId="13" fillId="0" borderId="8" xfId="40" applyFont="1" applyFill="1" applyBorder="1" applyAlignment="1" applyProtection="1">
      <alignment horizontal="center" vertical="center" textRotation="90"/>
      <protection/>
    </xf>
    <xf numFmtId="0" fontId="16" fillId="0" borderId="0" xfId="39" applyFont="1" applyAlignment="1">
      <alignment horizontal="center"/>
      <protection/>
    </xf>
    <xf numFmtId="0" fontId="15" fillId="0" borderId="20" xfId="40" applyFont="1" applyBorder="1">
      <alignment/>
      <protection/>
    </xf>
    <xf numFmtId="0" fontId="15" fillId="0" borderId="6" xfId="40" applyFont="1" applyBorder="1">
      <alignment/>
      <protection/>
    </xf>
    <xf numFmtId="15" fontId="0" fillId="0" borderId="48" xfId="29" applyNumberFormat="1" applyFont="1" applyBorder="1">
      <alignment/>
      <protection/>
    </xf>
    <xf numFmtId="191" fontId="0" fillId="0" borderId="48" xfId="29" applyNumberFormat="1" applyFont="1" applyBorder="1">
      <alignment/>
      <protection/>
    </xf>
    <xf numFmtId="191" fontId="13" fillId="0" borderId="48" xfId="40" applyNumberFormat="1" applyFont="1" applyFill="1" applyBorder="1" applyAlignment="1">
      <alignment horizontal="right" vertical="center"/>
      <protection/>
    </xf>
    <xf numFmtId="0" fontId="13" fillId="0" borderId="48" xfId="40" applyFont="1" applyBorder="1" applyAlignment="1">
      <alignment horizontal="right"/>
      <protection/>
    </xf>
    <xf numFmtId="0" fontId="13" fillId="0" borderId="48" xfId="40" applyFont="1" applyBorder="1">
      <alignment/>
      <protection/>
    </xf>
    <xf numFmtId="15" fontId="0" fillId="0" borderId="38" xfId="29" applyNumberFormat="1" applyFont="1" applyBorder="1">
      <alignment/>
      <protection/>
    </xf>
    <xf numFmtId="191" fontId="0" fillId="0" borderId="38" xfId="29" applyNumberFormat="1" applyFont="1" applyBorder="1">
      <alignment/>
      <protection/>
    </xf>
    <xf numFmtId="191" fontId="13" fillId="0" borderId="38" xfId="40" applyNumberFormat="1" applyFont="1" applyFill="1" applyBorder="1" applyAlignment="1">
      <alignment horizontal="right" vertical="center"/>
      <protection/>
    </xf>
    <xf numFmtId="0" fontId="13" fillId="0" borderId="38" xfId="40" applyFont="1" applyBorder="1" applyAlignment="1">
      <alignment horizontal="right"/>
      <protection/>
    </xf>
    <xf numFmtId="0" fontId="13" fillId="0" borderId="38" xfId="40" applyFont="1" applyBorder="1">
      <alignment/>
      <protection/>
    </xf>
    <xf numFmtId="15" fontId="0" fillId="0" borderId="0" xfId="29" applyNumberFormat="1" applyFont="1" applyBorder="1">
      <alignment/>
      <protection/>
    </xf>
    <xf numFmtId="191" fontId="13" fillId="0" borderId="0" xfId="40" applyNumberFormat="1" applyFont="1" applyFill="1" applyBorder="1" applyAlignment="1">
      <alignment horizontal="right" vertical="center"/>
      <protection/>
    </xf>
    <xf numFmtId="0" fontId="13" fillId="0" borderId="0" xfId="40" applyFont="1" applyBorder="1" applyAlignment="1">
      <alignment horizontal="right"/>
      <protection/>
    </xf>
    <xf numFmtId="0" fontId="13" fillId="0" borderId="0" xfId="40" applyFont="1" applyBorder="1">
      <alignment/>
      <protection/>
    </xf>
    <xf numFmtId="0" fontId="15" fillId="0" borderId="0" xfId="40" applyFont="1" applyBorder="1">
      <alignment/>
      <protection/>
    </xf>
    <xf numFmtId="0" fontId="13" fillId="2" borderId="49" xfId="40" applyFont="1" applyFill="1" applyBorder="1" applyAlignment="1" applyProtection="1" quotePrefix="1">
      <alignment horizontal="center" vertical="center"/>
      <protection/>
    </xf>
    <xf numFmtId="191" fontId="13" fillId="0" borderId="50" xfId="40" applyNumberFormat="1" applyFont="1" applyFill="1" applyBorder="1" applyAlignment="1">
      <alignment horizontal="right" vertical="center"/>
      <protection/>
    </xf>
    <xf numFmtId="191" fontId="13" fillId="0" borderId="51" xfId="40" applyNumberFormat="1" applyFont="1" applyFill="1" applyBorder="1" applyAlignment="1">
      <alignment horizontal="right" vertical="center"/>
      <protection/>
    </xf>
    <xf numFmtId="15" fontId="0" fillId="0" borderId="19" xfId="29" applyNumberFormat="1" applyFont="1" applyBorder="1">
      <alignment/>
      <protection/>
    </xf>
    <xf numFmtId="191" fontId="0" fillId="0" borderId="19" xfId="29" applyNumberFormat="1" applyFont="1" applyBorder="1">
      <alignment/>
      <protection/>
    </xf>
    <xf numFmtId="204" fontId="0" fillId="0" borderId="23" xfId="29" applyNumberFormat="1" applyFont="1" applyBorder="1">
      <alignment/>
      <protection/>
    </xf>
    <xf numFmtId="191" fontId="0" fillId="0" borderId="23" xfId="29" applyNumberFormat="1" applyFont="1" applyBorder="1">
      <alignment/>
      <protection/>
    </xf>
    <xf numFmtId="191" fontId="0" fillId="0" borderId="43" xfId="29" applyNumberFormat="1" applyFont="1" applyBorder="1">
      <alignment/>
      <protection/>
    </xf>
    <xf numFmtId="191" fontId="0" fillId="0" borderId="17" xfId="29" applyNumberFormat="1" applyFont="1" applyBorder="1">
      <alignment/>
      <protection/>
    </xf>
    <xf numFmtId="204" fontId="0" fillId="0" borderId="7" xfId="29" applyNumberFormat="1" applyFont="1" applyBorder="1">
      <alignment/>
      <protection/>
    </xf>
    <xf numFmtId="191" fontId="0" fillId="0" borderId="7" xfId="29" applyNumberFormat="1" applyFont="1" applyBorder="1">
      <alignment/>
      <protection/>
    </xf>
  </cellXfs>
  <cellStyles count="29">
    <cellStyle name="Normal" xfId="0"/>
    <cellStyle name="comma zerodec" xfId="15"/>
    <cellStyle name="Comma_CAPEX94" xfId="16"/>
    <cellStyle name="Currency [0]_CAPEX94" xfId="17"/>
    <cellStyle name="Currency_CAPEX94" xfId="18"/>
    <cellStyle name="Currency1" xfId="19"/>
    <cellStyle name="Date" xfId="20"/>
    <cellStyle name="Dollar (zero dec)" xfId="21"/>
    <cellStyle name="Fixed" xfId="22"/>
    <cellStyle name="Followed Hyperlink" xfId="23"/>
    <cellStyle name="HEADING1" xfId="24"/>
    <cellStyle name="HEADING2" xfId="25"/>
    <cellStyle name="Hyperlink" xfId="26"/>
    <cellStyle name="Normal_150797_DCASH1_DCASH " xfId="27"/>
    <cellStyle name="Normal_DATESED99" xfId="28"/>
    <cellStyle name="Normal_ข้อมูล" xfId="29"/>
    <cellStyle name="Percent_laroux" xfId="30"/>
    <cellStyle name="Q" xfId="31"/>
    <cellStyle name="small border line" xfId="32"/>
    <cellStyle name="Total" xfId="33"/>
    <cellStyle name="W" xfId="34"/>
    <cellStyle name="Comma" xfId="35"/>
    <cellStyle name="Comma [0]" xfId="36"/>
    <cellStyle name="Currency" xfId="37"/>
    <cellStyle name="Currency [0]" xfId="38"/>
    <cellStyle name="ปกติ_P1" xfId="39"/>
    <cellStyle name="ปกติ_sed" xfId="40"/>
    <cellStyle name="ปกติ_Sheet1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Station I.14  Nam EIN D.A. Km</a:t>
            </a:r>
            <a:r>
              <a:rPr lang="en-US" cap="none" sz="1800" b="1" i="0" u="none" baseline="30000"/>
              <a:t>2</a:t>
            </a:r>
            <a:r>
              <a:rPr lang="en-US" cap="none" sz="1800" b="1" i="0" u="none" baseline="0"/>
              <a:t>.</a:t>
            </a:r>
          </a:p>
        </c:rich>
      </c:tx>
      <c:layout>
        <c:manualLayout>
          <c:xMode val="factor"/>
          <c:yMode val="factor"/>
          <c:x val="0.00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5675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2011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/>
                  </a:pPr>
                </a:p>
              </c:txPr>
              <c:numFmt formatCode="General"/>
            </c:trendlineLbl>
          </c:trendline>
          <c:xVal>
            <c:numRef>
              <c:f>DATA!$E$63:$E$83</c:f>
              <c:numCache>
                <c:ptCount val="21"/>
                <c:pt idx="0">
                  <c:v>5.657</c:v>
                </c:pt>
                <c:pt idx="1">
                  <c:v>1.076</c:v>
                </c:pt>
                <c:pt idx="2">
                  <c:v>0.643</c:v>
                </c:pt>
                <c:pt idx="3">
                  <c:v>242.121</c:v>
                </c:pt>
                <c:pt idx="4">
                  <c:v>184.85</c:v>
                </c:pt>
                <c:pt idx="5">
                  <c:v>144.91</c:v>
                </c:pt>
                <c:pt idx="6">
                  <c:v>217.678</c:v>
                </c:pt>
                <c:pt idx="7">
                  <c:v>179.466</c:v>
                </c:pt>
                <c:pt idx="8">
                  <c:v>175.242</c:v>
                </c:pt>
                <c:pt idx="9">
                  <c:v>284.336</c:v>
                </c:pt>
                <c:pt idx="10">
                  <c:v>294.925</c:v>
                </c:pt>
                <c:pt idx="11">
                  <c:v>255.663</c:v>
                </c:pt>
                <c:pt idx="12">
                  <c:v>70.64</c:v>
                </c:pt>
                <c:pt idx="13">
                  <c:v>60.217</c:v>
                </c:pt>
                <c:pt idx="14">
                  <c:v>61.271</c:v>
                </c:pt>
                <c:pt idx="15">
                  <c:v>96.393</c:v>
                </c:pt>
                <c:pt idx="16">
                  <c:v>116.504</c:v>
                </c:pt>
                <c:pt idx="17">
                  <c:v>29.118</c:v>
                </c:pt>
                <c:pt idx="18">
                  <c:v>15.533</c:v>
                </c:pt>
                <c:pt idx="19">
                  <c:v>9.961</c:v>
                </c:pt>
                <c:pt idx="20">
                  <c:v>5.219</c:v>
                </c:pt>
              </c:numCache>
            </c:numRef>
          </c:xVal>
          <c:yVal>
            <c:numRef>
              <c:f>DATA!$H$63:$H$83</c:f>
              <c:numCache>
                <c:ptCount val="21"/>
                <c:pt idx="0">
                  <c:v>30.917700645353175</c:v>
                </c:pt>
                <c:pt idx="1">
                  <c:v>5.015973328457131</c:v>
                </c:pt>
                <c:pt idx="2">
                  <c:v>2.626182917484852</c:v>
                </c:pt>
                <c:pt idx="3">
                  <c:v>3650.5974149809467</c:v>
                </c:pt>
                <c:pt idx="4">
                  <c:v>2080.7303735805026</c:v>
                </c:pt>
                <c:pt idx="5">
                  <c:v>1300.9828530512425</c:v>
                </c:pt>
                <c:pt idx="6">
                  <c:v>2520.7443558952996</c:v>
                </c:pt>
                <c:pt idx="7">
                  <c:v>2050.173640604502</c:v>
                </c:pt>
                <c:pt idx="8">
                  <c:v>2060.520496062667</c:v>
                </c:pt>
                <c:pt idx="9">
                  <c:v>2414.5588283769303</c:v>
                </c:pt>
                <c:pt idx="10">
                  <c:v>1352.381325368337</c:v>
                </c:pt>
                <c:pt idx="11">
                  <c:v>1395.1213314777085</c:v>
                </c:pt>
                <c:pt idx="12">
                  <c:v>601.9181307767259</c:v>
                </c:pt>
                <c:pt idx="13">
                  <c:v>383.20925286811206</c:v>
                </c:pt>
                <c:pt idx="14">
                  <c:v>422.83738406223097</c:v>
                </c:pt>
                <c:pt idx="15">
                  <c:v>1061.3122537762554</c:v>
                </c:pt>
                <c:pt idx="16">
                  <c:v>1464.640987855908</c:v>
                </c:pt>
                <c:pt idx="17">
                  <c:v>160.176705774263</c:v>
                </c:pt>
                <c:pt idx="18">
                  <c:v>57.31218018489601</c:v>
                </c:pt>
                <c:pt idx="19">
                  <c:v>29.05204222368</c:v>
                </c:pt>
                <c:pt idx="20">
                  <c:v>13.533035010048003</c:v>
                </c:pt>
              </c:numCache>
            </c:numRef>
          </c:yVal>
          <c:smooth val="0"/>
        </c:ser>
        <c:axId val="20738156"/>
        <c:axId val="25380445"/>
      </c:scatterChart>
      <c:valAx>
        <c:axId val="2073815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25380445"/>
        <c:crossesAt val="0.1"/>
        <c:crossBetween val="midCat"/>
        <c:dispUnits/>
      </c:valAx>
      <c:valAx>
        <c:axId val="2538044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crossAx val="2073815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3975"/>
          <c:w val="0.111"/>
          <c:h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Station I.14  Nam EIN D.A. Km</a:t>
            </a:r>
            <a:r>
              <a:rPr lang="en-US" cap="none" sz="1800" b="1" i="0" u="none" baseline="30000"/>
              <a:t>2</a:t>
            </a:r>
            <a:r>
              <a:rPr lang="en-US" cap="none" sz="1800" b="1" i="0" u="none" baseline="0"/>
              <a:t>.</a:t>
            </a:r>
          </a:p>
        </c:rich>
      </c:tx>
      <c:layout>
        <c:manualLayout>
          <c:xMode val="factor"/>
          <c:yMode val="factor"/>
          <c:x val="0.00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7"/>
          <c:w val="0.75225"/>
          <c:h val="0.813"/>
        </c:manualLayout>
      </c:layout>
      <c:scatterChart>
        <c:scatterStyle val="lineMarker"/>
        <c:varyColors val="0"/>
        <c:ser>
          <c:idx val="1"/>
          <c:order val="0"/>
          <c:tx>
            <c:v>2006 - 2014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/>
            </c:trendlineLbl>
          </c:trendline>
          <c:xVal>
            <c:numRef>
              <c:f>DATA!$E$12:$E$89</c:f>
              <c:numCache>
                <c:ptCount val="78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</c:numCache>
            </c:numRef>
          </c:xVal>
          <c:yVal>
            <c:numRef>
              <c:f>DATA!$H$12:$H$89</c:f>
              <c:numCache>
                <c:ptCount val="78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</c:numCache>
            </c:numRef>
          </c:yVal>
          <c:smooth val="0"/>
        </c:ser>
        <c:axId val="2986306"/>
        <c:axId val="24056491"/>
      </c:scatterChart>
      <c:valAx>
        <c:axId val="298630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24056491"/>
        <c:crossesAt val="0.1"/>
        <c:crossBetween val="midCat"/>
        <c:dispUnits/>
      </c:valAx>
      <c:valAx>
        <c:axId val="2405649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crossAx val="298630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Daily Gage Height Hydrograph with Date of Observe 
Suspended Sediment and Water Qualities
Code I.14  Nam mae EIN  A. ขุนตาล  Chiang Rai   Year 2014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'I.14'!$D$1:$D$366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'I.14'!$E$1:$E$366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67034472"/>
        <c:axId val="63166089"/>
      </c:lineChart>
      <c:dateAx>
        <c:axId val="67034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crossAx val="63166089"/>
        <c:crossesAt val="351"/>
        <c:auto val="0"/>
        <c:majorUnit val="1"/>
        <c:majorTimeUnit val="months"/>
        <c:minorUnit val="1"/>
        <c:minorTimeUnit val="months"/>
        <c:noMultiLvlLbl val="0"/>
      </c:dateAx>
      <c:valAx>
        <c:axId val="63166089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703447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91875"/>
        </c:manualLayout>
      </c:layout>
      <c:overlay val="0"/>
      <c:spPr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Station G.9  Nam Mae Lao D.A.382 Km.</a:t>
            </a:r>
            <a:r>
              <a:rPr lang="en-US" cap="none" sz="1800" b="1" i="0" u="none" baseline="30000"/>
              <a:t>2</a:t>
            </a:r>
          </a:p>
        </c:rich>
      </c:tx>
      <c:layout>
        <c:manualLayout>
          <c:xMode val="factor"/>
          <c:yMode val="factor"/>
          <c:x val="0.05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7425"/>
          <c:w val="0.9385"/>
          <c:h val="0.792"/>
        </c:manualLayout>
      </c:layout>
      <c:scatterChart>
        <c:scatterStyle val="lineMarker"/>
        <c:varyColors val="0"/>
        <c:ser>
          <c:idx val="2"/>
          <c:order val="0"/>
          <c:tx>
            <c:v>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468382"/>
        <c:axId val="64816503"/>
      </c:scatterChart>
      <c:valAx>
        <c:axId val="5946838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64816503"/>
        <c:crossesAt val="0.1"/>
        <c:crossBetween val="midCat"/>
        <c:dispUnits/>
      </c:valAx>
      <c:valAx>
        <c:axId val="6481650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59468382"/>
        <c:crossesAt val="0.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5"/>
          <c:y val="0.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504825</xdr:colOff>
      <xdr:row>4</xdr:row>
      <xdr:rowOff>333375</xdr:rowOff>
    </xdr:from>
    <xdr:to>
      <xdr:col>6</xdr:col>
      <xdr:colOff>152400</xdr:colOff>
      <xdr:row>6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00475" y="1524000"/>
          <a:ext cx="5524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>
      <xdr:nvSpPr>
        <xdr:cNvPr id="4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628650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895600" y="4857750"/>
        <a:ext cx="5810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"/>
  <sheetViews>
    <sheetView workbookViewId="0" topLeftCell="A42">
      <selection activeCell="L50" sqref="L50"/>
    </sheetView>
  </sheetViews>
  <sheetFormatPr defaultColWidth="9.140625" defaultRowHeight="21.75"/>
  <cols>
    <col min="1" max="1" width="9.140625" style="158" customWidth="1"/>
    <col min="3" max="4" width="9.140625" style="164" customWidth="1"/>
    <col min="6" max="6" width="9.421875" style="174" bestFit="1" customWidth="1"/>
    <col min="9" max="10" width="9.140625" style="76" customWidth="1"/>
  </cols>
  <sheetData>
    <row r="1" spans="1:10" s="129" customFormat="1" ht="21">
      <c r="A1" s="181" t="s">
        <v>94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0" s="129" customFormat="1" ht="21">
      <c r="A2" s="153" t="s">
        <v>95</v>
      </c>
      <c r="B2" s="131" t="s">
        <v>96</v>
      </c>
      <c r="C2" s="132" t="s">
        <v>97</v>
      </c>
      <c r="D2" s="160" t="s">
        <v>97</v>
      </c>
      <c r="E2" s="130" t="s">
        <v>98</v>
      </c>
      <c r="F2" s="169" t="s">
        <v>98</v>
      </c>
      <c r="G2" s="130" t="s">
        <v>98</v>
      </c>
      <c r="H2" s="131" t="s">
        <v>99</v>
      </c>
      <c r="I2" s="133" t="s">
        <v>98</v>
      </c>
      <c r="J2" s="165" t="s">
        <v>98</v>
      </c>
    </row>
    <row r="3" spans="1:10" s="129" customFormat="1" ht="16.5" customHeight="1">
      <c r="A3" s="154" t="s">
        <v>100</v>
      </c>
      <c r="B3" s="135" t="s">
        <v>101</v>
      </c>
      <c r="C3" s="136" t="s">
        <v>102</v>
      </c>
      <c r="D3" s="161" t="s">
        <v>102</v>
      </c>
      <c r="E3" s="134" t="s">
        <v>103</v>
      </c>
      <c r="F3" s="170" t="s">
        <v>103</v>
      </c>
      <c r="G3" s="134" t="s">
        <v>104</v>
      </c>
      <c r="H3" s="135" t="s">
        <v>105</v>
      </c>
      <c r="I3" s="137" t="s">
        <v>106</v>
      </c>
      <c r="J3" s="166" t="s">
        <v>107</v>
      </c>
    </row>
    <row r="4" spans="1:10" s="129" customFormat="1" ht="18.75" customHeight="1">
      <c r="A4" s="155"/>
      <c r="B4" s="135" t="s">
        <v>108</v>
      </c>
      <c r="C4" s="136" t="s">
        <v>109</v>
      </c>
      <c r="D4" s="161" t="s">
        <v>110</v>
      </c>
      <c r="E4" s="134" t="s">
        <v>111</v>
      </c>
      <c r="F4" s="170" t="s">
        <v>112</v>
      </c>
      <c r="G4" s="134" t="s">
        <v>113</v>
      </c>
      <c r="H4" s="135" t="s">
        <v>114</v>
      </c>
      <c r="I4" s="138"/>
      <c r="J4" s="167"/>
    </row>
    <row r="5" spans="1:10" s="129" customFormat="1" ht="18.75" customHeight="1">
      <c r="A5" s="156"/>
      <c r="B5" s="139"/>
      <c r="C5" s="140" t="s">
        <v>41</v>
      </c>
      <c r="D5" s="162" t="s">
        <v>40</v>
      </c>
      <c r="E5" s="141" t="s">
        <v>42</v>
      </c>
      <c r="F5" s="171"/>
      <c r="G5" s="141" t="s">
        <v>115</v>
      </c>
      <c r="H5" s="139"/>
      <c r="I5" s="142" t="s">
        <v>116</v>
      </c>
      <c r="J5" s="166" t="s">
        <v>117</v>
      </c>
    </row>
    <row r="6" spans="1:10" s="129" customFormat="1" ht="18.75" customHeight="1">
      <c r="A6" s="143">
        <v>20949</v>
      </c>
      <c r="B6" s="144">
        <v>19</v>
      </c>
      <c r="C6" s="145">
        <v>88.9874</v>
      </c>
      <c r="D6" s="145">
        <v>89.0099</v>
      </c>
      <c r="E6" s="146">
        <f aca="true" t="shared" si="0" ref="E6:E32">D6-C6</f>
        <v>0.022500000000007958</v>
      </c>
      <c r="F6" s="172">
        <f aca="true" t="shared" si="1" ref="F6:F32">((10^6)*E6/G6)</f>
        <v>76.79442984404913</v>
      </c>
      <c r="G6" s="147">
        <f aca="true" t="shared" si="2" ref="G6:G32">I6-J6</f>
        <v>292.99000000000007</v>
      </c>
      <c r="H6" s="144">
        <v>1</v>
      </c>
      <c r="I6" s="148">
        <v>690.95</v>
      </c>
      <c r="J6" s="149">
        <v>397.96</v>
      </c>
    </row>
    <row r="7" spans="1:10" s="129" customFormat="1" ht="18.75" customHeight="1">
      <c r="A7" s="143"/>
      <c r="B7" s="144">
        <v>20</v>
      </c>
      <c r="C7" s="145">
        <v>84.6873</v>
      </c>
      <c r="D7" s="145">
        <v>84.7015</v>
      </c>
      <c r="E7" s="146">
        <f t="shared" si="0"/>
        <v>0.014200000000002433</v>
      </c>
      <c r="F7" s="172">
        <f t="shared" si="1"/>
        <v>48.93345738999426</v>
      </c>
      <c r="G7" s="147">
        <f t="shared" si="2"/>
        <v>290.19</v>
      </c>
      <c r="H7" s="144">
        <v>2</v>
      </c>
      <c r="I7" s="148">
        <v>654.88</v>
      </c>
      <c r="J7" s="150">
        <v>364.69</v>
      </c>
    </row>
    <row r="8" spans="1:10" s="129" customFormat="1" ht="18.75" customHeight="1">
      <c r="A8" s="143"/>
      <c r="B8" s="144">
        <v>21</v>
      </c>
      <c r="C8" s="145">
        <v>86.356</v>
      </c>
      <c r="D8" s="145">
        <v>86.3772</v>
      </c>
      <c r="E8" s="146">
        <f t="shared" si="0"/>
        <v>0.021200000000007435</v>
      </c>
      <c r="F8" s="172">
        <f t="shared" si="1"/>
        <v>64.04253390933582</v>
      </c>
      <c r="G8" s="147">
        <f t="shared" si="2"/>
        <v>331.03000000000003</v>
      </c>
      <c r="H8" s="144">
        <v>3</v>
      </c>
      <c r="I8" s="148">
        <v>693.61</v>
      </c>
      <c r="J8" s="151">
        <v>362.58</v>
      </c>
    </row>
    <row r="9" spans="1:10" s="129" customFormat="1" ht="18.75" customHeight="1">
      <c r="A9" s="143">
        <v>20955</v>
      </c>
      <c r="B9" s="144">
        <v>22</v>
      </c>
      <c r="C9" s="145">
        <v>85.1209</v>
      </c>
      <c r="D9" s="145">
        <v>85.1347</v>
      </c>
      <c r="E9" s="146">
        <f t="shared" si="0"/>
        <v>0.013799999999989154</v>
      </c>
      <c r="F9" s="172">
        <f t="shared" si="1"/>
        <v>43.49881796686889</v>
      </c>
      <c r="G9" s="147">
        <f t="shared" si="2"/>
        <v>317.25</v>
      </c>
      <c r="H9" s="144">
        <v>4</v>
      </c>
      <c r="I9" s="148">
        <v>653.51</v>
      </c>
      <c r="J9" s="149">
        <v>336.26</v>
      </c>
    </row>
    <row r="10" spans="1:10" s="129" customFormat="1" ht="18.75" customHeight="1">
      <c r="A10" s="143"/>
      <c r="B10" s="144">
        <v>23</v>
      </c>
      <c r="C10" s="145">
        <v>87.674</v>
      </c>
      <c r="D10" s="145">
        <v>87.6891</v>
      </c>
      <c r="E10" s="146">
        <f t="shared" si="0"/>
        <v>0.015099999999989677</v>
      </c>
      <c r="F10" s="172">
        <f t="shared" si="1"/>
        <v>57.61819361235423</v>
      </c>
      <c r="G10" s="147">
        <f t="shared" si="2"/>
        <v>262.07000000000005</v>
      </c>
      <c r="H10" s="144">
        <v>5</v>
      </c>
      <c r="I10" s="148">
        <v>808.23</v>
      </c>
      <c r="J10" s="149">
        <v>546.16</v>
      </c>
    </row>
    <row r="11" spans="1:10" s="129" customFormat="1" ht="18.75" customHeight="1">
      <c r="A11" s="143"/>
      <c r="B11" s="144">
        <v>24</v>
      </c>
      <c r="C11" s="145">
        <v>88.0799</v>
      </c>
      <c r="D11" s="145">
        <v>88.0987</v>
      </c>
      <c r="E11" s="146">
        <f t="shared" si="0"/>
        <v>0.018799999999998818</v>
      </c>
      <c r="F11" s="172">
        <f t="shared" si="1"/>
        <v>60.74705958381419</v>
      </c>
      <c r="G11" s="147">
        <f t="shared" si="2"/>
        <v>309.48</v>
      </c>
      <c r="H11" s="144">
        <v>6</v>
      </c>
      <c r="I11" s="148">
        <v>667.47</v>
      </c>
      <c r="J11" s="151">
        <v>357.99</v>
      </c>
    </row>
    <row r="12" spans="1:10" s="129" customFormat="1" ht="18.75" customHeight="1">
      <c r="A12" s="143">
        <v>20962</v>
      </c>
      <c r="B12" s="144">
        <v>25</v>
      </c>
      <c r="C12" s="145">
        <v>87.079</v>
      </c>
      <c r="D12" s="145">
        <v>87.0944</v>
      </c>
      <c r="E12" s="146">
        <f t="shared" si="0"/>
        <v>0.015399999999999636</v>
      </c>
      <c r="F12" s="172">
        <f t="shared" si="1"/>
        <v>47.1510364042731</v>
      </c>
      <c r="G12" s="147">
        <f t="shared" si="2"/>
        <v>326.60999999999996</v>
      </c>
      <c r="H12" s="144">
        <v>7</v>
      </c>
      <c r="I12" s="148">
        <v>695.8</v>
      </c>
      <c r="J12" s="149">
        <v>369.19</v>
      </c>
    </row>
    <row r="13" spans="1:10" s="129" customFormat="1" ht="18.75" customHeight="1">
      <c r="A13" s="143"/>
      <c r="B13" s="144">
        <v>26</v>
      </c>
      <c r="C13" s="145">
        <v>85.8376</v>
      </c>
      <c r="D13" s="145">
        <v>85.8507</v>
      </c>
      <c r="E13" s="146">
        <f t="shared" si="0"/>
        <v>0.01310000000000855</v>
      </c>
      <c r="F13" s="172">
        <f t="shared" si="1"/>
        <v>44.01881720432981</v>
      </c>
      <c r="G13" s="147">
        <f t="shared" si="2"/>
        <v>297.59999999999997</v>
      </c>
      <c r="H13" s="144">
        <v>8</v>
      </c>
      <c r="I13" s="148">
        <v>804.16</v>
      </c>
      <c r="J13" s="149">
        <v>506.56</v>
      </c>
    </row>
    <row r="14" spans="1:10" s="129" customFormat="1" ht="18.75" customHeight="1">
      <c r="A14" s="143"/>
      <c r="B14" s="144">
        <v>27</v>
      </c>
      <c r="C14" s="145">
        <v>86.3508</v>
      </c>
      <c r="D14" s="145">
        <v>86.3636</v>
      </c>
      <c r="E14" s="146">
        <f t="shared" si="0"/>
        <v>0.01279999999999859</v>
      </c>
      <c r="F14" s="172">
        <f t="shared" si="1"/>
        <v>50.64493155020412</v>
      </c>
      <c r="G14" s="147">
        <f t="shared" si="2"/>
        <v>252.74</v>
      </c>
      <c r="H14" s="144">
        <v>9</v>
      </c>
      <c r="I14" s="148">
        <v>820.46</v>
      </c>
      <c r="J14" s="151">
        <v>567.72</v>
      </c>
    </row>
    <row r="15" spans="1:10" s="129" customFormat="1" ht="18.75" customHeight="1">
      <c r="A15" s="143">
        <v>21011</v>
      </c>
      <c r="B15" s="144">
        <v>10</v>
      </c>
      <c r="C15" s="145">
        <v>85.1078</v>
      </c>
      <c r="D15" s="145">
        <v>85.1633</v>
      </c>
      <c r="E15" s="146">
        <f t="shared" si="0"/>
        <v>0.05550000000000921</v>
      </c>
      <c r="F15" s="172">
        <f t="shared" si="1"/>
        <v>177.3616259747194</v>
      </c>
      <c r="G15" s="147">
        <f t="shared" si="2"/>
        <v>312.9200000000001</v>
      </c>
      <c r="H15" s="144">
        <v>10</v>
      </c>
      <c r="I15" s="148">
        <v>855.2</v>
      </c>
      <c r="J15" s="149">
        <v>542.28</v>
      </c>
    </row>
    <row r="16" spans="1:10" s="129" customFormat="1" ht="18.75" customHeight="1">
      <c r="A16" s="143"/>
      <c r="B16" s="144">
        <v>11</v>
      </c>
      <c r="C16" s="145">
        <v>86.1068</v>
      </c>
      <c r="D16" s="145">
        <v>86.1652</v>
      </c>
      <c r="E16" s="146">
        <f t="shared" si="0"/>
        <v>0.05839999999999179</v>
      </c>
      <c r="F16" s="172">
        <f t="shared" si="1"/>
        <v>192.44076844495928</v>
      </c>
      <c r="G16" s="147">
        <f t="shared" si="2"/>
        <v>303.47</v>
      </c>
      <c r="H16" s="144">
        <v>11</v>
      </c>
      <c r="I16" s="148">
        <v>867.98</v>
      </c>
      <c r="J16" s="150">
        <v>564.51</v>
      </c>
    </row>
    <row r="17" spans="1:10" s="129" customFormat="1" ht="18.75" customHeight="1">
      <c r="A17" s="143"/>
      <c r="B17" s="144">
        <v>12</v>
      </c>
      <c r="C17" s="145">
        <v>84.8507</v>
      </c>
      <c r="D17" s="145">
        <v>84.8993</v>
      </c>
      <c r="E17" s="146">
        <f t="shared" si="0"/>
        <v>0.048599999999993315</v>
      </c>
      <c r="F17" s="172">
        <f t="shared" si="1"/>
        <v>153.72449786491634</v>
      </c>
      <c r="G17" s="147">
        <f t="shared" si="2"/>
        <v>316.1500000000001</v>
      </c>
      <c r="H17" s="144">
        <v>12</v>
      </c>
      <c r="I17" s="148">
        <v>867.71</v>
      </c>
      <c r="J17" s="151">
        <v>551.56</v>
      </c>
    </row>
    <row r="18" spans="1:10" s="129" customFormat="1" ht="18.75" customHeight="1">
      <c r="A18" s="143">
        <v>21017</v>
      </c>
      <c r="B18" s="144">
        <v>13</v>
      </c>
      <c r="C18" s="145">
        <v>86.74</v>
      </c>
      <c r="D18" s="145">
        <v>86.7755</v>
      </c>
      <c r="E18" s="146">
        <f t="shared" si="0"/>
        <v>0.03549999999999898</v>
      </c>
      <c r="F18" s="172">
        <f t="shared" si="1"/>
        <v>124.76277500526808</v>
      </c>
      <c r="G18" s="147">
        <f t="shared" si="2"/>
        <v>284.53999999999996</v>
      </c>
      <c r="H18" s="144">
        <v>13</v>
      </c>
      <c r="I18" s="148">
        <v>817.64</v>
      </c>
      <c r="J18" s="149">
        <v>533.1</v>
      </c>
    </row>
    <row r="19" spans="1:10" s="129" customFormat="1" ht="18.75" customHeight="1">
      <c r="A19" s="143"/>
      <c r="B19" s="144">
        <v>14</v>
      </c>
      <c r="C19" s="145">
        <v>85.9665</v>
      </c>
      <c r="D19" s="145">
        <v>86.0089</v>
      </c>
      <c r="E19" s="146">
        <f t="shared" si="0"/>
        <v>0.04240000000000066</v>
      </c>
      <c r="F19" s="172">
        <f t="shared" si="1"/>
        <v>131.95157626116657</v>
      </c>
      <c r="G19" s="147">
        <f t="shared" si="2"/>
        <v>321.33000000000004</v>
      </c>
      <c r="H19" s="144">
        <v>14</v>
      </c>
      <c r="I19" s="148">
        <v>793.35</v>
      </c>
      <c r="J19" s="149">
        <v>472.02</v>
      </c>
    </row>
    <row r="20" spans="1:10" s="129" customFormat="1" ht="18.75" customHeight="1">
      <c r="A20" s="143"/>
      <c r="B20" s="144">
        <v>15</v>
      </c>
      <c r="C20" s="145">
        <v>86.99</v>
      </c>
      <c r="D20" s="145">
        <v>87.0331</v>
      </c>
      <c r="E20" s="146">
        <f t="shared" si="0"/>
        <v>0.043100000000009686</v>
      </c>
      <c r="F20" s="172">
        <f t="shared" si="1"/>
        <v>134.13002209569507</v>
      </c>
      <c r="G20" s="147">
        <f t="shared" si="2"/>
        <v>321.3299999999999</v>
      </c>
      <c r="H20" s="144">
        <v>15</v>
      </c>
      <c r="I20" s="148">
        <v>674.18</v>
      </c>
      <c r="J20" s="151">
        <v>352.85</v>
      </c>
    </row>
    <row r="21" spans="1:10" s="129" customFormat="1" ht="18.75" customHeight="1">
      <c r="A21" s="143">
        <v>21024</v>
      </c>
      <c r="B21" s="144">
        <v>16</v>
      </c>
      <c r="C21" s="145">
        <v>86.177</v>
      </c>
      <c r="D21" s="145">
        <v>86.2132</v>
      </c>
      <c r="E21" s="146">
        <f t="shared" si="0"/>
        <v>0.03619999999999379</v>
      </c>
      <c r="F21" s="172">
        <f t="shared" si="1"/>
        <v>115.16925426315154</v>
      </c>
      <c r="G21" s="147">
        <f t="shared" si="2"/>
        <v>314.32</v>
      </c>
      <c r="H21" s="144">
        <v>16</v>
      </c>
      <c r="I21" s="148">
        <v>805.78</v>
      </c>
      <c r="J21" s="149">
        <v>491.46</v>
      </c>
    </row>
    <row r="22" spans="1:10" s="129" customFormat="1" ht="18.75" customHeight="1">
      <c r="A22" s="143"/>
      <c r="B22" s="144">
        <v>17</v>
      </c>
      <c r="C22" s="145">
        <v>87.2525</v>
      </c>
      <c r="D22" s="145">
        <v>87.2837</v>
      </c>
      <c r="E22" s="146">
        <f t="shared" si="0"/>
        <v>0.03119999999999834</v>
      </c>
      <c r="F22" s="172">
        <f t="shared" si="1"/>
        <v>102.51355347461258</v>
      </c>
      <c r="G22" s="147">
        <f t="shared" si="2"/>
        <v>304.35</v>
      </c>
      <c r="H22" s="144">
        <v>17</v>
      </c>
      <c r="I22" s="148">
        <v>869.27</v>
      </c>
      <c r="J22" s="149">
        <v>564.92</v>
      </c>
    </row>
    <row r="23" spans="1:10" s="129" customFormat="1" ht="18.75" customHeight="1">
      <c r="A23" s="143"/>
      <c r="B23" s="144">
        <v>18</v>
      </c>
      <c r="C23" s="145">
        <v>85.1526</v>
      </c>
      <c r="D23" s="145">
        <v>85.1831</v>
      </c>
      <c r="E23" s="146">
        <f t="shared" si="0"/>
        <v>0.030499999999989313</v>
      </c>
      <c r="F23" s="172">
        <f t="shared" si="1"/>
        <v>94.04872032065775</v>
      </c>
      <c r="G23" s="147">
        <f t="shared" si="2"/>
        <v>324.3</v>
      </c>
      <c r="H23" s="144">
        <v>18</v>
      </c>
      <c r="I23" s="148">
        <v>690.48</v>
      </c>
      <c r="J23" s="151">
        <v>366.18</v>
      </c>
    </row>
    <row r="24" spans="1:10" s="129" customFormat="1" ht="18.75" customHeight="1">
      <c r="A24" s="143">
        <v>21040</v>
      </c>
      <c r="B24" s="144">
        <v>28</v>
      </c>
      <c r="C24" s="145">
        <v>87.2126</v>
      </c>
      <c r="D24" s="145">
        <v>87.2642</v>
      </c>
      <c r="E24" s="146">
        <f t="shared" si="0"/>
        <v>0.05160000000000764</v>
      </c>
      <c r="F24" s="172">
        <f t="shared" si="1"/>
        <v>137.45704467355986</v>
      </c>
      <c r="G24" s="147">
        <f t="shared" si="2"/>
        <v>375.39000000000004</v>
      </c>
      <c r="H24" s="144">
        <v>19</v>
      </c>
      <c r="I24" s="148">
        <v>733.58</v>
      </c>
      <c r="J24" s="149">
        <v>358.19</v>
      </c>
    </row>
    <row r="25" spans="1:10" s="129" customFormat="1" ht="18.75" customHeight="1">
      <c r="A25" s="143"/>
      <c r="B25" s="144">
        <v>29</v>
      </c>
      <c r="C25" s="145">
        <v>85.2514</v>
      </c>
      <c r="D25" s="145">
        <v>85.2933</v>
      </c>
      <c r="E25" s="146">
        <f t="shared" si="0"/>
        <v>0.04189999999999827</v>
      </c>
      <c r="F25" s="172">
        <f t="shared" si="1"/>
        <v>136.66905864700328</v>
      </c>
      <c r="G25" s="147">
        <f t="shared" si="2"/>
        <v>306.58000000000004</v>
      </c>
      <c r="H25" s="144">
        <v>20</v>
      </c>
      <c r="I25" s="148">
        <v>852.96</v>
      </c>
      <c r="J25" s="150">
        <v>546.38</v>
      </c>
    </row>
    <row r="26" spans="1:10" s="129" customFormat="1" ht="18.75" customHeight="1">
      <c r="A26" s="143"/>
      <c r="B26" s="144">
        <v>30</v>
      </c>
      <c r="C26" s="145">
        <v>84.9994</v>
      </c>
      <c r="D26" s="145">
        <v>85.042</v>
      </c>
      <c r="E26" s="146">
        <f t="shared" si="0"/>
        <v>0.0426000000000073</v>
      </c>
      <c r="F26" s="172">
        <f t="shared" si="1"/>
        <v>127.96251239075816</v>
      </c>
      <c r="G26" s="147">
        <f t="shared" si="2"/>
        <v>332.90999999999997</v>
      </c>
      <c r="H26" s="144">
        <v>21</v>
      </c>
      <c r="I26" s="148">
        <v>731.04</v>
      </c>
      <c r="J26" s="151">
        <v>398.13</v>
      </c>
    </row>
    <row r="27" spans="1:10" s="129" customFormat="1" ht="18.75" customHeight="1">
      <c r="A27" s="143">
        <v>21047</v>
      </c>
      <c r="B27" s="144">
        <v>31</v>
      </c>
      <c r="C27" s="145">
        <v>84.8779</v>
      </c>
      <c r="D27" s="145">
        <v>84.9147</v>
      </c>
      <c r="E27" s="146">
        <f t="shared" si="0"/>
        <v>0.0367999999999995</v>
      </c>
      <c r="F27" s="172">
        <f t="shared" si="1"/>
        <v>132.9623875420006</v>
      </c>
      <c r="G27" s="147">
        <f t="shared" si="2"/>
        <v>276.7699999999999</v>
      </c>
      <c r="H27" s="144">
        <v>22</v>
      </c>
      <c r="I27" s="148">
        <v>641.68</v>
      </c>
      <c r="J27" s="149">
        <v>364.91</v>
      </c>
    </row>
    <row r="28" spans="1:10" s="129" customFormat="1" ht="18.75" customHeight="1">
      <c r="A28" s="143"/>
      <c r="B28" s="144">
        <v>32</v>
      </c>
      <c r="C28" s="145">
        <v>85.0229</v>
      </c>
      <c r="D28" s="145">
        <v>85.0633</v>
      </c>
      <c r="E28" s="146">
        <f t="shared" si="0"/>
        <v>0.04039999999999111</v>
      </c>
      <c r="F28" s="172">
        <f t="shared" si="1"/>
        <v>135.32071679782655</v>
      </c>
      <c r="G28" s="147">
        <f t="shared" si="2"/>
        <v>298.54999999999995</v>
      </c>
      <c r="H28" s="144">
        <v>23</v>
      </c>
      <c r="I28" s="148">
        <v>643.8</v>
      </c>
      <c r="J28" s="149">
        <v>345.25</v>
      </c>
    </row>
    <row r="29" spans="1:10" s="129" customFormat="1" ht="18.75" customHeight="1">
      <c r="A29" s="143"/>
      <c r="B29" s="144">
        <v>33</v>
      </c>
      <c r="C29" s="145">
        <v>85.9888</v>
      </c>
      <c r="D29" s="145">
        <v>86.0286</v>
      </c>
      <c r="E29" s="146">
        <f t="shared" si="0"/>
        <v>0.03979999999999961</v>
      </c>
      <c r="F29" s="172">
        <f t="shared" si="1"/>
        <v>128.37467341870016</v>
      </c>
      <c r="G29" s="147">
        <f t="shared" si="2"/>
        <v>310.03000000000003</v>
      </c>
      <c r="H29" s="144">
        <v>24</v>
      </c>
      <c r="I29" s="148">
        <v>682.69</v>
      </c>
      <c r="J29" s="151">
        <v>372.66</v>
      </c>
    </row>
    <row r="30" spans="1:10" s="129" customFormat="1" ht="18.75" customHeight="1">
      <c r="A30" s="143">
        <v>21059</v>
      </c>
      <c r="B30" s="144">
        <v>34</v>
      </c>
      <c r="C30" s="145">
        <v>83.741</v>
      </c>
      <c r="D30" s="145">
        <v>83.7854</v>
      </c>
      <c r="E30" s="146">
        <f t="shared" si="0"/>
        <v>0.044399999999996</v>
      </c>
      <c r="F30" s="172">
        <f t="shared" si="1"/>
        <v>148.64910107467946</v>
      </c>
      <c r="G30" s="147">
        <f t="shared" si="2"/>
        <v>298.68999999999994</v>
      </c>
      <c r="H30" s="144">
        <v>25</v>
      </c>
      <c r="I30" s="148">
        <v>884.31</v>
      </c>
      <c r="J30" s="149">
        <v>585.62</v>
      </c>
    </row>
    <row r="31" spans="1:10" s="129" customFormat="1" ht="18.75" customHeight="1">
      <c r="A31" s="143"/>
      <c r="B31" s="144">
        <v>35</v>
      </c>
      <c r="C31" s="145">
        <v>85.037</v>
      </c>
      <c r="D31" s="145">
        <v>85.0781</v>
      </c>
      <c r="E31" s="146">
        <f t="shared" si="0"/>
        <v>0.041100000000000136</v>
      </c>
      <c r="F31" s="172">
        <f t="shared" si="1"/>
        <v>131.7518833146342</v>
      </c>
      <c r="G31" s="147">
        <f t="shared" si="2"/>
        <v>311.95</v>
      </c>
      <c r="H31" s="144">
        <v>26</v>
      </c>
      <c r="I31" s="148">
        <v>789.91</v>
      </c>
      <c r="J31" s="149">
        <v>477.96</v>
      </c>
    </row>
    <row r="32" spans="1:10" s="129" customFormat="1" ht="18.75" customHeight="1">
      <c r="A32" s="143"/>
      <c r="B32" s="144">
        <v>36</v>
      </c>
      <c r="C32" s="145">
        <v>84.5868</v>
      </c>
      <c r="D32" s="145">
        <v>84.6252</v>
      </c>
      <c r="E32" s="146">
        <f t="shared" si="0"/>
        <v>0.03840000000000998</v>
      </c>
      <c r="F32" s="172">
        <f t="shared" si="1"/>
        <v>127.86786986783649</v>
      </c>
      <c r="G32" s="147">
        <f t="shared" si="2"/>
        <v>300.31000000000006</v>
      </c>
      <c r="H32" s="144">
        <v>27</v>
      </c>
      <c r="I32" s="148">
        <v>686.32</v>
      </c>
      <c r="J32" s="151">
        <v>386.01</v>
      </c>
    </row>
    <row r="33" spans="1:10" ht="18.75" customHeight="1">
      <c r="A33" s="157">
        <v>21068</v>
      </c>
      <c r="B33" s="159">
        <v>19</v>
      </c>
      <c r="C33" s="163">
        <v>88.9904</v>
      </c>
      <c r="D33" s="163">
        <v>89.0247</v>
      </c>
      <c r="E33" s="146">
        <f aca="true" t="shared" si="3" ref="E33:E69">D33-C33</f>
        <v>0.034300000000001774</v>
      </c>
      <c r="F33" s="172">
        <f aca="true" t="shared" si="4" ref="F33:F69">((10^6)*E33/G33)</f>
        <v>91.0442214790088</v>
      </c>
      <c r="G33" s="147">
        <f aca="true" t="shared" si="5" ref="G33:G69">I33-J33</f>
        <v>376.74</v>
      </c>
      <c r="H33" s="144">
        <v>28</v>
      </c>
      <c r="I33" s="168">
        <v>659.34</v>
      </c>
      <c r="J33" s="168">
        <v>282.6</v>
      </c>
    </row>
    <row r="34" spans="1:10" ht="18.75" customHeight="1">
      <c r="A34" s="157"/>
      <c r="B34" s="159">
        <v>20</v>
      </c>
      <c r="C34" s="163">
        <v>84.681</v>
      </c>
      <c r="D34" s="163">
        <v>84.7166</v>
      </c>
      <c r="E34" s="146">
        <f t="shared" si="3"/>
        <v>0.035600000000002296</v>
      </c>
      <c r="F34" s="172">
        <f t="shared" si="4"/>
        <v>103.22131694164021</v>
      </c>
      <c r="G34" s="147">
        <f t="shared" si="5"/>
        <v>344.89000000000004</v>
      </c>
      <c r="H34" s="144">
        <v>29</v>
      </c>
      <c r="I34" s="168">
        <v>702.46</v>
      </c>
      <c r="J34" s="168">
        <v>357.57</v>
      </c>
    </row>
    <row r="35" spans="1:10" ht="18.75" customHeight="1">
      <c r="A35" s="157"/>
      <c r="B35" s="159">
        <v>21</v>
      </c>
      <c r="C35" s="163">
        <v>86.394</v>
      </c>
      <c r="D35" s="163">
        <v>86.4315</v>
      </c>
      <c r="E35" s="146">
        <f t="shared" si="3"/>
        <v>0.037499999999994316</v>
      </c>
      <c r="F35" s="172">
        <f t="shared" si="4"/>
        <v>100.59282706079647</v>
      </c>
      <c r="G35" s="147">
        <f t="shared" si="5"/>
        <v>372.79</v>
      </c>
      <c r="H35" s="144">
        <v>30</v>
      </c>
      <c r="I35" s="168">
        <v>738.84</v>
      </c>
      <c r="J35" s="168">
        <v>366.05</v>
      </c>
    </row>
    <row r="36" spans="1:10" ht="18.75" customHeight="1">
      <c r="A36" s="157">
        <v>21075</v>
      </c>
      <c r="B36" s="159">
        <v>22</v>
      </c>
      <c r="C36" s="163">
        <v>85.1627</v>
      </c>
      <c r="D36" s="163">
        <v>85.179</v>
      </c>
      <c r="E36" s="146">
        <f t="shared" si="3"/>
        <v>0.01630000000000109</v>
      </c>
      <c r="F36" s="172">
        <f t="shared" si="4"/>
        <v>47.20806302131919</v>
      </c>
      <c r="G36" s="147">
        <f t="shared" si="5"/>
        <v>345.28000000000003</v>
      </c>
      <c r="H36" s="144">
        <v>31</v>
      </c>
      <c r="I36" s="168">
        <v>692.48</v>
      </c>
      <c r="J36" s="168">
        <v>347.2</v>
      </c>
    </row>
    <row r="37" spans="1:10" ht="18.75" customHeight="1">
      <c r="A37" s="157"/>
      <c r="B37" s="159">
        <v>23</v>
      </c>
      <c r="C37" s="163">
        <v>87.7024</v>
      </c>
      <c r="D37" s="163">
        <v>87.7178</v>
      </c>
      <c r="E37" s="146">
        <f t="shared" si="3"/>
        <v>0.015399999999999636</v>
      </c>
      <c r="F37" s="172">
        <f t="shared" si="4"/>
        <v>51.78559418925158</v>
      </c>
      <c r="G37" s="147">
        <f t="shared" si="5"/>
        <v>297.38</v>
      </c>
      <c r="H37" s="144">
        <v>32</v>
      </c>
      <c r="I37" s="168">
        <v>837.09</v>
      </c>
      <c r="J37" s="168">
        <v>539.71</v>
      </c>
    </row>
    <row r="38" spans="1:10" ht="18.75" customHeight="1">
      <c r="A38" s="157"/>
      <c r="B38" s="159">
        <v>24</v>
      </c>
      <c r="C38" s="163">
        <v>88.097</v>
      </c>
      <c r="D38" s="163">
        <v>88.118</v>
      </c>
      <c r="E38" s="146">
        <f t="shared" si="3"/>
        <v>0.021000000000000796</v>
      </c>
      <c r="F38" s="172">
        <f t="shared" si="4"/>
        <v>60.22541512518512</v>
      </c>
      <c r="G38" s="147">
        <f t="shared" si="5"/>
        <v>348.68999999999994</v>
      </c>
      <c r="H38" s="144">
        <v>33</v>
      </c>
      <c r="I38" s="168">
        <v>712.42</v>
      </c>
      <c r="J38" s="168">
        <v>363.73</v>
      </c>
    </row>
    <row r="39" spans="1:10" ht="18.75" customHeight="1">
      <c r="A39" s="157">
        <v>21081</v>
      </c>
      <c r="B39" s="159">
        <v>25</v>
      </c>
      <c r="C39" s="163">
        <v>87.1052</v>
      </c>
      <c r="D39" s="163">
        <v>87.1245</v>
      </c>
      <c r="E39" s="146">
        <f t="shared" si="3"/>
        <v>0.019300000000001205</v>
      </c>
      <c r="F39" s="172">
        <f t="shared" si="4"/>
        <v>62.40905416330221</v>
      </c>
      <c r="G39" s="147">
        <f t="shared" si="5"/>
        <v>309.24999999999994</v>
      </c>
      <c r="H39" s="144">
        <v>34</v>
      </c>
      <c r="I39" s="168">
        <v>778.43</v>
      </c>
      <c r="J39" s="168">
        <v>469.18</v>
      </c>
    </row>
    <row r="40" spans="1:10" ht="18.75" customHeight="1">
      <c r="A40" s="157"/>
      <c r="B40" s="159">
        <v>26</v>
      </c>
      <c r="C40" s="163">
        <v>85.849</v>
      </c>
      <c r="D40" s="163">
        <v>85.8707</v>
      </c>
      <c r="E40" s="146">
        <f t="shared" si="3"/>
        <v>0.02169999999999561</v>
      </c>
      <c r="F40" s="172">
        <f t="shared" si="4"/>
        <v>60.38512911842056</v>
      </c>
      <c r="G40" s="147">
        <f t="shared" si="5"/>
        <v>359.36</v>
      </c>
      <c r="H40" s="144">
        <v>35</v>
      </c>
      <c r="I40" s="168">
        <v>737.33</v>
      </c>
      <c r="J40" s="168">
        <v>377.97</v>
      </c>
    </row>
    <row r="41" spans="1:10" ht="18.75" customHeight="1">
      <c r="A41" s="157"/>
      <c r="B41" s="159">
        <v>27</v>
      </c>
      <c r="C41" s="163">
        <v>86.3663</v>
      </c>
      <c r="D41" s="163">
        <v>86.3885</v>
      </c>
      <c r="E41" s="146">
        <f t="shared" si="3"/>
        <v>0.022199999999998</v>
      </c>
      <c r="F41" s="172">
        <f t="shared" si="4"/>
        <v>66.68068362718287</v>
      </c>
      <c r="G41" s="147">
        <f t="shared" si="5"/>
        <v>332.93000000000006</v>
      </c>
      <c r="H41" s="144">
        <v>36</v>
      </c>
      <c r="I41" s="168">
        <v>719.82</v>
      </c>
      <c r="J41" s="168">
        <v>386.89</v>
      </c>
    </row>
    <row r="42" spans="1:10" ht="18.75" customHeight="1">
      <c r="A42" s="157">
        <v>21101</v>
      </c>
      <c r="B42" s="159">
        <v>19</v>
      </c>
      <c r="C42" s="163">
        <v>88.9664</v>
      </c>
      <c r="D42" s="163">
        <v>88.9962</v>
      </c>
      <c r="E42" s="146">
        <f t="shared" si="3"/>
        <v>0.02980000000000871</v>
      </c>
      <c r="F42" s="172">
        <f t="shared" si="4"/>
        <v>92.03780344681176</v>
      </c>
      <c r="G42" s="147">
        <f t="shared" si="5"/>
        <v>323.78</v>
      </c>
      <c r="H42" s="144">
        <v>37</v>
      </c>
      <c r="I42" s="168">
        <v>859.13</v>
      </c>
      <c r="J42" s="168">
        <v>535.35</v>
      </c>
    </row>
    <row r="43" spans="1:10" ht="18.75" customHeight="1">
      <c r="A43" s="157"/>
      <c r="B43" s="159">
        <v>20</v>
      </c>
      <c r="C43" s="163">
        <v>84.6529</v>
      </c>
      <c r="D43" s="163">
        <v>84.6838</v>
      </c>
      <c r="E43" s="146">
        <f t="shared" si="3"/>
        <v>0.030900000000002592</v>
      </c>
      <c r="F43" s="172">
        <f t="shared" si="4"/>
        <v>93.690306540137</v>
      </c>
      <c r="G43" s="147">
        <f t="shared" si="5"/>
        <v>329.81000000000006</v>
      </c>
      <c r="H43" s="144">
        <v>38</v>
      </c>
      <c r="I43" s="168">
        <v>871.83</v>
      </c>
      <c r="J43" s="168">
        <v>542.02</v>
      </c>
    </row>
    <row r="44" spans="1:10" ht="18.75" customHeight="1">
      <c r="A44" s="157"/>
      <c r="B44" s="159">
        <v>21</v>
      </c>
      <c r="C44" s="163">
        <v>86.3463</v>
      </c>
      <c r="D44" s="163">
        <v>86.3791</v>
      </c>
      <c r="E44" s="146">
        <f t="shared" si="3"/>
        <v>0.03279999999999461</v>
      </c>
      <c r="F44" s="172">
        <f t="shared" si="4"/>
        <v>110.13733588527786</v>
      </c>
      <c r="G44" s="147">
        <f t="shared" si="5"/>
        <v>297.81000000000006</v>
      </c>
      <c r="H44" s="144">
        <v>39</v>
      </c>
      <c r="I44" s="168">
        <v>880.57</v>
      </c>
      <c r="J44" s="168">
        <v>582.76</v>
      </c>
    </row>
    <row r="45" spans="1:10" ht="18.75" customHeight="1">
      <c r="A45" s="157">
        <v>21109</v>
      </c>
      <c r="B45" s="159">
        <v>22</v>
      </c>
      <c r="C45" s="163">
        <v>85.1203</v>
      </c>
      <c r="D45" s="163">
        <v>85.1447</v>
      </c>
      <c r="E45" s="146">
        <f t="shared" si="3"/>
        <v>0.024399999999999977</v>
      </c>
      <c r="F45" s="172">
        <f t="shared" si="4"/>
        <v>64.6443237514902</v>
      </c>
      <c r="G45" s="147">
        <f t="shared" si="5"/>
        <v>377.45</v>
      </c>
      <c r="H45" s="144">
        <v>40</v>
      </c>
      <c r="I45" s="168">
        <v>676.88</v>
      </c>
      <c r="J45" s="168">
        <v>299.43</v>
      </c>
    </row>
    <row r="46" spans="1:10" ht="18.75" customHeight="1">
      <c r="A46" s="157"/>
      <c r="B46" s="159">
        <v>23</v>
      </c>
      <c r="C46" s="163">
        <v>87.6745</v>
      </c>
      <c r="D46" s="163">
        <v>87.6974</v>
      </c>
      <c r="E46" s="146">
        <f t="shared" si="3"/>
        <v>0.022900000000007026</v>
      </c>
      <c r="F46" s="172">
        <f t="shared" si="4"/>
        <v>77.07064247974633</v>
      </c>
      <c r="G46" s="147">
        <f t="shared" si="5"/>
        <v>297.13</v>
      </c>
      <c r="H46" s="144">
        <v>41</v>
      </c>
      <c r="I46" s="168">
        <v>806</v>
      </c>
      <c r="J46" s="168">
        <v>508.87</v>
      </c>
    </row>
    <row r="47" spans="1:10" ht="18.75" customHeight="1">
      <c r="A47" s="157"/>
      <c r="B47" s="159">
        <v>24</v>
      </c>
      <c r="C47" s="163">
        <v>88.0617</v>
      </c>
      <c r="D47" s="163">
        <v>88.0864</v>
      </c>
      <c r="E47" s="146">
        <f t="shared" si="3"/>
        <v>0.024699999999995725</v>
      </c>
      <c r="F47" s="172">
        <f t="shared" si="4"/>
        <v>79.25048929956598</v>
      </c>
      <c r="G47" s="147">
        <f t="shared" si="5"/>
        <v>311.66999999999996</v>
      </c>
      <c r="H47" s="144">
        <v>42</v>
      </c>
      <c r="I47" s="168">
        <v>841.15</v>
      </c>
      <c r="J47" s="168">
        <v>529.48</v>
      </c>
    </row>
    <row r="48" spans="1:10" ht="18.75" customHeight="1">
      <c r="A48" s="157">
        <v>21122</v>
      </c>
      <c r="B48" s="159">
        <v>25</v>
      </c>
      <c r="C48" s="163">
        <v>87.0604</v>
      </c>
      <c r="D48" s="163">
        <v>87.0834</v>
      </c>
      <c r="E48" s="146">
        <f t="shared" si="3"/>
        <v>0.022999999999996135</v>
      </c>
      <c r="F48" s="172">
        <f t="shared" si="4"/>
        <v>74.91856677523171</v>
      </c>
      <c r="G48" s="147">
        <f t="shared" si="5"/>
        <v>307</v>
      </c>
      <c r="H48" s="144">
        <v>43</v>
      </c>
      <c r="I48" s="168">
        <v>858.18</v>
      </c>
      <c r="J48" s="168">
        <v>551.18</v>
      </c>
    </row>
    <row r="49" spans="1:10" ht="18.75" customHeight="1">
      <c r="A49" s="157"/>
      <c r="B49" s="159">
        <v>26</v>
      </c>
      <c r="C49" s="163">
        <v>85.7983</v>
      </c>
      <c r="D49" s="163">
        <v>85.8227</v>
      </c>
      <c r="E49" s="146">
        <f t="shared" si="3"/>
        <v>0.024399999999999977</v>
      </c>
      <c r="F49" s="172">
        <f t="shared" si="4"/>
        <v>79.32379713914166</v>
      </c>
      <c r="G49" s="147">
        <f t="shared" si="5"/>
        <v>307.6</v>
      </c>
      <c r="H49" s="144">
        <v>44</v>
      </c>
      <c r="I49" s="168">
        <v>860.44</v>
      </c>
      <c r="J49" s="168">
        <v>552.84</v>
      </c>
    </row>
    <row r="50" spans="1:10" ht="18.75" customHeight="1">
      <c r="A50" s="157"/>
      <c r="B50" s="152"/>
      <c r="C50" s="163">
        <v>86.3185</v>
      </c>
      <c r="D50" s="163">
        <v>86.345</v>
      </c>
      <c r="E50" s="146">
        <f t="shared" si="3"/>
        <v>0.026499999999998636</v>
      </c>
      <c r="F50" s="172">
        <f t="shared" si="4"/>
        <v>85.37921257812565</v>
      </c>
      <c r="G50" s="147">
        <f t="shared" si="5"/>
        <v>310.38</v>
      </c>
      <c r="H50" s="144">
        <v>45</v>
      </c>
      <c r="I50" s="168">
        <v>840.15</v>
      </c>
      <c r="J50" s="168">
        <v>529.77</v>
      </c>
    </row>
    <row r="51" spans="1:10" ht="18.75" customHeight="1">
      <c r="A51" s="157">
        <v>21130</v>
      </c>
      <c r="B51" s="159">
        <v>10</v>
      </c>
      <c r="C51" s="163">
        <v>85.093</v>
      </c>
      <c r="D51" s="163">
        <v>85.1299</v>
      </c>
      <c r="E51" s="146">
        <f t="shared" si="3"/>
        <v>0.03690000000000282</v>
      </c>
      <c r="F51" s="172">
        <f t="shared" si="4"/>
        <v>129.36928093118823</v>
      </c>
      <c r="G51" s="147">
        <f t="shared" si="5"/>
        <v>285.23</v>
      </c>
      <c r="H51" s="144">
        <v>46</v>
      </c>
      <c r="I51" s="168">
        <v>808.21</v>
      </c>
      <c r="J51" s="168">
        <v>522.98</v>
      </c>
    </row>
    <row r="52" spans="1:10" ht="18.75" customHeight="1">
      <c r="A52" s="157"/>
      <c r="B52" s="159">
        <v>11</v>
      </c>
      <c r="C52" s="163">
        <v>86.0992</v>
      </c>
      <c r="D52" s="163">
        <v>86.1339</v>
      </c>
      <c r="E52" s="146">
        <f t="shared" si="3"/>
        <v>0.03470000000000084</v>
      </c>
      <c r="F52" s="172">
        <f t="shared" si="4"/>
        <v>132.61484369028832</v>
      </c>
      <c r="G52" s="147">
        <f t="shared" si="5"/>
        <v>261.66</v>
      </c>
      <c r="H52" s="144">
        <v>47</v>
      </c>
      <c r="I52" s="168">
        <v>627.84</v>
      </c>
      <c r="J52" s="168">
        <v>366.18</v>
      </c>
    </row>
    <row r="53" spans="1:10" ht="18.75" customHeight="1">
      <c r="A53" s="157"/>
      <c r="B53" s="159">
        <v>12</v>
      </c>
      <c r="C53" s="163">
        <v>84.8485</v>
      </c>
      <c r="D53" s="163">
        <v>84.8792</v>
      </c>
      <c r="E53" s="146">
        <f t="shared" si="3"/>
        <v>0.030699999999995953</v>
      </c>
      <c r="F53" s="172">
        <f t="shared" si="4"/>
        <v>120.31666405391111</v>
      </c>
      <c r="G53" s="147">
        <f t="shared" si="5"/>
        <v>255.15999999999997</v>
      </c>
      <c r="H53" s="144">
        <v>48</v>
      </c>
      <c r="I53" s="168">
        <v>774.37</v>
      </c>
      <c r="J53" s="168">
        <v>519.21</v>
      </c>
    </row>
    <row r="54" spans="1:10" ht="18.75" customHeight="1">
      <c r="A54" s="157">
        <v>21136</v>
      </c>
      <c r="B54" s="159">
        <v>13</v>
      </c>
      <c r="C54" s="163">
        <v>86.7315</v>
      </c>
      <c r="D54" s="163">
        <v>86.7659</v>
      </c>
      <c r="E54" s="146">
        <f t="shared" si="3"/>
        <v>0.03440000000000509</v>
      </c>
      <c r="F54" s="172">
        <f t="shared" si="4"/>
        <v>139.4123606889771</v>
      </c>
      <c r="G54" s="147">
        <f t="shared" si="5"/>
        <v>246.75</v>
      </c>
      <c r="H54" s="144">
        <v>49</v>
      </c>
      <c r="I54" s="168">
        <v>799.77</v>
      </c>
      <c r="J54" s="168">
        <v>553.02</v>
      </c>
    </row>
    <row r="55" spans="1:10" ht="18.75" customHeight="1">
      <c r="A55" s="157"/>
      <c r="B55" s="159">
        <v>14</v>
      </c>
      <c r="C55" s="163">
        <v>85.9387</v>
      </c>
      <c r="D55" s="163">
        <v>85.9751</v>
      </c>
      <c r="E55" s="146">
        <f t="shared" si="3"/>
        <v>0.03640000000000043</v>
      </c>
      <c r="F55" s="172">
        <f t="shared" si="4"/>
        <v>146.88672773495992</v>
      </c>
      <c r="G55" s="147">
        <f t="shared" si="5"/>
        <v>247.81000000000006</v>
      </c>
      <c r="H55" s="144">
        <v>50</v>
      </c>
      <c r="I55" s="168">
        <v>745.7</v>
      </c>
      <c r="J55" s="168">
        <v>497.89</v>
      </c>
    </row>
    <row r="56" spans="1:10" ht="18.75" customHeight="1">
      <c r="A56" s="157"/>
      <c r="B56" s="159">
        <v>15</v>
      </c>
      <c r="C56" s="163">
        <v>86.9992</v>
      </c>
      <c r="D56" s="163">
        <v>87.0426</v>
      </c>
      <c r="E56" s="146">
        <f t="shared" si="3"/>
        <v>0.04339999999999122</v>
      </c>
      <c r="F56" s="172">
        <f t="shared" si="4"/>
        <v>150.21459227464774</v>
      </c>
      <c r="G56" s="147">
        <f t="shared" si="5"/>
        <v>288.92</v>
      </c>
      <c r="H56" s="144">
        <v>51</v>
      </c>
      <c r="I56" s="168">
        <v>621.86</v>
      </c>
      <c r="J56" s="168">
        <v>332.94</v>
      </c>
    </row>
    <row r="57" spans="1:10" ht="18.75" customHeight="1">
      <c r="A57" s="157">
        <v>21148</v>
      </c>
      <c r="B57" s="159">
        <v>16</v>
      </c>
      <c r="C57" s="163">
        <v>86.1435</v>
      </c>
      <c r="D57" s="163">
        <v>86.1611</v>
      </c>
      <c r="E57" s="146">
        <f t="shared" si="3"/>
        <v>0.017600000000001614</v>
      </c>
      <c r="F57" s="172">
        <f t="shared" si="4"/>
        <v>67.85149774471498</v>
      </c>
      <c r="G57" s="147">
        <f t="shared" si="5"/>
        <v>259.39</v>
      </c>
      <c r="H57" s="144">
        <v>52</v>
      </c>
      <c r="I57" s="168">
        <v>794.24</v>
      </c>
      <c r="J57" s="168">
        <v>534.85</v>
      </c>
    </row>
    <row r="58" spans="1:10" ht="18.75" customHeight="1">
      <c r="A58" s="157"/>
      <c r="B58" s="159">
        <v>17</v>
      </c>
      <c r="C58" s="163">
        <v>87.2314</v>
      </c>
      <c r="D58" s="163">
        <v>87.2476</v>
      </c>
      <c r="E58" s="146">
        <f t="shared" si="3"/>
        <v>0.016200000000011983</v>
      </c>
      <c r="F58" s="172">
        <f t="shared" si="4"/>
        <v>62.688646389644695</v>
      </c>
      <c r="G58" s="147">
        <f t="shared" si="5"/>
        <v>258.42</v>
      </c>
      <c r="H58" s="144">
        <v>53</v>
      </c>
      <c r="I58" s="168">
        <v>623.35</v>
      </c>
      <c r="J58" s="168">
        <v>364.93</v>
      </c>
    </row>
    <row r="59" spans="1:10" ht="18.75" customHeight="1">
      <c r="A59" s="157"/>
      <c r="B59" s="159">
        <v>18</v>
      </c>
      <c r="C59" s="163">
        <v>85.1547</v>
      </c>
      <c r="D59" s="163">
        <v>85.1716</v>
      </c>
      <c r="E59" s="146">
        <f t="shared" si="3"/>
        <v>0.016899999999992588</v>
      </c>
      <c r="F59" s="172">
        <f t="shared" si="4"/>
        <v>60.46511627904323</v>
      </c>
      <c r="G59" s="147">
        <f t="shared" si="5"/>
        <v>279.50000000000006</v>
      </c>
      <c r="H59" s="144">
        <v>54</v>
      </c>
      <c r="I59" s="168">
        <v>594.32</v>
      </c>
      <c r="J59" s="168">
        <v>314.82</v>
      </c>
    </row>
    <row r="60" spans="1:10" ht="18.75" customHeight="1">
      <c r="A60" s="157">
        <v>21157</v>
      </c>
      <c r="B60" s="152"/>
      <c r="C60" s="163"/>
      <c r="D60" s="163"/>
      <c r="E60" s="146">
        <f t="shared" si="3"/>
        <v>0</v>
      </c>
      <c r="F60" s="172" t="e">
        <f t="shared" si="4"/>
        <v>#DIV/0!</v>
      </c>
      <c r="G60" s="147">
        <f t="shared" si="5"/>
        <v>0</v>
      </c>
      <c r="H60" s="144">
        <v>55</v>
      </c>
      <c r="I60" s="168"/>
      <c r="J60" s="168"/>
    </row>
    <row r="61" spans="1:10" ht="18.75" customHeight="1">
      <c r="A61" s="157"/>
      <c r="B61" s="152"/>
      <c r="C61" s="163"/>
      <c r="D61" s="163"/>
      <c r="E61" s="146">
        <f t="shared" si="3"/>
        <v>0</v>
      </c>
      <c r="F61" s="172" t="e">
        <f t="shared" si="4"/>
        <v>#DIV/0!</v>
      </c>
      <c r="G61" s="147">
        <f t="shared" si="5"/>
        <v>0</v>
      </c>
      <c r="H61" s="144">
        <v>56</v>
      </c>
      <c r="I61" s="168"/>
      <c r="J61" s="168"/>
    </row>
    <row r="62" spans="1:10" ht="18.75" customHeight="1">
      <c r="A62" s="157"/>
      <c r="B62" s="152"/>
      <c r="C62" s="163"/>
      <c r="D62" s="163"/>
      <c r="E62" s="146">
        <f t="shared" si="3"/>
        <v>0</v>
      </c>
      <c r="F62" s="172" t="e">
        <f t="shared" si="4"/>
        <v>#DIV/0!</v>
      </c>
      <c r="G62" s="147">
        <f t="shared" si="5"/>
        <v>0</v>
      </c>
      <c r="H62" s="144">
        <v>57</v>
      </c>
      <c r="I62" s="168"/>
      <c r="J62" s="168"/>
    </row>
    <row r="63" spans="1:10" ht="18.75" customHeight="1">
      <c r="A63" s="157">
        <v>21164</v>
      </c>
      <c r="B63" s="152"/>
      <c r="C63" s="163"/>
      <c r="D63" s="163"/>
      <c r="E63" s="146">
        <f t="shared" si="3"/>
        <v>0</v>
      </c>
      <c r="F63" s="172" t="e">
        <f t="shared" si="4"/>
        <v>#DIV/0!</v>
      </c>
      <c r="G63" s="147">
        <f t="shared" si="5"/>
        <v>0</v>
      </c>
      <c r="H63" s="144">
        <v>58</v>
      </c>
      <c r="I63" s="168"/>
      <c r="J63" s="168"/>
    </row>
    <row r="64" spans="1:10" ht="18.75" customHeight="1">
      <c r="A64" s="157"/>
      <c r="B64" s="152"/>
      <c r="C64" s="163"/>
      <c r="D64" s="163"/>
      <c r="E64" s="146">
        <f t="shared" si="3"/>
        <v>0</v>
      </c>
      <c r="F64" s="172" t="e">
        <f t="shared" si="4"/>
        <v>#DIV/0!</v>
      </c>
      <c r="G64" s="147">
        <f t="shared" si="5"/>
        <v>0</v>
      </c>
      <c r="H64" s="144">
        <v>59</v>
      </c>
      <c r="I64" s="168"/>
      <c r="J64" s="168"/>
    </row>
    <row r="65" spans="1:10" ht="18.75" customHeight="1">
      <c r="A65" s="157"/>
      <c r="B65" s="152"/>
      <c r="C65" s="163"/>
      <c r="D65" s="163"/>
      <c r="E65" s="146">
        <f t="shared" si="3"/>
        <v>0</v>
      </c>
      <c r="F65" s="172" t="e">
        <f t="shared" si="4"/>
        <v>#DIV/0!</v>
      </c>
      <c r="G65" s="147">
        <f t="shared" si="5"/>
        <v>0</v>
      </c>
      <c r="H65" s="144">
        <v>60</v>
      </c>
      <c r="I65" s="168"/>
      <c r="J65" s="168"/>
    </row>
    <row r="66" spans="1:10" ht="18.75" customHeight="1">
      <c r="A66" s="157">
        <v>21172</v>
      </c>
      <c r="B66" s="152"/>
      <c r="C66" s="163"/>
      <c r="D66" s="163"/>
      <c r="E66" s="146">
        <f t="shared" si="3"/>
        <v>0</v>
      </c>
      <c r="F66" s="172" t="e">
        <f t="shared" si="4"/>
        <v>#DIV/0!</v>
      </c>
      <c r="G66" s="147">
        <f t="shared" si="5"/>
        <v>0</v>
      </c>
      <c r="H66" s="144">
        <v>61</v>
      </c>
      <c r="I66" s="168"/>
      <c r="J66" s="168"/>
    </row>
    <row r="67" spans="1:10" ht="18.75" customHeight="1">
      <c r="A67" s="157"/>
      <c r="B67" s="152"/>
      <c r="C67" s="163"/>
      <c r="D67" s="163"/>
      <c r="E67" s="146">
        <f t="shared" si="3"/>
        <v>0</v>
      </c>
      <c r="F67" s="172" t="e">
        <f t="shared" si="4"/>
        <v>#DIV/0!</v>
      </c>
      <c r="G67" s="147">
        <f t="shared" si="5"/>
        <v>0</v>
      </c>
      <c r="H67" s="144">
        <v>62</v>
      </c>
      <c r="I67" s="168"/>
      <c r="J67" s="168"/>
    </row>
    <row r="68" spans="1:10" ht="18.75" customHeight="1">
      <c r="A68" s="157"/>
      <c r="B68" s="152"/>
      <c r="C68" s="163"/>
      <c r="D68" s="163"/>
      <c r="E68" s="146">
        <f t="shared" si="3"/>
        <v>0</v>
      </c>
      <c r="F68" s="172" t="e">
        <f t="shared" si="4"/>
        <v>#DIV/0!</v>
      </c>
      <c r="G68" s="147">
        <f t="shared" si="5"/>
        <v>0</v>
      </c>
      <c r="H68" s="144">
        <v>63</v>
      </c>
      <c r="I68" s="168"/>
      <c r="J68" s="168"/>
    </row>
    <row r="69" spans="1:10" ht="18.75" customHeight="1">
      <c r="A69" s="157"/>
      <c r="B69" s="152"/>
      <c r="C69" s="163"/>
      <c r="D69" s="163"/>
      <c r="E69" s="146">
        <f t="shared" si="3"/>
        <v>0</v>
      </c>
      <c r="F69" s="172" t="e">
        <f t="shared" si="4"/>
        <v>#DIV/0!</v>
      </c>
      <c r="G69" s="147">
        <f t="shared" si="5"/>
        <v>0</v>
      </c>
      <c r="H69" s="144">
        <v>64</v>
      </c>
      <c r="I69" s="168"/>
      <c r="J69" s="168"/>
    </row>
    <row r="70" spans="1:10" ht="18.75" customHeight="1">
      <c r="A70" s="157"/>
      <c r="B70" s="152"/>
      <c r="C70" s="163"/>
      <c r="D70" s="163"/>
      <c r="E70" s="146">
        <f aca="true" t="shared" si="6" ref="E70:E92">D70-C70</f>
        <v>0</v>
      </c>
      <c r="F70" s="172" t="e">
        <f aca="true" t="shared" si="7" ref="F70:F92">((10^6)*E70/G70)</f>
        <v>#DIV/0!</v>
      </c>
      <c r="G70" s="147">
        <f aca="true" t="shared" si="8" ref="G70:G92">I70-J70</f>
        <v>0</v>
      </c>
      <c r="H70" s="144">
        <v>65</v>
      </c>
      <c r="I70" s="168"/>
      <c r="J70" s="168"/>
    </row>
    <row r="71" spans="1:10" ht="18.75" customHeight="1">
      <c r="A71" s="157"/>
      <c r="B71" s="152"/>
      <c r="C71" s="163"/>
      <c r="D71" s="163"/>
      <c r="E71" s="146">
        <f t="shared" si="6"/>
        <v>0</v>
      </c>
      <c r="F71" s="172" t="e">
        <f t="shared" si="7"/>
        <v>#DIV/0!</v>
      </c>
      <c r="G71" s="147">
        <f t="shared" si="8"/>
        <v>0</v>
      </c>
      <c r="H71" s="144">
        <v>66</v>
      </c>
      <c r="I71" s="168"/>
      <c r="J71" s="168"/>
    </row>
    <row r="72" spans="1:10" ht="18.75" customHeight="1">
      <c r="A72" s="157"/>
      <c r="B72" s="152"/>
      <c r="C72" s="163"/>
      <c r="D72" s="163"/>
      <c r="E72" s="146">
        <f t="shared" si="6"/>
        <v>0</v>
      </c>
      <c r="F72" s="172" t="e">
        <f t="shared" si="7"/>
        <v>#DIV/0!</v>
      </c>
      <c r="G72" s="147">
        <f t="shared" si="8"/>
        <v>0</v>
      </c>
      <c r="H72" s="152"/>
      <c r="I72" s="168"/>
      <c r="J72" s="168"/>
    </row>
    <row r="73" spans="1:10" ht="18.75" customHeight="1">
      <c r="A73" s="157"/>
      <c r="B73" s="152"/>
      <c r="C73" s="163"/>
      <c r="D73" s="163"/>
      <c r="E73" s="146">
        <f t="shared" si="6"/>
        <v>0</v>
      </c>
      <c r="F73" s="172" t="e">
        <f t="shared" si="7"/>
        <v>#DIV/0!</v>
      </c>
      <c r="G73" s="147">
        <f t="shared" si="8"/>
        <v>0</v>
      </c>
      <c r="H73" s="152"/>
      <c r="I73" s="168"/>
      <c r="J73" s="168"/>
    </row>
    <row r="74" spans="1:10" ht="18.75" customHeight="1">
      <c r="A74" s="157"/>
      <c r="B74" s="152"/>
      <c r="C74" s="163"/>
      <c r="D74" s="163"/>
      <c r="E74" s="146">
        <f t="shared" si="6"/>
        <v>0</v>
      </c>
      <c r="F74" s="172" t="e">
        <f t="shared" si="7"/>
        <v>#DIV/0!</v>
      </c>
      <c r="G74" s="147">
        <f t="shared" si="8"/>
        <v>0</v>
      </c>
      <c r="H74" s="152"/>
      <c r="I74" s="168"/>
      <c r="J74" s="168"/>
    </row>
    <row r="75" spans="1:10" ht="18.75" customHeight="1">
      <c r="A75" s="157"/>
      <c r="B75" s="152"/>
      <c r="C75" s="163"/>
      <c r="D75" s="163"/>
      <c r="E75" s="146">
        <f t="shared" si="6"/>
        <v>0</v>
      </c>
      <c r="F75" s="172" t="e">
        <f t="shared" si="7"/>
        <v>#DIV/0!</v>
      </c>
      <c r="G75" s="147">
        <f t="shared" si="8"/>
        <v>0</v>
      </c>
      <c r="H75" s="152"/>
      <c r="I75" s="168"/>
      <c r="J75" s="168"/>
    </row>
    <row r="76" spans="1:10" ht="18.75" customHeight="1">
      <c r="A76" s="157"/>
      <c r="B76" s="152"/>
      <c r="C76" s="163"/>
      <c r="D76" s="163"/>
      <c r="E76" s="146">
        <f t="shared" si="6"/>
        <v>0</v>
      </c>
      <c r="F76" s="172" t="e">
        <f t="shared" si="7"/>
        <v>#DIV/0!</v>
      </c>
      <c r="G76" s="147">
        <f t="shared" si="8"/>
        <v>0</v>
      </c>
      <c r="H76" s="152"/>
      <c r="I76" s="168"/>
      <c r="J76" s="168"/>
    </row>
    <row r="77" spans="1:10" ht="18.75" customHeight="1">
      <c r="A77" s="157"/>
      <c r="B77" s="152"/>
      <c r="C77" s="163"/>
      <c r="D77" s="163"/>
      <c r="E77" s="146">
        <f t="shared" si="6"/>
        <v>0</v>
      </c>
      <c r="F77" s="172" t="e">
        <f t="shared" si="7"/>
        <v>#DIV/0!</v>
      </c>
      <c r="G77" s="147">
        <f t="shared" si="8"/>
        <v>0</v>
      </c>
      <c r="H77" s="152"/>
      <c r="I77" s="168"/>
      <c r="J77" s="168"/>
    </row>
    <row r="78" spans="1:10" ht="18.75" customHeight="1">
      <c r="A78" s="157"/>
      <c r="B78" s="152"/>
      <c r="C78" s="163"/>
      <c r="D78" s="163"/>
      <c r="E78" s="146">
        <f t="shared" si="6"/>
        <v>0</v>
      </c>
      <c r="F78" s="172" t="e">
        <f t="shared" si="7"/>
        <v>#DIV/0!</v>
      </c>
      <c r="G78" s="147">
        <f t="shared" si="8"/>
        <v>0</v>
      </c>
      <c r="H78" s="152"/>
      <c r="I78" s="168"/>
      <c r="J78" s="168"/>
    </row>
    <row r="79" spans="1:10" ht="18.75" customHeight="1">
      <c r="A79" s="157"/>
      <c r="B79" s="152"/>
      <c r="C79" s="163"/>
      <c r="D79" s="163"/>
      <c r="E79" s="146">
        <f t="shared" si="6"/>
        <v>0</v>
      </c>
      <c r="F79" s="172" t="e">
        <f t="shared" si="7"/>
        <v>#DIV/0!</v>
      </c>
      <c r="G79" s="147">
        <f t="shared" si="8"/>
        <v>0</v>
      </c>
      <c r="H79" s="152"/>
      <c r="I79" s="168"/>
      <c r="J79" s="168"/>
    </row>
    <row r="80" spans="1:10" ht="18.75" customHeight="1">
      <c r="A80" s="157"/>
      <c r="B80" s="152"/>
      <c r="C80" s="163"/>
      <c r="D80" s="163"/>
      <c r="E80" s="146">
        <f t="shared" si="6"/>
        <v>0</v>
      </c>
      <c r="F80" s="172" t="e">
        <f t="shared" si="7"/>
        <v>#DIV/0!</v>
      </c>
      <c r="G80" s="147">
        <f t="shared" si="8"/>
        <v>0</v>
      </c>
      <c r="H80" s="152"/>
      <c r="I80" s="168"/>
      <c r="J80" s="168"/>
    </row>
    <row r="81" spans="1:10" ht="18.75" customHeight="1">
      <c r="A81" s="157"/>
      <c r="B81" s="152"/>
      <c r="C81" s="163"/>
      <c r="D81" s="163"/>
      <c r="E81" s="146">
        <f t="shared" si="6"/>
        <v>0</v>
      </c>
      <c r="F81" s="172" t="e">
        <f t="shared" si="7"/>
        <v>#DIV/0!</v>
      </c>
      <c r="G81" s="147">
        <f t="shared" si="8"/>
        <v>0</v>
      </c>
      <c r="H81" s="152"/>
      <c r="I81" s="168"/>
      <c r="J81" s="168"/>
    </row>
    <row r="82" spans="1:10" ht="18.75" customHeight="1">
      <c r="A82" s="157"/>
      <c r="B82" s="152"/>
      <c r="C82" s="163"/>
      <c r="D82" s="163"/>
      <c r="E82" s="146">
        <f t="shared" si="6"/>
        <v>0</v>
      </c>
      <c r="F82" s="172" t="e">
        <f t="shared" si="7"/>
        <v>#DIV/0!</v>
      </c>
      <c r="G82" s="147">
        <f t="shared" si="8"/>
        <v>0</v>
      </c>
      <c r="H82" s="152"/>
      <c r="I82" s="168"/>
      <c r="J82" s="168"/>
    </row>
    <row r="83" spans="1:10" ht="18.75" customHeight="1">
      <c r="A83" s="157"/>
      <c r="B83" s="152"/>
      <c r="C83" s="163"/>
      <c r="D83" s="163"/>
      <c r="E83" s="146">
        <f t="shared" si="6"/>
        <v>0</v>
      </c>
      <c r="F83" s="172" t="e">
        <f t="shared" si="7"/>
        <v>#DIV/0!</v>
      </c>
      <c r="G83" s="147">
        <f t="shared" si="8"/>
        <v>0</v>
      </c>
      <c r="H83" s="152"/>
      <c r="I83" s="168"/>
      <c r="J83" s="168"/>
    </row>
    <row r="84" spans="1:10" ht="18.75" customHeight="1">
      <c r="A84" s="157"/>
      <c r="B84" s="152"/>
      <c r="C84" s="163"/>
      <c r="D84" s="163"/>
      <c r="E84" s="146">
        <f t="shared" si="6"/>
        <v>0</v>
      </c>
      <c r="F84" s="172" t="e">
        <f t="shared" si="7"/>
        <v>#DIV/0!</v>
      </c>
      <c r="G84" s="147">
        <f t="shared" si="8"/>
        <v>0</v>
      </c>
      <c r="H84" s="152"/>
      <c r="I84" s="168"/>
      <c r="J84" s="168"/>
    </row>
    <row r="85" spans="1:10" ht="18.75" customHeight="1">
      <c r="A85" s="157"/>
      <c r="B85" s="152"/>
      <c r="C85" s="163"/>
      <c r="D85" s="163"/>
      <c r="E85" s="146">
        <f t="shared" si="6"/>
        <v>0</v>
      </c>
      <c r="F85" s="172" t="e">
        <f t="shared" si="7"/>
        <v>#DIV/0!</v>
      </c>
      <c r="G85" s="147">
        <f t="shared" si="8"/>
        <v>0</v>
      </c>
      <c r="H85" s="152"/>
      <c r="I85" s="168"/>
      <c r="J85" s="168"/>
    </row>
    <row r="86" spans="1:10" ht="18.75" customHeight="1">
      <c r="A86" s="157"/>
      <c r="B86" s="152"/>
      <c r="C86" s="163"/>
      <c r="D86" s="163"/>
      <c r="E86" s="146">
        <f t="shared" si="6"/>
        <v>0</v>
      </c>
      <c r="F86" s="172" t="e">
        <f t="shared" si="7"/>
        <v>#DIV/0!</v>
      </c>
      <c r="G86" s="147">
        <f t="shared" si="8"/>
        <v>0</v>
      </c>
      <c r="H86" s="152"/>
      <c r="I86" s="168"/>
      <c r="J86" s="168"/>
    </row>
    <row r="87" spans="1:10" ht="18.75" customHeight="1">
      <c r="A87" s="157"/>
      <c r="B87" s="152"/>
      <c r="C87" s="163"/>
      <c r="D87" s="163"/>
      <c r="E87" s="146">
        <f t="shared" si="6"/>
        <v>0</v>
      </c>
      <c r="F87" s="172" t="e">
        <f t="shared" si="7"/>
        <v>#DIV/0!</v>
      </c>
      <c r="G87" s="147">
        <f t="shared" si="8"/>
        <v>0</v>
      </c>
      <c r="H87" s="152"/>
      <c r="I87" s="168"/>
      <c r="J87" s="168"/>
    </row>
    <row r="88" spans="1:10" ht="18.75" customHeight="1">
      <c r="A88" s="157"/>
      <c r="B88" s="152"/>
      <c r="C88" s="163"/>
      <c r="D88" s="163"/>
      <c r="E88" s="146">
        <f t="shared" si="6"/>
        <v>0</v>
      </c>
      <c r="F88" s="172" t="e">
        <f t="shared" si="7"/>
        <v>#DIV/0!</v>
      </c>
      <c r="G88" s="147">
        <f t="shared" si="8"/>
        <v>0</v>
      </c>
      <c r="H88" s="152"/>
      <c r="I88" s="168"/>
      <c r="J88" s="168"/>
    </row>
    <row r="89" spans="1:10" ht="18.75" customHeight="1">
      <c r="A89" s="157"/>
      <c r="B89" s="152"/>
      <c r="C89" s="163"/>
      <c r="D89" s="163"/>
      <c r="E89" s="146">
        <f t="shared" si="6"/>
        <v>0</v>
      </c>
      <c r="F89" s="172" t="e">
        <f t="shared" si="7"/>
        <v>#DIV/0!</v>
      </c>
      <c r="G89" s="147">
        <f t="shared" si="8"/>
        <v>0</v>
      </c>
      <c r="H89" s="152"/>
      <c r="I89" s="168"/>
      <c r="J89" s="168"/>
    </row>
    <row r="90" spans="1:10" ht="18.75" customHeight="1">
      <c r="A90" s="157"/>
      <c r="B90" s="152"/>
      <c r="C90" s="163"/>
      <c r="D90" s="163"/>
      <c r="E90" s="146">
        <f t="shared" si="6"/>
        <v>0</v>
      </c>
      <c r="F90" s="172" t="e">
        <f t="shared" si="7"/>
        <v>#DIV/0!</v>
      </c>
      <c r="G90" s="147">
        <f t="shared" si="8"/>
        <v>0</v>
      </c>
      <c r="H90" s="152"/>
      <c r="I90" s="168"/>
      <c r="J90" s="168"/>
    </row>
    <row r="91" spans="1:10" ht="18.75" customHeight="1">
      <c r="A91" s="157"/>
      <c r="B91" s="152"/>
      <c r="C91" s="163"/>
      <c r="D91" s="163"/>
      <c r="E91" s="146">
        <f t="shared" si="6"/>
        <v>0</v>
      </c>
      <c r="F91" s="172" t="e">
        <f t="shared" si="7"/>
        <v>#DIV/0!</v>
      </c>
      <c r="G91" s="147">
        <f t="shared" si="8"/>
        <v>0</v>
      </c>
      <c r="H91" s="152"/>
      <c r="I91" s="168"/>
      <c r="J91" s="168"/>
    </row>
    <row r="92" spans="1:10" ht="18.75" customHeight="1">
      <c r="A92" s="157"/>
      <c r="B92" s="152"/>
      <c r="C92" s="163"/>
      <c r="D92" s="163"/>
      <c r="E92" s="146">
        <f t="shared" si="6"/>
        <v>0</v>
      </c>
      <c r="F92" s="172" t="e">
        <f t="shared" si="7"/>
        <v>#DIV/0!</v>
      </c>
      <c r="G92" s="147">
        <f t="shared" si="8"/>
        <v>0</v>
      </c>
      <c r="H92" s="152"/>
      <c r="I92" s="168"/>
      <c r="J92" s="168"/>
    </row>
    <row r="93" spans="1:10" ht="18.75" customHeight="1">
      <c r="A93" s="157"/>
      <c r="B93" s="152"/>
      <c r="C93" s="163"/>
      <c r="D93" s="163"/>
      <c r="E93" s="152"/>
      <c r="F93" s="173"/>
      <c r="G93" s="152"/>
      <c r="H93" s="152"/>
      <c r="I93" s="168"/>
      <c r="J93" s="168"/>
    </row>
    <row r="94" spans="1:10" ht="18.75" customHeight="1">
      <c r="A94" s="157"/>
      <c r="B94" s="152"/>
      <c r="C94" s="163"/>
      <c r="D94" s="163"/>
      <c r="E94" s="152"/>
      <c r="F94" s="173"/>
      <c r="G94" s="152"/>
      <c r="H94" s="152"/>
      <c r="I94" s="168"/>
      <c r="J94" s="168"/>
    </row>
    <row r="95" spans="1:10" ht="18.75" customHeight="1">
      <c r="A95" s="157"/>
      <c r="B95" s="152"/>
      <c r="C95" s="163"/>
      <c r="D95" s="163"/>
      <c r="E95" s="152"/>
      <c r="F95" s="173"/>
      <c r="G95" s="152"/>
      <c r="H95" s="152"/>
      <c r="I95" s="168"/>
      <c r="J95" s="168"/>
    </row>
    <row r="96" spans="1:10" ht="18.75" customHeight="1">
      <c r="A96" s="157"/>
      <c r="B96" s="152"/>
      <c r="C96" s="163"/>
      <c r="D96" s="163"/>
      <c r="E96" s="152"/>
      <c r="F96" s="173"/>
      <c r="G96" s="152"/>
      <c r="H96" s="152"/>
      <c r="I96" s="168"/>
      <c r="J96" s="168"/>
    </row>
    <row r="97" spans="1:10" ht="18.75" customHeight="1">
      <c r="A97" s="157"/>
      <c r="B97" s="152"/>
      <c r="C97" s="163"/>
      <c r="D97" s="163"/>
      <c r="E97" s="152"/>
      <c r="F97" s="173"/>
      <c r="G97" s="152"/>
      <c r="H97" s="152"/>
      <c r="I97" s="168"/>
      <c r="J97" s="168"/>
    </row>
    <row r="98" spans="1:10" ht="18.75" customHeight="1">
      <c r="A98" s="157"/>
      <c r="B98" s="152"/>
      <c r="C98" s="163"/>
      <c r="D98" s="163"/>
      <c r="E98" s="152"/>
      <c r="F98" s="173"/>
      <c r="G98" s="152"/>
      <c r="H98" s="152"/>
      <c r="I98" s="168"/>
      <c r="J98" s="168"/>
    </row>
    <row r="99" spans="1:10" ht="18.75" customHeight="1">
      <c r="A99" s="157"/>
      <c r="B99" s="152"/>
      <c r="C99" s="163"/>
      <c r="D99" s="163"/>
      <c r="E99" s="152"/>
      <c r="F99" s="173"/>
      <c r="G99" s="152"/>
      <c r="H99" s="152"/>
      <c r="I99" s="168"/>
      <c r="J99" s="168"/>
    </row>
    <row r="100" spans="1:10" ht="18.75" customHeight="1">
      <c r="A100" s="157"/>
      <c r="B100" s="152"/>
      <c r="C100" s="163"/>
      <c r="D100" s="163"/>
      <c r="E100" s="152"/>
      <c r="F100" s="173"/>
      <c r="G100" s="152"/>
      <c r="H100" s="152"/>
      <c r="I100" s="168"/>
      <c r="J100" s="168"/>
    </row>
    <row r="101" spans="1:10" ht="18.75" customHeight="1">
      <c r="A101" s="157"/>
      <c r="B101" s="152"/>
      <c r="C101" s="163"/>
      <c r="D101" s="163"/>
      <c r="E101" s="152"/>
      <c r="F101" s="173"/>
      <c r="G101" s="152"/>
      <c r="H101" s="152"/>
      <c r="I101" s="168"/>
      <c r="J101" s="168"/>
    </row>
    <row r="102" spans="1:10" ht="18.75" customHeight="1">
      <c r="A102" s="157"/>
      <c r="B102" s="152"/>
      <c r="C102" s="163"/>
      <c r="D102" s="163"/>
      <c r="E102" s="152"/>
      <c r="F102" s="173"/>
      <c r="G102" s="152"/>
      <c r="H102" s="152"/>
      <c r="I102" s="168"/>
      <c r="J102" s="168"/>
    </row>
    <row r="103" spans="1:10" ht="18.75" customHeight="1">
      <c r="A103" s="157"/>
      <c r="B103" s="152"/>
      <c r="C103" s="163"/>
      <c r="D103" s="163"/>
      <c r="E103" s="152"/>
      <c r="F103" s="173"/>
      <c r="G103" s="152"/>
      <c r="H103" s="152"/>
      <c r="I103" s="168"/>
      <c r="J103" s="168"/>
    </row>
    <row r="104" ht="18.75" customHeight="1"/>
    <row r="105" ht="18.75" customHeight="1"/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75" zoomScaleNormal="75" workbookViewId="0" topLeftCell="A61">
      <selection activeCell="J63" sqref="J63:L90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96" customWidth="1"/>
    <col min="4" max="4" width="12.00390625" style="1" customWidth="1"/>
    <col min="5" max="5" width="12.57421875" style="1" customWidth="1"/>
    <col min="6" max="6" width="13.57421875" style="104" customWidth="1"/>
    <col min="7" max="7" width="14.140625" style="104" customWidth="1"/>
    <col min="8" max="8" width="12.57421875" style="104" customWidth="1"/>
    <col min="9" max="9" width="13.7109375" style="2" customWidth="1"/>
    <col min="10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96" t="s">
        <v>0</v>
      </c>
      <c r="I1" s="123" t="s">
        <v>1</v>
      </c>
      <c r="J1" s="10"/>
      <c r="K1" s="10"/>
      <c r="L1" s="10"/>
      <c r="M1" s="10"/>
      <c r="N1" s="10"/>
      <c r="O1" s="8"/>
    </row>
    <row r="2" ht="24">
      <c r="C2" s="96" t="s">
        <v>2</v>
      </c>
    </row>
    <row r="3" ht="24">
      <c r="C3" s="111" t="s">
        <v>3</v>
      </c>
    </row>
    <row r="5" spans="3:14" ht="29.25">
      <c r="C5" s="112" t="s">
        <v>4</v>
      </c>
      <c r="D5" s="3"/>
      <c r="E5" s="3"/>
      <c r="J5" s="3"/>
      <c r="K5" s="3"/>
      <c r="L5" s="3"/>
      <c r="M5" s="3"/>
      <c r="N5" s="3"/>
    </row>
    <row r="6" spans="3:8" ht="24">
      <c r="C6" s="96" t="s">
        <v>61</v>
      </c>
      <c r="H6" s="104" t="s">
        <v>5</v>
      </c>
    </row>
    <row r="7" spans="3:8" ht="24">
      <c r="C7" s="96" t="s">
        <v>62</v>
      </c>
      <c r="H7" s="104" t="s">
        <v>6</v>
      </c>
    </row>
    <row r="8" spans="3:8" ht="27.75" thickBot="1">
      <c r="C8" s="96" t="s">
        <v>63</v>
      </c>
      <c r="H8" s="104" t="s">
        <v>7</v>
      </c>
    </row>
    <row r="9" spans="3:14" ht="37.5" customHeight="1">
      <c r="C9" s="113" t="s">
        <v>8</v>
      </c>
      <c r="D9" s="4" t="s">
        <v>9</v>
      </c>
      <c r="E9" s="5" t="s">
        <v>10</v>
      </c>
      <c r="F9" s="110"/>
      <c r="G9" s="105" t="s">
        <v>11</v>
      </c>
      <c r="H9" s="105" t="s">
        <v>12</v>
      </c>
      <c r="I9" s="6" t="s">
        <v>13</v>
      </c>
      <c r="J9" s="11"/>
      <c r="K9" s="11"/>
      <c r="L9" s="11"/>
      <c r="M9" s="11"/>
      <c r="N9" s="11"/>
    </row>
    <row r="10" spans="3:14" ht="37.5" customHeight="1">
      <c r="C10" s="114"/>
      <c r="D10" s="7" t="s">
        <v>14</v>
      </c>
      <c r="E10" s="7" t="s">
        <v>15</v>
      </c>
      <c r="F10" s="107" t="s">
        <v>16</v>
      </c>
      <c r="G10" s="106" t="s">
        <v>17</v>
      </c>
      <c r="H10" s="107" t="s">
        <v>18</v>
      </c>
      <c r="I10" s="124"/>
      <c r="J10" s="12"/>
      <c r="K10" s="12"/>
      <c r="L10" s="12"/>
      <c r="M10" s="12"/>
      <c r="N10" s="12"/>
    </row>
    <row r="11" spans="3:38" ht="24">
      <c r="C11" s="115" t="s">
        <v>19</v>
      </c>
      <c r="D11" s="69" t="s">
        <v>20</v>
      </c>
      <c r="E11" s="69" t="s">
        <v>21</v>
      </c>
      <c r="F11" s="108" t="s">
        <v>22</v>
      </c>
      <c r="G11" s="108" t="s">
        <v>23</v>
      </c>
      <c r="H11" s="108" t="s">
        <v>24</v>
      </c>
      <c r="I11" s="70" t="s">
        <v>25</v>
      </c>
      <c r="J11" s="13"/>
      <c r="K11" s="13"/>
      <c r="L11" s="13"/>
      <c r="M11" s="13"/>
      <c r="N11" s="66"/>
      <c r="O11" s="67"/>
      <c r="P11" s="10"/>
      <c r="Q11" s="3"/>
      <c r="R11" s="8"/>
      <c r="S11" s="3"/>
      <c r="T11" s="8"/>
      <c r="U11" s="3"/>
      <c r="V11" s="3"/>
      <c r="W11" s="3"/>
      <c r="X11" s="3"/>
      <c r="Y11" s="3"/>
      <c r="Z11" s="8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91">
        <v>20212</v>
      </c>
      <c r="D12" s="66">
        <v>352.89</v>
      </c>
      <c r="E12" s="66">
        <v>1.688</v>
      </c>
      <c r="F12" s="108">
        <f aca="true" t="shared" si="0" ref="F12:F81">E12*0.0864</f>
        <v>0.1458432</v>
      </c>
      <c r="G12" s="65">
        <f aca="true" t="shared" si="1" ref="G12:G71">+AVERAGE(J12:L12)</f>
        <v>30.19850333333333</v>
      </c>
      <c r="H12" s="65">
        <f aca="true" t="shared" si="2" ref="H12:H71">G12*F12</f>
        <v>4.404246361344</v>
      </c>
      <c r="I12" s="102" t="s">
        <v>64</v>
      </c>
      <c r="J12" s="66">
        <v>34.61267</v>
      </c>
      <c r="K12" s="66">
        <v>28.32523</v>
      </c>
      <c r="L12" s="66">
        <v>27.65761</v>
      </c>
      <c r="M12" s="15"/>
      <c r="N12" s="66"/>
      <c r="O12" s="6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3" ref="B13:B18">+B12+1</f>
        <v>2</v>
      </c>
      <c r="C13" s="91">
        <v>20219</v>
      </c>
      <c r="D13" s="66">
        <v>353.54</v>
      </c>
      <c r="E13" s="66">
        <v>37.975</v>
      </c>
      <c r="F13" s="108">
        <f t="shared" si="0"/>
        <v>3.2810400000000004</v>
      </c>
      <c r="G13" s="65">
        <f t="shared" si="1"/>
        <v>144.08011</v>
      </c>
      <c r="H13" s="65">
        <f t="shared" si="2"/>
        <v>472.73260411440003</v>
      </c>
      <c r="I13" s="11" t="s">
        <v>65</v>
      </c>
      <c r="J13" s="66">
        <v>150.96525</v>
      </c>
      <c r="K13" s="66">
        <v>141.29896</v>
      </c>
      <c r="L13" s="66">
        <v>139.97612</v>
      </c>
      <c r="M13" s="15"/>
      <c r="N13" s="66"/>
      <c r="O13" s="9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3"/>
        <v>3</v>
      </c>
      <c r="C14" s="91">
        <v>20230</v>
      </c>
      <c r="D14" s="66">
        <v>353.34</v>
      </c>
      <c r="E14" s="66">
        <v>29.231</v>
      </c>
      <c r="F14" s="108">
        <f t="shared" si="0"/>
        <v>2.5255584000000004</v>
      </c>
      <c r="G14" s="65">
        <f t="shared" si="1"/>
        <v>66.84047333333334</v>
      </c>
      <c r="H14" s="65">
        <f t="shared" si="2"/>
        <v>168.80951888697604</v>
      </c>
      <c r="I14" s="11" t="s">
        <v>66</v>
      </c>
      <c r="J14" s="66">
        <v>66.05901</v>
      </c>
      <c r="K14" s="66">
        <v>75.07718</v>
      </c>
      <c r="L14" s="66">
        <v>59.38523</v>
      </c>
      <c r="M14" s="15"/>
      <c r="N14" s="66"/>
      <c r="O14" s="9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3"/>
        <v>4</v>
      </c>
      <c r="C15" s="91">
        <v>20237</v>
      </c>
      <c r="D15" s="66">
        <v>355.4</v>
      </c>
      <c r="E15" s="66">
        <v>130.895</v>
      </c>
      <c r="F15" s="108">
        <f t="shared" si="0"/>
        <v>11.309328</v>
      </c>
      <c r="G15" s="65">
        <f t="shared" si="1"/>
        <v>240.53172666666669</v>
      </c>
      <c r="H15" s="65">
        <f t="shared" si="2"/>
        <v>2720.2521912796806</v>
      </c>
      <c r="I15" s="11" t="s">
        <v>67</v>
      </c>
      <c r="J15" s="66">
        <v>272.13753</v>
      </c>
      <c r="K15" s="66">
        <v>246.12296</v>
      </c>
      <c r="L15" s="66">
        <v>203.33469</v>
      </c>
      <c r="M15" s="66"/>
      <c r="N15" s="67"/>
      <c r="O15" s="66"/>
      <c r="P15" s="66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3"/>
        <v>5</v>
      </c>
      <c r="C16" s="91">
        <v>20245</v>
      </c>
      <c r="D16" s="66">
        <v>354.21</v>
      </c>
      <c r="E16" s="66">
        <v>71.612</v>
      </c>
      <c r="F16" s="65">
        <f t="shared" si="0"/>
        <v>6.1872768</v>
      </c>
      <c r="G16" s="104">
        <f t="shared" si="1"/>
        <v>130.61728000000002</v>
      </c>
      <c r="H16" s="104">
        <f t="shared" si="2"/>
        <v>808.1652662231041</v>
      </c>
      <c r="I16" s="11" t="s">
        <v>68</v>
      </c>
      <c r="J16" s="66">
        <v>127.06392</v>
      </c>
      <c r="K16" s="66">
        <v>140.56432</v>
      </c>
      <c r="L16" s="66">
        <v>124.2236</v>
      </c>
      <c r="M16" s="66"/>
      <c r="N16" s="67"/>
      <c r="O16" s="66"/>
      <c r="P16" s="66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3"/>
        <v>6</v>
      </c>
      <c r="C17" s="91">
        <v>20253</v>
      </c>
      <c r="D17" s="66">
        <v>353.56</v>
      </c>
      <c r="E17" s="66">
        <v>42.779</v>
      </c>
      <c r="F17" s="65">
        <f t="shared" si="0"/>
        <v>3.6961056000000005</v>
      </c>
      <c r="G17" s="65">
        <f t="shared" si="1"/>
        <v>97.09727666666667</v>
      </c>
      <c r="H17" s="65">
        <f t="shared" si="2"/>
        <v>358.88178803241607</v>
      </c>
      <c r="I17" s="11" t="s">
        <v>69</v>
      </c>
      <c r="J17" s="66">
        <v>105.38228</v>
      </c>
      <c r="K17" s="66">
        <v>95.4698</v>
      </c>
      <c r="L17" s="66">
        <v>90.43975</v>
      </c>
      <c r="M17" s="66"/>
      <c r="N17" s="67"/>
      <c r="O17" s="94"/>
      <c r="P17" s="94">
        <v>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3"/>
        <v>7</v>
      </c>
      <c r="C18" s="91">
        <v>20259</v>
      </c>
      <c r="D18" s="66">
        <v>353.08</v>
      </c>
      <c r="E18" s="66">
        <v>13.026</v>
      </c>
      <c r="F18" s="65">
        <f t="shared" si="0"/>
        <v>1.1254464</v>
      </c>
      <c r="G18" s="65">
        <f t="shared" si="1"/>
        <v>136.49914666666666</v>
      </c>
      <c r="H18" s="65">
        <f t="shared" si="2"/>
        <v>153.622473219072</v>
      </c>
      <c r="I18" s="102" t="s">
        <v>70</v>
      </c>
      <c r="J18" s="66">
        <v>131.88347</v>
      </c>
      <c r="K18" s="66">
        <v>142.92196</v>
      </c>
      <c r="L18" s="66">
        <v>134.69201</v>
      </c>
      <c r="M18" s="15"/>
      <c r="N18" s="1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91">
        <v>20281</v>
      </c>
      <c r="D19" s="66">
        <v>353.06</v>
      </c>
      <c r="E19" s="66">
        <v>15.002</v>
      </c>
      <c r="F19" s="65">
        <f t="shared" si="0"/>
        <v>1.2961728000000001</v>
      </c>
      <c r="G19" s="65">
        <f t="shared" si="1"/>
        <v>108.85157666666667</v>
      </c>
      <c r="H19" s="65">
        <f t="shared" si="2"/>
        <v>141.09045291244803</v>
      </c>
      <c r="I19" s="102" t="s">
        <v>71</v>
      </c>
      <c r="J19" s="66">
        <v>99.62532</v>
      </c>
      <c r="K19" s="66">
        <v>117.99211</v>
      </c>
      <c r="L19" s="66">
        <v>108.9373</v>
      </c>
      <c r="M19" s="15"/>
      <c r="N19" s="1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91">
        <v>20288</v>
      </c>
      <c r="D20" s="66">
        <v>353.79</v>
      </c>
      <c r="E20" s="66">
        <v>53.232</v>
      </c>
      <c r="F20" s="65">
        <f t="shared" si="0"/>
        <v>4.5992448</v>
      </c>
      <c r="G20" s="65">
        <f t="shared" si="1"/>
        <v>141.44540666666666</v>
      </c>
      <c r="H20" s="65">
        <f t="shared" si="2"/>
        <v>650.542051095552</v>
      </c>
      <c r="I20" s="102" t="s">
        <v>72</v>
      </c>
      <c r="J20" s="66">
        <v>136.19422</v>
      </c>
      <c r="K20" s="66">
        <v>156.57214</v>
      </c>
      <c r="L20" s="66">
        <v>131.56986</v>
      </c>
      <c r="M20" s="15"/>
      <c r="N20" s="1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91">
        <v>20295</v>
      </c>
      <c r="D21" s="66">
        <v>356.04</v>
      </c>
      <c r="E21" s="66">
        <v>200.615</v>
      </c>
      <c r="F21" s="65">
        <f t="shared" si="0"/>
        <v>17.333136000000003</v>
      </c>
      <c r="G21" s="65">
        <f t="shared" si="1"/>
        <v>442.29555666666664</v>
      </c>
      <c r="H21" s="65">
        <f t="shared" si="2"/>
        <v>7666.369035899041</v>
      </c>
      <c r="I21" s="102" t="s">
        <v>73</v>
      </c>
      <c r="J21" s="66">
        <v>423.83536</v>
      </c>
      <c r="K21" s="103">
        <v>486.08935</v>
      </c>
      <c r="L21" s="66">
        <v>416.96196</v>
      </c>
      <c r="M21" s="15"/>
      <c r="N21" s="66"/>
      <c r="O21" s="6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91">
        <v>20297</v>
      </c>
      <c r="D22" s="66">
        <v>357.12</v>
      </c>
      <c r="E22" s="66">
        <v>266.351</v>
      </c>
      <c r="F22" s="65">
        <f t="shared" si="0"/>
        <v>23.012726400000002</v>
      </c>
      <c r="G22" s="65">
        <f t="shared" si="1"/>
        <v>190.04419999999996</v>
      </c>
      <c r="H22" s="65">
        <f t="shared" si="2"/>
        <v>4373.435178506879</v>
      </c>
      <c r="I22" s="11" t="s">
        <v>74</v>
      </c>
      <c r="J22" s="66">
        <v>191.12418</v>
      </c>
      <c r="K22" s="103">
        <v>172.91167</v>
      </c>
      <c r="L22" s="66">
        <v>206.09675</v>
      </c>
      <c r="M22" s="15"/>
      <c r="N22" s="66"/>
      <c r="O22" s="6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91">
        <v>20309</v>
      </c>
      <c r="D23" s="66">
        <v>354.73</v>
      </c>
      <c r="E23" s="66">
        <v>116.357</v>
      </c>
      <c r="F23" s="65">
        <f t="shared" si="0"/>
        <v>10.0532448</v>
      </c>
      <c r="G23" s="65">
        <f t="shared" si="1"/>
        <v>86.81711333333334</v>
      </c>
      <c r="H23" s="65">
        <f t="shared" si="2"/>
        <v>872.793693169344</v>
      </c>
      <c r="I23" s="11" t="s">
        <v>75</v>
      </c>
      <c r="J23" s="66">
        <v>83.90394</v>
      </c>
      <c r="K23" s="66">
        <v>73.21122</v>
      </c>
      <c r="L23" s="66">
        <v>103.33618</v>
      </c>
      <c r="M23" s="15"/>
      <c r="N23" s="66"/>
      <c r="O23" s="9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91">
        <v>20316</v>
      </c>
      <c r="D24" s="66">
        <v>354.98</v>
      </c>
      <c r="E24" s="66">
        <v>134.78</v>
      </c>
      <c r="F24" s="65">
        <f t="shared" si="0"/>
        <v>11.644992</v>
      </c>
      <c r="G24" s="65">
        <f t="shared" si="1"/>
        <v>53.35158666666666</v>
      </c>
      <c r="H24" s="65">
        <f t="shared" si="2"/>
        <v>621.2787999206399</v>
      </c>
      <c r="I24" s="11" t="s">
        <v>76</v>
      </c>
      <c r="J24" s="66">
        <v>55.60988</v>
      </c>
      <c r="K24" s="66">
        <v>64.96216</v>
      </c>
      <c r="L24" s="66">
        <v>39.48272</v>
      </c>
      <c r="M24" s="15"/>
      <c r="N24" s="1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91">
        <v>20322</v>
      </c>
      <c r="D25" s="66">
        <v>354.63</v>
      </c>
      <c r="E25" s="66">
        <v>99.265</v>
      </c>
      <c r="F25" s="65">
        <f t="shared" si="0"/>
        <v>8.576496</v>
      </c>
      <c r="G25" s="65">
        <f t="shared" si="1"/>
        <v>95.31783</v>
      </c>
      <c r="H25" s="65">
        <f t="shared" si="2"/>
        <v>817.49298772368</v>
      </c>
      <c r="I25" s="11" t="s">
        <v>77</v>
      </c>
      <c r="J25" s="66">
        <v>99.63863</v>
      </c>
      <c r="K25" s="66">
        <v>77.90202</v>
      </c>
      <c r="L25" s="66">
        <v>108.41284</v>
      </c>
      <c r="M25" s="15"/>
      <c r="N25" s="1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91">
        <v>20329</v>
      </c>
      <c r="D26" s="66">
        <v>436.64</v>
      </c>
      <c r="E26" s="66">
        <v>179.579</v>
      </c>
      <c r="F26" s="65">
        <f t="shared" si="0"/>
        <v>15.515625600000002</v>
      </c>
      <c r="G26" s="65">
        <f t="shared" si="1"/>
        <v>68.60924666666666</v>
      </c>
      <c r="H26" s="65">
        <f t="shared" si="2"/>
        <v>1064.515383978048</v>
      </c>
      <c r="I26" s="11" t="s">
        <v>78</v>
      </c>
      <c r="J26" s="66">
        <v>65.50601</v>
      </c>
      <c r="K26" s="66">
        <v>68.64912</v>
      </c>
      <c r="L26" s="66">
        <v>71.67261</v>
      </c>
      <c r="M26" s="15"/>
      <c r="N26" s="1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91">
        <v>20336</v>
      </c>
      <c r="D27" s="66">
        <v>356.35</v>
      </c>
      <c r="E27" s="66">
        <v>212.659</v>
      </c>
      <c r="F27" s="65">
        <f t="shared" si="0"/>
        <v>18.373737600000002</v>
      </c>
      <c r="G27" s="65">
        <f t="shared" si="1"/>
        <v>245.90295666666665</v>
      </c>
      <c r="H27" s="65">
        <f t="shared" si="2"/>
        <v>4518.156400857504</v>
      </c>
      <c r="I27" s="11" t="s">
        <v>79</v>
      </c>
      <c r="J27" s="66">
        <v>237.34544</v>
      </c>
      <c r="K27" s="66">
        <v>255.9895</v>
      </c>
      <c r="L27" s="66">
        <v>244.37393</v>
      </c>
      <c r="M27" s="15"/>
      <c r="N27" s="1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91">
        <v>20352</v>
      </c>
      <c r="D28" s="66">
        <v>355.94</v>
      </c>
      <c r="E28" s="66">
        <v>190.657</v>
      </c>
      <c r="F28" s="65">
        <f t="shared" si="0"/>
        <v>16.4727648</v>
      </c>
      <c r="G28" s="65">
        <f t="shared" si="1"/>
        <v>75.19251</v>
      </c>
      <c r="H28" s="65">
        <f t="shared" si="2"/>
        <v>1238.628531951648</v>
      </c>
      <c r="I28" s="11" t="s">
        <v>80</v>
      </c>
      <c r="J28" s="66">
        <v>76.85709</v>
      </c>
      <c r="K28" s="66">
        <v>75.24454</v>
      </c>
      <c r="L28" s="66">
        <v>73.4759</v>
      </c>
      <c r="M28" s="15"/>
      <c r="N28" s="1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91">
        <v>20357</v>
      </c>
      <c r="D29" s="66">
        <v>355.82</v>
      </c>
      <c r="E29" s="66">
        <v>180.923</v>
      </c>
      <c r="F29" s="65">
        <f t="shared" si="0"/>
        <v>15.631747200000001</v>
      </c>
      <c r="G29" s="65">
        <f t="shared" si="1"/>
        <v>45.488886666666666</v>
      </c>
      <c r="H29" s="65">
        <f t="shared" si="2"/>
        <v>711.070776782784</v>
      </c>
      <c r="I29" s="11" t="s">
        <v>81</v>
      </c>
      <c r="J29" s="66">
        <v>48.31981</v>
      </c>
      <c r="K29" s="66">
        <v>43.31981</v>
      </c>
      <c r="L29" s="66">
        <v>44.82704</v>
      </c>
      <c r="M29" s="15"/>
      <c r="N29" s="1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91">
        <v>20365</v>
      </c>
      <c r="D30" s="66">
        <v>354.66</v>
      </c>
      <c r="E30" s="66">
        <v>118.24</v>
      </c>
      <c r="F30" s="65">
        <f t="shared" si="0"/>
        <v>10.215936</v>
      </c>
      <c r="G30" s="65">
        <f t="shared" si="1"/>
        <v>98.73836999999999</v>
      </c>
      <c r="H30" s="65">
        <f t="shared" si="2"/>
        <v>1008.7048686643199</v>
      </c>
      <c r="I30" s="11" t="s">
        <v>82</v>
      </c>
      <c r="J30" s="66">
        <v>102.11095</v>
      </c>
      <c r="K30" s="66">
        <v>87.22911</v>
      </c>
      <c r="L30" s="66">
        <v>106.87505</v>
      </c>
      <c r="M30" s="15"/>
      <c r="N30" s="1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9"/>
      <c r="AF30" s="9"/>
      <c r="AG30" s="9"/>
    </row>
    <row r="31" spans="1:33" ht="24">
      <c r="A31" s="12"/>
      <c r="B31" s="11">
        <v>20</v>
      </c>
      <c r="C31" s="91">
        <v>20373</v>
      </c>
      <c r="D31" s="66">
        <v>356.06</v>
      </c>
      <c r="E31" s="66">
        <v>200.193</v>
      </c>
      <c r="F31" s="65">
        <f t="shared" si="0"/>
        <v>17.296675200000003</v>
      </c>
      <c r="G31" s="65">
        <f t="shared" si="1"/>
        <v>42.963150000000006</v>
      </c>
      <c r="H31" s="65">
        <f t="shared" si="2"/>
        <v>743.1196511188803</v>
      </c>
      <c r="I31" s="11" t="s">
        <v>83</v>
      </c>
      <c r="J31" s="66">
        <v>38.68008</v>
      </c>
      <c r="K31" s="66">
        <v>45.16683</v>
      </c>
      <c r="L31" s="66">
        <v>45.04254</v>
      </c>
      <c r="M31" s="15"/>
      <c r="N31" s="1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B31" s="9"/>
      <c r="AF31" s="9"/>
      <c r="AG31" s="9"/>
    </row>
    <row r="32" spans="1:33" ht="24">
      <c r="A32" s="12"/>
      <c r="B32" s="11">
        <v>21</v>
      </c>
      <c r="C32" s="91">
        <v>20386</v>
      </c>
      <c r="D32" s="66">
        <v>353.9</v>
      </c>
      <c r="E32" s="66">
        <v>66.686</v>
      </c>
      <c r="F32" s="65">
        <f t="shared" si="0"/>
        <v>5.761670400000001</v>
      </c>
      <c r="G32" s="65">
        <f t="shared" si="1"/>
        <v>90.25631333333332</v>
      </c>
      <c r="H32" s="65">
        <f t="shared" si="2"/>
        <v>520.027128945792</v>
      </c>
      <c r="I32" s="11" t="s">
        <v>84</v>
      </c>
      <c r="J32" s="66">
        <v>81.40517</v>
      </c>
      <c r="K32" s="66">
        <v>103.19917</v>
      </c>
      <c r="L32" s="66">
        <v>86.1646</v>
      </c>
      <c r="M32" s="15"/>
      <c r="N32" s="1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9"/>
      <c r="AF32" s="9"/>
      <c r="AG32" s="9"/>
    </row>
    <row r="33" spans="1:33" ht="24">
      <c r="A33" s="12"/>
      <c r="B33" s="11">
        <v>22</v>
      </c>
      <c r="C33" s="91">
        <v>20400</v>
      </c>
      <c r="D33" s="66">
        <v>353.66</v>
      </c>
      <c r="E33" s="66">
        <v>57.591</v>
      </c>
      <c r="F33" s="65">
        <f t="shared" si="0"/>
        <v>4.9758624000000005</v>
      </c>
      <c r="G33" s="65">
        <f t="shared" si="1"/>
        <v>41.35675333333334</v>
      </c>
      <c r="H33" s="65">
        <f t="shared" si="2"/>
        <v>205.78551389740804</v>
      </c>
      <c r="I33" s="11" t="s">
        <v>85</v>
      </c>
      <c r="J33" s="66">
        <v>44.52563</v>
      </c>
      <c r="K33" s="66">
        <v>40.42728</v>
      </c>
      <c r="L33" s="66">
        <v>39.11735</v>
      </c>
      <c r="M33" s="15"/>
      <c r="N33" s="1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F33" s="9"/>
      <c r="AG33" s="9"/>
    </row>
    <row r="34" spans="1:26" ht="24">
      <c r="A34" s="12"/>
      <c r="B34" s="11">
        <v>23</v>
      </c>
      <c r="C34" s="91">
        <v>20407</v>
      </c>
      <c r="D34" s="66">
        <v>353.92</v>
      </c>
      <c r="E34" s="66">
        <v>67.43</v>
      </c>
      <c r="F34" s="65">
        <f t="shared" si="0"/>
        <v>5.825952000000001</v>
      </c>
      <c r="G34" s="65">
        <f t="shared" si="1"/>
        <v>52.96941666666667</v>
      </c>
      <c r="H34" s="65">
        <f t="shared" si="2"/>
        <v>308.59727896800007</v>
      </c>
      <c r="I34" s="11" t="s">
        <v>86</v>
      </c>
      <c r="J34" s="66">
        <v>55.86227</v>
      </c>
      <c r="K34" s="66">
        <v>43.05372</v>
      </c>
      <c r="L34" s="66">
        <v>59.99226</v>
      </c>
      <c r="M34" s="15"/>
      <c r="N34" s="1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">
      <c r="A35" s="12"/>
      <c r="B35" s="11">
        <v>24</v>
      </c>
      <c r="C35" s="91">
        <v>20415</v>
      </c>
      <c r="D35" s="66">
        <v>353.23</v>
      </c>
      <c r="E35" s="66">
        <v>25.43</v>
      </c>
      <c r="F35" s="65">
        <f t="shared" si="0"/>
        <v>2.197152</v>
      </c>
      <c r="G35" s="65">
        <f t="shared" si="1"/>
        <v>41.12090666666666</v>
      </c>
      <c r="H35" s="65">
        <f t="shared" si="2"/>
        <v>90.34888232447999</v>
      </c>
      <c r="I35" s="11" t="s">
        <v>87</v>
      </c>
      <c r="J35" s="66">
        <v>47.40168</v>
      </c>
      <c r="K35" s="66">
        <v>37.5856</v>
      </c>
      <c r="L35" s="66">
        <v>38.37544</v>
      </c>
      <c r="M35" s="15"/>
      <c r="N35" s="1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4">
      <c r="A36" s="12"/>
      <c r="B36" s="11">
        <v>25</v>
      </c>
      <c r="C36" s="91">
        <v>20430</v>
      </c>
      <c r="D36" s="66">
        <v>353.52</v>
      </c>
      <c r="E36" s="66">
        <v>52.285</v>
      </c>
      <c r="F36" s="65">
        <f t="shared" si="0"/>
        <v>4.517424</v>
      </c>
      <c r="G36" s="65">
        <f t="shared" si="1"/>
        <v>96.99877666666667</v>
      </c>
      <c r="H36" s="65">
        <f t="shared" si="2"/>
        <v>438.18460168464003</v>
      </c>
      <c r="I36" s="11" t="s">
        <v>50</v>
      </c>
      <c r="J36" s="66">
        <v>99.86705</v>
      </c>
      <c r="K36" s="66">
        <v>101.14192</v>
      </c>
      <c r="L36" s="66">
        <v>89.98736</v>
      </c>
      <c r="M36" s="15"/>
      <c r="N36" s="1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2" ht="24">
      <c r="A37" s="12"/>
      <c r="B37" s="11">
        <v>26</v>
      </c>
      <c r="C37" s="91">
        <v>20435</v>
      </c>
      <c r="D37" s="66">
        <v>354.14</v>
      </c>
      <c r="E37" s="66">
        <v>22.788</v>
      </c>
      <c r="F37" s="65">
        <f t="shared" si="0"/>
        <v>1.9688832</v>
      </c>
      <c r="G37" s="65">
        <f t="shared" si="1"/>
        <v>58.624860000000005</v>
      </c>
      <c r="H37" s="65">
        <f t="shared" si="2"/>
        <v>115.42550195635201</v>
      </c>
      <c r="I37" s="13" t="s">
        <v>51</v>
      </c>
      <c r="J37" s="66">
        <v>61.24396</v>
      </c>
      <c r="K37" s="66">
        <v>44.65881</v>
      </c>
      <c r="L37" s="66">
        <v>69.97181</v>
      </c>
      <c r="M37" s="15"/>
      <c r="N37" s="15"/>
      <c r="P37" s="9"/>
      <c r="Q37" s="9"/>
      <c r="V37" s="9"/>
    </row>
    <row r="38" spans="1:22" ht="24">
      <c r="A38" s="12"/>
      <c r="B38" s="11">
        <v>27</v>
      </c>
      <c r="C38" s="91">
        <v>20443</v>
      </c>
      <c r="D38" s="66">
        <v>352.92</v>
      </c>
      <c r="E38" s="66">
        <v>8.03</v>
      </c>
      <c r="F38" s="65">
        <f t="shared" si="0"/>
        <v>0.693792</v>
      </c>
      <c r="G38" s="65">
        <f t="shared" si="1"/>
        <v>44.47256333333333</v>
      </c>
      <c r="H38" s="65">
        <f t="shared" si="2"/>
        <v>30.85470866016</v>
      </c>
      <c r="I38" s="13" t="s">
        <v>52</v>
      </c>
      <c r="J38" s="66">
        <v>49.10305</v>
      </c>
      <c r="K38" s="66">
        <v>44.19761</v>
      </c>
      <c r="L38" s="66">
        <v>40.11703</v>
      </c>
      <c r="M38" s="15"/>
      <c r="N38" s="15"/>
      <c r="P38" s="9"/>
      <c r="Q38" s="9"/>
      <c r="V38" s="9"/>
    </row>
    <row r="39" spans="1:22" ht="24">
      <c r="A39" s="12"/>
      <c r="B39" s="11">
        <v>28</v>
      </c>
      <c r="C39" s="91">
        <v>20457</v>
      </c>
      <c r="D39" s="66">
        <v>352.78</v>
      </c>
      <c r="E39" s="66">
        <v>3.245</v>
      </c>
      <c r="F39" s="65">
        <f t="shared" si="0"/>
        <v>0.280368</v>
      </c>
      <c r="G39" s="65">
        <f t="shared" si="1"/>
        <v>23.72369333333333</v>
      </c>
      <c r="H39" s="65">
        <f t="shared" si="2"/>
        <v>6.651364452479999</v>
      </c>
      <c r="I39" s="11" t="s">
        <v>53</v>
      </c>
      <c r="J39" s="66">
        <v>11.25085</v>
      </c>
      <c r="K39" s="66">
        <v>36.18064</v>
      </c>
      <c r="L39" s="66">
        <v>23.73959</v>
      </c>
      <c r="M39" s="15"/>
      <c r="N39" s="15"/>
      <c r="P39" s="9"/>
      <c r="Q39" s="9"/>
      <c r="V39" s="9"/>
    </row>
    <row r="40" spans="1:22" ht="24">
      <c r="A40" s="12"/>
      <c r="B40" s="11">
        <v>29</v>
      </c>
      <c r="C40" s="91">
        <v>20493</v>
      </c>
      <c r="D40" s="66">
        <v>352.78</v>
      </c>
      <c r="E40" s="66">
        <v>4.121</v>
      </c>
      <c r="F40" s="65">
        <f t="shared" si="0"/>
        <v>0.35605440000000005</v>
      </c>
      <c r="G40" s="65">
        <f t="shared" si="1"/>
        <v>33.778040000000004</v>
      </c>
      <c r="H40" s="65">
        <f t="shared" si="2"/>
        <v>12.026819765376002</v>
      </c>
      <c r="I40" s="11" t="s">
        <v>55</v>
      </c>
      <c r="J40" s="66">
        <v>33.22817</v>
      </c>
      <c r="K40" s="66">
        <v>33.4889</v>
      </c>
      <c r="L40" s="66">
        <v>34.61705</v>
      </c>
      <c r="M40" s="15"/>
      <c r="N40" s="15"/>
      <c r="P40" s="9"/>
      <c r="V40" s="9"/>
    </row>
    <row r="41" spans="1:22" ht="24">
      <c r="A41" s="97"/>
      <c r="B41" s="98">
        <v>30</v>
      </c>
      <c r="C41" s="99">
        <v>20528</v>
      </c>
      <c r="D41" s="100">
        <v>352.96</v>
      </c>
      <c r="E41" s="100">
        <v>13.443</v>
      </c>
      <c r="F41" s="109">
        <f t="shared" si="0"/>
        <v>1.1614752</v>
      </c>
      <c r="G41" s="109">
        <f t="shared" si="1"/>
        <v>164.00084666666666</v>
      </c>
      <c r="H41" s="109">
        <f t="shared" si="2"/>
        <v>190.48291618233597</v>
      </c>
      <c r="I41" s="98" t="s">
        <v>54</v>
      </c>
      <c r="J41" s="100">
        <v>168.4953</v>
      </c>
      <c r="K41" s="100">
        <v>156.9047</v>
      </c>
      <c r="L41" s="100">
        <v>166.60254</v>
      </c>
      <c r="M41" s="116"/>
      <c r="N41" s="116"/>
      <c r="O41" s="97"/>
      <c r="P41" s="100"/>
      <c r="V41" s="9"/>
    </row>
    <row r="42" spans="1:22" ht="24">
      <c r="A42" s="12"/>
      <c r="B42" s="11">
        <v>1</v>
      </c>
      <c r="C42" s="91">
        <v>20582</v>
      </c>
      <c r="D42" s="66">
        <v>352.89</v>
      </c>
      <c r="E42" s="66">
        <v>4.471</v>
      </c>
      <c r="F42" s="65">
        <f t="shared" si="0"/>
        <v>0.38629440000000004</v>
      </c>
      <c r="G42" s="65">
        <f t="shared" si="1"/>
        <v>54.68044</v>
      </c>
      <c r="H42" s="65">
        <f t="shared" si="2"/>
        <v>21.122747761536</v>
      </c>
      <c r="I42" s="102" t="s">
        <v>64</v>
      </c>
      <c r="J42" s="66">
        <v>59.96664</v>
      </c>
      <c r="K42" s="66">
        <v>50.77636</v>
      </c>
      <c r="L42" s="66">
        <v>53.29832</v>
      </c>
      <c r="M42" s="15" t="s">
        <v>88</v>
      </c>
      <c r="N42" s="15"/>
      <c r="P42" s="9"/>
      <c r="V42" s="9"/>
    </row>
    <row r="43" spans="1:22" ht="24">
      <c r="A43" s="12"/>
      <c r="B43" s="11">
        <v>2</v>
      </c>
      <c r="C43" s="91">
        <v>20589</v>
      </c>
      <c r="D43" s="66">
        <v>352.77</v>
      </c>
      <c r="E43" s="66">
        <v>5.688</v>
      </c>
      <c r="F43" s="65">
        <f t="shared" si="0"/>
        <v>0.4914432</v>
      </c>
      <c r="G43" s="65">
        <f t="shared" si="1"/>
        <v>83.89791000000001</v>
      </c>
      <c r="H43" s="65">
        <f t="shared" si="2"/>
        <v>41.231057363712004</v>
      </c>
      <c r="I43" s="11" t="s">
        <v>65</v>
      </c>
      <c r="J43" s="66">
        <v>81.49406</v>
      </c>
      <c r="K43" s="66">
        <v>80.81163</v>
      </c>
      <c r="L43" s="66">
        <v>89.38804</v>
      </c>
      <c r="M43" s="15"/>
      <c r="N43" s="15"/>
      <c r="P43" s="9"/>
      <c r="V43" s="9"/>
    </row>
    <row r="44" spans="1:22" ht="24">
      <c r="A44" s="12"/>
      <c r="B44" s="11">
        <v>3</v>
      </c>
      <c r="C44" s="91">
        <v>20598</v>
      </c>
      <c r="D44" s="66">
        <v>352.53</v>
      </c>
      <c r="E44" s="66">
        <v>0.941</v>
      </c>
      <c r="F44" s="65">
        <f t="shared" si="0"/>
        <v>0.0813024</v>
      </c>
      <c r="G44" s="65">
        <f t="shared" si="1"/>
        <v>122.34958333333333</v>
      </c>
      <c r="H44" s="65">
        <f t="shared" si="2"/>
        <v>9.947314764</v>
      </c>
      <c r="I44" s="11" t="s">
        <v>66</v>
      </c>
      <c r="J44" s="66">
        <v>124.75775</v>
      </c>
      <c r="K44" s="66">
        <v>142.40506</v>
      </c>
      <c r="L44" s="66">
        <v>99.88594</v>
      </c>
      <c r="M44" s="15"/>
      <c r="N44" s="15"/>
      <c r="P44" s="9"/>
      <c r="V44" s="9"/>
    </row>
    <row r="45" spans="1:22" ht="24">
      <c r="A45" s="12"/>
      <c r="B45" s="11">
        <v>4</v>
      </c>
      <c r="C45" s="91">
        <v>20605</v>
      </c>
      <c r="D45" s="66">
        <v>352.57</v>
      </c>
      <c r="E45" s="66">
        <v>0.91</v>
      </c>
      <c r="F45" s="65">
        <f t="shared" si="0"/>
        <v>0.07862400000000001</v>
      </c>
      <c r="G45" s="65">
        <f t="shared" si="1"/>
        <v>138.13977666666665</v>
      </c>
      <c r="H45" s="65">
        <f t="shared" si="2"/>
        <v>10.86110180064</v>
      </c>
      <c r="I45" s="11" t="s">
        <v>67</v>
      </c>
      <c r="J45" s="66">
        <v>132.46374</v>
      </c>
      <c r="K45" s="66">
        <v>146.98035</v>
      </c>
      <c r="L45" s="66">
        <v>134.97524</v>
      </c>
      <c r="M45" s="15"/>
      <c r="N45" s="15"/>
      <c r="P45" s="9"/>
      <c r="V45" s="9"/>
    </row>
    <row r="46" spans="1:22" ht="24">
      <c r="A46" s="12"/>
      <c r="B46" s="11">
        <v>5</v>
      </c>
      <c r="C46" s="91">
        <v>20619</v>
      </c>
      <c r="D46" s="66">
        <v>352.69</v>
      </c>
      <c r="E46" s="66">
        <v>5.262</v>
      </c>
      <c r="F46" s="65">
        <f t="shared" si="0"/>
        <v>0.4546368</v>
      </c>
      <c r="G46" s="65">
        <f t="shared" si="1"/>
        <v>102.88823666666667</v>
      </c>
      <c r="H46" s="65">
        <f t="shared" si="2"/>
        <v>46.776778675776</v>
      </c>
      <c r="I46" s="11" t="s">
        <v>68</v>
      </c>
      <c r="J46" s="66">
        <v>93.97499</v>
      </c>
      <c r="K46" s="66">
        <v>112.78062</v>
      </c>
      <c r="L46" s="66">
        <v>101.9091</v>
      </c>
      <c r="M46" s="15"/>
      <c r="N46" s="15"/>
      <c r="P46" s="9"/>
      <c r="V46" s="9"/>
    </row>
    <row r="47" spans="1:35" ht="24">
      <c r="A47" s="12"/>
      <c r="B47" s="11">
        <v>6</v>
      </c>
      <c r="C47" s="91">
        <v>20653</v>
      </c>
      <c r="D47" s="66">
        <v>352.84</v>
      </c>
      <c r="E47" s="66">
        <v>12.483</v>
      </c>
      <c r="F47" s="65">
        <f t="shared" si="0"/>
        <v>1.0785312</v>
      </c>
      <c r="G47" s="65">
        <f t="shared" si="1"/>
        <v>148.5247566666667</v>
      </c>
      <c r="H47" s="65">
        <f t="shared" si="2"/>
        <v>160.18858403740802</v>
      </c>
      <c r="I47" s="11" t="s">
        <v>69</v>
      </c>
      <c r="J47" s="66">
        <v>140.7858</v>
      </c>
      <c r="K47" s="66">
        <v>147.79884</v>
      </c>
      <c r="L47" s="66">
        <v>156.98963</v>
      </c>
      <c r="M47" s="15"/>
      <c r="N47" s="15"/>
      <c r="O47" s="9"/>
      <c r="AI47" s="1">
        <f>+AN46+1</f>
        <v>1</v>
      </c>
    </row>
    <row r="48" spans="1:35" ht="24">
      <c r="A48" s="12"/>
      <c r="B48" s="11">
        <v>7</v>
      </c>
      <c r="C48" s="91">
        <v>20667</v>
      </c>
      <c r="D48" s="66">
        <v>358.19</v>
      </c>
      <c r="E48" s="66">
        <v>322.209</v>
      </c>
      <c r="F48" s="65">
        <f t="shared" si="0"/>
        <v>27.8388576</v>
      </c>
      <c r="G48" s="65">
        <f t="shared" si="1"/>
        <v>317.5236566666667</v>
      </c>
      <c r="H48" s="65">
        <f t="shared" si="2"/>
        <v>8839.495862574624</v>
      </c>
      <c r="I48" s="11" t="s">
        <v>70</v>
      </c>
      <c r="J48" s="66">
        <v>301.31827</v>
      </c>
      <c r="K48" s="66">
        <v>333.27613</v>
      </c>
      <c r="L48" s="66">
        <v>317.97657</v>
      </c>
      <c r="M48" s="15"/>
      <c r="N48" s="15"/>
      <c r="O48" s="9"/>
      <c r="AI48" s="1">
        <f aca="true" t="shared" si="4" ref="AI48:AI68">+AI47+1</f>
        <v>2</v>
      </c>
    </row>
    <row r="49" spans="1:35" ht="24">
      <c r="A49" s="12"/>
      <c r="B49" s="11">
        <v>8</v>
      </c>
      <c r="C49" s="91">
        <v>20674</v>
      </c>
      <c r="D49" s="66">
        <v>355.29</v>
      </c>
      <c r="E49" s="66">
        <v>128.786</v>
      </c>
      <c r="F49" s="65">
        <f t="shared" si="0"/>
        <v>11.127110400000001</v>
      </c>
      <c r="G49" s="65">
        <f t="shared" si="1"/>
        <v>95.91045000000001</v>
      </c>
      <c r="H49" s="65">
        <f t="shared" si="2"/>
        <v>1067.2061656636802</v>
      </c>
      <c r="I49" s="102" t="s">
        <v>71</v>
      </c>
      <c r="J49" s="66">
        <v>88.68096</v>
      </c>
      <c r="K49" s="66">
        <v>98.18293</v>
      </c>
      <c r="L49" s="66">
        <v>100.86746</v>
      </c>
      <c r="M49" s="15"/>
      <c r="N49" s="15"/>
      <c r="O49" s="9"/>
      <c r="AI49" s="1">
        <f t="shared" si="4"/>
        <v>3</v>
      </c>
    </row>
    <row r="50" spans="1:35" ht="24">
      <c r="A50" s="12"/>
      <c r="B50" s="11">
        <v>9</v>
      </c>
      <c r="C50" s="91">
        <v>20678</v>
      </c>
      <c r="D50" s="66">
        <v>357.53</v>
      </c>
      <c r="E50" s="66">
        <v>256.168</v>
      </c>
      <c r="F50" s="65">
        <f t="shared" si="0"/>
        <v>22.132915200000003</v>
      </c>
      <c r="G50" s="65">
        <f t="shared" si="1"/>
        <v>109.9011</v>
      </c>
      <c r="H50" s="65">
        <f t="shared" si="2"/>
        <v>2432.43172668672</v>
      </c>
      <c r="I50" s="102" t="s">
        <v>72</v>
      </c>
      <c r="J50" s="66">
        <v>111.99155</v>
      </c>
      <c r="K50" s="66">
        <v>112.49017</v>
      </c>
      <c r="L50" s="66">
        <v>105.22158</v>
      </c>
      <c r="M50" s="15"/>
      <c r="N50" s="15"/>
      <c r="O50" s="9"/>
      <c r="AI50" s="1">
        <f t="shared" si="4"/>
        <v>4</v>
      </c>
    </row>
    <row r="51" spans="1:35" ht="24">
      <c r="A51" s="12"/>
      <c r="B51" s="11">
        <v>10</v>
      </c>
      <c r="C51" s="91">
        <v>20681</v>
      </c>
      <c r="D51" s="66">
        <v>357.26</v>
      </c>
      <c r="E51" s="66">
        <v>215.21</v>
      </c>
      <c r="F51" s="65">
        <f t="shared" si="0"/>
        <v>18.594144</v>
      </c>
      <c r="G51" s="65">
        <f t="shared" si="1"/>
        <v>78.23382333333333</v>
      </c>
      <c r="H51" s="65">
        <f t="shared" si="2"/>
        <v>1454.69097673056</v>
      </c>
      <c r="I51" s="102" t="s">
        <v>73</v>
      </c>
      <c r="J51" s="66">
        <v>86.09293</v>
      </c>
      <c r="K51" s="66">
        <v>78.49618</v>
      </c>
      <c r="L51" s="66">
        <v>70.11236</v>
      </c>
      <c r="M51" s="15"/>
      <c r="N51" s="15"/>
      <c r="O51" s="9"/>
      <c r="AI51" s="1">
        <f t="shared" si="4"/>
        <v>5</v>
      </c>
    </row>
    <row r="52" spans="1:35" ht="24">
      <c r="A52" s="12"/>
      <c r="B52" s="11">
        <v>11</v>
      </c>
      <c r="C52" s="91">
        <v>20695</v>
      </c>
      <c r="D52" s="66">
        <v>356.4</v>
      </c>
      <c r="E52" s="66">
        <v>173.888</v>
      </c>
      <c r="F52" s="65">
        <f t="shared" si="0"/>
        <v>15.0239232</v>
      </c>
      <c r="G52" s="65">
        <f t="shared" si="1"/>
        <v>21.039986666666668</v>
      </c>
      <c r="H52" s="65">
        <f t="shared" si="2"/>
        <v>316.103143809024</v>
      </c>
      <c r="I52" s="11" t="s">
        <v>74</v>
      </c>
      <c r="J52" s="66">
        <v>22.80014</v>
      </c>
      <c r="K52" s="66">
        <v>12.55051</v>
      </c>
      <c r="L52" s="66">
        <v>27.76931</v>
      </c>
      <c r="M52" s="15"/>
      <c r="N52" s="15"/>
      <c r="O52" s="9"/>
      <c r="AI52" s="1">
        <f t="shared" si="4"/>
        <v>6</v>
      </c>
    </row>
    <row r="53" spans="1:35" ht="24">
      <c r="A53" s="12"/>
      <c r="B53" s="11">
        <v>12</v>
      </c>
      <c r="C53" s="91">
        <v>20702</v>
      </c>
      <c r="D53" s="66">
        <v>354.69</v>
      </c>
      <c r="E53" s="66">
        <v>99.472</v>
      </c>
      <c r="F53" s="65">
        <f t="shared" si="0"/>
        <v>8.5943808</v>
      </c>
      <c r="G53" s="65">
        <f t="shared" si="1"/>
        <v>51.22727</v>
      </c>
      <c r="H53" s="65">
        <f t="shared" si="2"/>
        <v>440.266665724416</v>
      </c>
      <c r="I53" s="11" t="s">
        <v>75</v>
      </c>
      <c r="J53" s="66">
        <v>61.89149</v>
      </c>
      <c r="K53" s="66">
        <v>56.29306</v>
      </c>
      <c r="L53" s="66">
        <v>35.49726</v>
      </c>
      <c r="M53" s="15"/>
      <c r="N53" s="15"/>
      <c r="O53" s="9"/>
      <c r="AI53" s="1">
        <f t="shared" si="4"/>
        <v>7</v>
      </c>
    </row>
    <row r="54" spans="1:35" ht="24">
      <c r="A54" s="12"/>
      <c r="B54" s="11">
        <v>13</v>
      </c>
      <c r="C54" s="91">
        <v>20717</v>
      </c>
      <c r="D54" s="66">
        <v>357.16</v>
      </c>
      <c r="E54" s="66">
        <v>234.979</v>
      </c>
      <c r="F54" s="65">
        <f t="shared" si="0"/>
        <v>20.3021856</v>
      </c>
      <c r="G54" s="65">
        <f t="shared" si="1"/>
        <v>84.42706</v>
      </c>
      <c r="H54" s="65">
        <f t="shared" si="2"/>
        <v>1714.0538417823361</v>
      </c>
      <c r="I54" s="11" t="s">
        <v>76</v>
      </c>
      <c r="J54" s="66">
        <v>87.80879</v>
      </c>
      <c r="K54" s="66">
        <v>78.87484</v>
      </c>
      <c r="L54" s="66">
        <v>86.59755</v>
      </c>
      <c r="M54" s="15"/>
      <c r="N54" s="15"/>
      <c r="O54" s="9"/>
      <c r="AI54" s="1">
        <f t="shared" si="4"/>
        <v>8</v>
      </c>
    </row>
    <row r="55" spans="1:35" ht="24">
      <c r="A55" s="12"/>
      <c r="B55" s="11">
        <v>14</v>
      </c>
      <c r="C55" s="91">
        <v>20724</v>
      </c>
      <c r="D55" s="66">
        <v>356.55</v>
      </c>
      <c r="E55" s="66">
        <v>204.377</v>
      </c>
      <c r="F55" s="65">
        <f t="shared" si="0"/>
        <v>17.658172800000003</v>
      </c>
      <c r="G55" s="65">
        <f t="shared" si="1"/>
        <v>78.13385666666667</v>
      </c>
      <c r="H55" s="65">
        <f t="shared" si="2"/>
        <v>1379.7011425504322</v>
      </c>
      <c r="I55" s="11" t="s">
        <v>77</v>
      </c>
      <c r="J55" s="66">
        <v>76.42491</v>
      </c>
      <c r="K55" s="66">
        <v>91.35201</v>
      </c>
      <c r="L55" s="66">
        <v>66.62465</v>
      </c>
      <c r="M55" s="15"/>
      <c r="N55" s="15"/>
      <c r="O55" s="9"/>
      <c r="AI55" s="1">
        <f t="shared" si="4"/>
        <v>9</v>
      </c>
    </row>
    <row r="56" spans="1:35" ht="24">
      <c r="A56" s="12"/>
      <c r="B56" s="11">
        <v>15</v>
      </c>
      <c r="C56" s="91">
        <v>20731</v>
      </c>
      <c r="D56" s="66">
        <v>356.36</v>
      </c>
      <c r="E56" s="66">
        <v>169.223</v>
      </c>
      <c r="F56" s="65">
        <f t="shared" si="0"/>
        <v>14.620867200000001</v>
      </c>
      <c r="G56" s="65">
        <f t="shared" si="1"/>
        <v>74.44660666666667</v>
      </c>
      <c r="H56" s="65">
        <f t="shared" si="2"/>
        <v>1088.473949563968</v>
      </c>
      <c r="I56" s="11" t="s">
        <v>78</v>
      </c>
      <c r="J56" s="66">
        <v>72.66262</v>
      </c>
      <c r="K56" s="66">
        <v>51.56579</v>
      </c>
      <c r="L56" s="66">
        <v>99.11141</v>
      </c>
      <c r="M56" s="15"/>
      <c r="N56" s="15"/>
      <c r="O56" s="9"/>
      <c r="AI56" s="1">
        <f t="shared" si="4"/>
        <v>10</v>
      </c>
    </row>
    <row r="57" spans="1:35" ht="24">
      <c r="A57" s="12"/>
      <c r="B57" s="11">
        <v>16</v>
      </c>
      <c r="C57" s="91">
        <v>20744</v>
      </c>
      <c r="D57" s="66">
        <v>356.03</v>
      </c>
      <c r="E57" s="66">
        <v>170.394</v>
      </c>
      <c r="F57" s="65">
        <f t="shared" si="0"/>
        <v>14.7220416</v>
      </c>
      <c r="G57" s="65">
        <f t="shared" si="1"/>
        <v>63.42294666666667</v>
      </c>
      <c r="H57" s="65">
        <f t="shared" si="2"/>
        <v>933.7152592212481</v>
      </c>
      <c r="I57" s="11" t="s">
        <v>79</v>
      </c>
      <c r="J57" s="66">
        <v>65.50364</v>
      </c>
      <c r="K57" s="66">
        <v>51.93328</v>
      </c>
      <c r="L57" s="66">
        <v>72.83192</v>
      </c>
      <c r="M57" s="15"/>
      <c r="N57" s="15"/>
      <c r="O57" s="9"/>
      <c r="AI57" s="1">
        <f t="shared" si="4"/>
        <v>11</v>
      </c>
    </row>
    <row r="58" spans="1:35" ht="24">
      <c r="A58" s="12"/>
      <c r="B58" s="11">
        <v>17</v>
      </c>
      <c r="C58" s="91">
        <v>20757</v>
      </c>
      <c r="D58" s="66">
        <v>355.17</v>
      </c>
      <c r="E58" s="66">
        <v>122.051</v>
      </c>
      <c r="F58" s="65">
        <f t="shared" si="0"/>
        <v>10.545206400000001</v>
      </c>
      <c r="G58" s="65">
        <f t="shared" si="1"/>
        <v>68.65223333333333</v>
      </c>
      <c r="H58" s="65">
        <f t="shared" si="2"/>
        <v>723.9519703209601</v>
      </c>
      <c r="I58" s="11" t="s">
        <v>80</v>
      </c>
      <c r="J58" s="66">
        <v>75.97572</v>
      </c>
      <c r="K58" s="66">
        <v>60.57269</v>
      </c>
      <c r="L58" s="66">
        <v>69.40829</v>
      </c>
      <c r="M58" s="15"/>
      <c r="N58" s="15"/>
      <c r="O58" s="9"/>
      <c r="AI58" s="1">
        <f t="shared" si="4"/>
        <v>12</v>
      </c>
    </row>
    <row r="59" spans="1:35" ht="24">
      <c r="A59" s="12"/>
      <c r="B59" s="11">
        <v>18</v>
      </c>
      <c r="C59" s="91">
        <v>20765</v>
      </c>
      <c r="D59" s="66">
        <v>355.12</v>
      </c>
      <c r="E59" s="66">
        <v>114.74</v>
      </c>
      <c r="F59" s="65">
        <f t="shared" si="0"/>
        <v>9.913536</v>
      </c>
      <c r="G59" s="65">
        <f t="shared" si="1"/>
        <v>48.72599666666667</v>
      </c>
      <c r="H59" s="65">
        <f t="shared" si="2"/>
        <v>483.04692209088006</v>
      </c>
      <c r="I59" s="11" t="s">
        <v>81</v>
      </c>
      <c r="J59" s="66">
        <v>48.07159</v>
      </c>
      <c r="K59" s="66">
        <v>45.70662</v>
      </c>
      <c r="L59" s="66">
        <v>52.39978</v>
      </c>
      <c r="M59" s="15"/>
      <c r="N59" s="15"/>
      <c r="O59" s="9"/>
      <c r="AI59" s="1">
        <f t="shared" si="4"/>
        <v>13</v>
      </c>
    </row>
    <row r="60" spans="1:35" ht="24">
      <c r="A60" s="12"/>
      <c r="B60" s="11">
        <v>19</v>
      </c>
      <c r="C60" s="91">
        <v>20780</v>
      </c>
      <c r="D60" s="66">
        <v>353.91</v>
      </c>
      <c r="E60" s="66">
        <v>67.511</v>
      </c>
      <c r="F60" s="65">
        <f t="shared" si="0"/>
        <v>5.8329504</v>
      </c>
      <c r="G60" s="65">
        <f t="shared" si="1"/>
        <v>108.10366666666668</v>
      </c>
      <c r="H60" s="65">
        <f t="shared" si="2"/>
        <v>630.5633257248</v>
      </c>
      <c r="I60" s="11" t="s">
        <v>82</v>
      </c>
      <c r="J60" s="66">
        <v>102.00517</v>
      </c>
      <c r="K60" s="66">
        <v>117.77261</v>
      </c>
      <c r="L60" s="66">
        <v>104.53322</v>
      </c>
      <c r="M60" s="15"/>
      <c r="N60" s="15"/>
      <c r="O60" s="9"/>
      <c r="AI60" s="1">
        <f t="shared" si="4"/>
        <v>14</v>
      </c>
    </row>
    <row r="61" spans="1:35" ht="24">
      <c r="A61" s="12"/>
      <c r="B61" s="11">
        <v>20</v>
      </c>
      <c r="C61" s="91">
        <v>20785</v>
      </c>
      <c r="D61" s="66">
        <v>354.63</v>
      </c>
      <c r="E61" s="66">
        <v>111.258</v>
      </c>
      <c r="F61" s="65">
        <f t="shared" si="0"/>
        <v>9.6126912</v>
      </c>
      <c r="G61" s="65">
        <f t="shared" si="1"/>
        <v>103.63964333333332</v>
      </c>
      <c r="H61" s="65">
        <f t="shared" si="2"/>
        <v>996.2558874414719</v>
      </c>
      <c r="I61" s="11" t="s">
        <v>83</v>
      </c>
      <c r="J61" s="66">
        <v>114.15705</v>
      </c>
      <c r="K61" s="66">
        <v>94.87229</v>
      </c>
      <c r="L61" s="66">
        <v>101.88959</v>
      </c>
      <c r="M61" s="15"/>
      <c r="N61" s="15"/>
      <c r="O61" s="9"/>
      <c r="AI61" s="1">
        <f t="shared" si="4"/>
        <v>15</v>
      </c>
    </row>
    <row r="62" spans="1:35" ht="24">
      <c r="A62" s="97"/>
      <c r="B62" s="98">
        <v>21</v>
      </c>
      <c r="C62" s="99">
        <v>20830</v>
      </c>
      <c r="D62" s="100">
        <v>352.76</v>
      </c>
      <c r="E62" s="100">
        <v>4.758</v>
      </c>
      <c r="F62" s="109">
        <f t="shared" si="0"/>
        <v>0.41109120000000005</v>
      </c>
      <c r="G62" s="109">
        <f t="shared" si="1"/>
        <v>55.51718333333333</v>
      </c>
      <c r="H62" s="109">
        <f t="shared" si="2"/>
        <v>22.82262551712</v>
      </c>
      <c r="I62" s="98" t="s">
        <v>84</v>
      </c>
      <c r="J62" s="100">
        <v>57.4953</v>
      </c>
      <c r="K62" s="100">
        <v>58.61948</v>
      </c>
      <c r="L62" s="128">
        <v>50.43677</v>
      </c>
      <c r="M62" s="125" t="s">
        <v>89</v>
      </c>
      <c r="N62" s="126"/>
      <c r="O62" s="127"/>
      <c r="AI62" s="1">
        <f t="shared" si="4"/>
        <v>16</v>
      </c>
    </row>
    <row r="63" spans="1:35" ht="24">
      <c r="A63" s="12"/>
      <c r="B63" s="11">
        <v>1</v>
      </c>
      <c r="C63" s="122">
        <v>20949</v>
      </c>
      <c r="D63" s="121">
        <v>352.78</v>
      </c>
      <c r="E63" s="121">
        <v>5.657</v>
      </c>
      <c r="F63" s="121">
        <f t="shared" si="0"/>
        <v>0.48876480000000005</v>
      </c>
      <c r="G63" s="65">
        <f t="shared" si="1"/>
        <v>63.256807047793075</v>
      </c>
      <c r="H63" s="65">
        <f t="shared" si="2"/>
        <v>30.917700645353175</v>
      </c>
      <c r="I63" s="102" t="s">
        <v>64</v>
      </c>
      <c r="J63" s="66">
        <f>การคำนวณตะกอน!F6</f>
        <v>76.79442984404913</v>
      </c>
      <c r="K63" s="66">
        <f>การคำนวณตะกอน!F7</f>
        <v>48.93345738999426</v>
      </c>
      <c r="L63" s="66">
        <f>การคำนวณตะกอน!F8</f>
        <v>64.04253390933582</v>
      </c>
      <c r="M63" s="125" t="s">
        <v>90</v>
      </c>
      <c r="N63" s="126"/>
      <c r="O63" s="127"/>
      <c r="AI63" s="1">
        <f t="shared" si="4"/>
        <v>17</v>
      </c>
    </row>
    <row r="64" spans="1:35" ht="24">
      <c r="A64" s="12"/>
      <c r="B64" s="11">
        <v>2</v>
      </c>
      <c r="C64" s="91">
        <v>20955</v>
      </c>
      <c r="D64" s="66">
        <v>352.46</v>
      </c>
      <c r="E64" s="66">
        <v>1.076</v>
      </c>
      <c r="F64" s="65">
        <f t="shared" si="0"/>
        <v>0.0929664</v>
      </c>
      <c r="G64" s="65">
        <f t="shared" si="1"/>
        <v>53.9546903876791</v>
      </c>
      <c r="H64" s="65">
        <f t="shared" si="2"/>
        <v>5.015973328457131</v>
      </c>
      <c r="I64" s="11" t="s">
        <v>65</v>
      </c>
      <c r="J64" s="66">
        <f>การคำนวณตะกอน!F9</f>
        <v>43.49881796686889</v>
      </c>
      <c r="K64" s="66">
        <f>การคำนวณตะกอน!F10</f>
        <v>57.61819361235423</v>
      </c>
      <c r="L64" s="66">
        <f>การคำนวณตะกอน!F11</f>
        <v>60.74705958381419</v>
      </c>
      <c r="M64" s="125" t="s">
        <v>91</v>
      </c>
      <c r="N64" s="126"/>
      <c r="O64" s="127"/>
      <c r="AI64" s="1">
        <f t="shared" si="4"/>
        <v>18</v>
      </c>
    </row>
    <row r="65" spans="1:35" ht="24">
      <c r="A65" s="12"/>
      <c r="B65" s="11">
        <v>3</v>
      </c>
      <c r="C65" s="118">
        <v>20962</v>
      </c>
      <c r="D65" s="119">
        <v>352.41</v>
      </c>
      <c r="E65" s="119">
        <v>0.643</v>
      </c>
      <c r="F65" s="120">
        <f t="shared" si="0"/>
        <v>0.055555200000000006</v>
      </c>
      <c r="G65" s="120">
        <f t="shared" si="1"/>
        <v>47.27159505293567</v>
      </c>
      <c r="H65" s="120">
        <f t="shared" si="2"/>
        <v>2.626182917484852</v>
      </c>
      <c r="I65" s="11" t="s">
        <v>66</v>
      </c>
      <c r="J65" s="66">
        <f>การคำนวณตะกอน!F12</f>
        <v>47.1510364042731</v>
      </c>
      <c r="K65" s="66">
        <f>การคำนวณตะกอน!F13</f>
        <v>44.01881720432981</v>
      </c>
      <c r="L65" s="66">
        <f>การคำนวณตะกอน!F14</f>
        <v>50.64493155020412</v>
      </c>
      <c r="M65" s="125" t="s">
        <v>92</v>
      </c>
      <c r="N65" s="126"/>
      <c r="O65" s="127"/>
      <c r="AI65" s="1">
        <f t="shared" si="4"/>
        <v>19</v>
      </c>
    </row>
    <row r="66" spans="1:35" ht="24">
      <c r="A66" s="12"/>
      <c r="B66" s="11">
        <v>4</v>
      </c>
      <c r="C66" s="91">
        <v>21011</v>
      </c>
      <c r="D66" s="66">
        <v>357.23</v>
      </c>
      <c r="E66" s="66">
        <v>242.121</v>
      </c>
      <c r="F66" s="65">
        <f t="shared" si="0"/>
        <v>20.919254400000003</v>
      </c>
      <c r="G66" s="65">
        <f t="shared" si="1"/>
        <v>174.50896409486498</v>
      </c>
      <c r="H66" s="65">
        <f t="shared" si="2"/>
        <v>3650.5974149809467</v>
      </c>
      <c r="I66" s="11" t="s">
        <v>67</v>
      </c>
      <c r="J66" s="66">
        <f>การคำนวณตะกอน!F15</f>
        <v>177.3616259747194</v>
      </c>
      <c r="K66" s="66">
        <f>การคำนวณตะกอน!F16</f>
        <v>192.44076844495928</v>
      </c>
      <c r="L66" s="66">
        <f>การคำนวณตะกอน!F17</f>
        <v>153.72449786491634</v>
      </c>
      <c r="M66" s="125" t="s">
        <v>93</v>
      </c>
      <c r="N66" s="126"/>
      <c r="O66" s="127"/>
      <c r="AI66" s="1">
        <f t="shared" si="4"/>
        <v>20</v>
      </c>
    </row>
    <row r="67" spans="1:35" ht="24">
      <c r="A67" s="12"/>
      <c r="B67" s="11">
        <v>5</v>
      </c>
      <c r="C67" s="91">
        <v>21017</v>
      </c>
      <c r="D67" s="66">
        <v>356.59</v>
      </c>
      <c r="E67" s="66">
        <v>184.85</v>
      </c>
      <c r="F67" s="65">
        <f t="shared" si="0"/>
        <v>15.97104</v>
      </c>
      <c r="G67" s="65">
        <f t="shared" si="1"/>
        <v>130.28145778737655</v>
      </c>
      <c r="H67" s="65">
        <f t="shared" si="2"/>
        <v>2080.7303735805026</v>
      </c>
      <c r="I67" s="11" t="s">
        <v>68</v>
      </c>
      <c r="J67" s="66">
        <f>การคำนวณตะกอน!F18</f>
        <v>124.76277500526808</v>
      </c>
      <c r="K67" s="66">
        <f>การคำนวณตะกอน!F19</f>
        <v>131.95157626116657</v>
      </c>
      <c r="L67" s="66">
        <f>การคำนวณตะกอน!F20</f>
        <v>134.13002209569507</v>
      </c>
      <c r="M67" s="15"/>
      <c r="N67" s="15"/>
      <c r="O67" s="9"/>
      <c r="AI67" s="1">
        <f t="shared" si="4"/>
        <v>21</v>
      </c>
    </row>
    <row r="68" spans="1:35" ht="24">
      <c r="A68" s="12"/>
      <c r="B68" s="11">
        <v>6</v>
      </c>
      <c r="C68" s="91">
        <v>21024</v>
      </c>
      <c r="D68" s="66">
        <v>356.4</v>
      </c>
      <c r="E68" s="66">
        <v>144.91</v>
      </c>
      <c r="F68" s="65">
        <f t="shared" si="0"/>
        <v>12.520224</v>
      </c>
      <c r="G68" s="65">
        <f t="shared" si="1"/>
        <v>103.9105093528073</v>
      </c>
      <c r="H68" s="65">
        <f t="shared" si="2"/>
        <v>1300.9828530512425</v>
      </c>
      <c r="I68" s="11" t="s">
        <v>69</v>
      </c>
      <c r="J68" s="66">
        <f>การคำนวณตะกอน!F21</f>
        <v>115.16925426315154</v>
      </c>
      <c r="K68" s="66">
        <f>การคำนวณตะกอน!F22</f>
        <v>102.51355347461258</v>
      </c>
      <c r="L68" s="66">
        <f>การคำนวณตะกอน!F23</f>
        <v>94.04872032065775</v>
      </c>
      <c r="M68" s="15"/>
      <c r="N68" s="15"/>
      <c r="O68" s="9"/>
      <c r="AI68" s="1">
        <f t="shared" si="4"/>
        <v>22</v>
      </c>
    </row>
    <row r="69" spans="1:40" ht="24">
      <c r="A69" s="12"/>
      <c r="B69" s="11">
        <v>7</v>
      </c>
      <c r="C69" s="91">
        <v>21040</v>
      </c>
      <c r="D69" s="66">
        <v>356.54</v>
      </c>
      <c r="E69" s="66">
        <v>217.678</v>
      </c>
      <c r="F69" s="65">
        <f t="shared" si="0"/>
        <v>18.8073792</v>
      </c>
      <c r="G69" s="65">
        <f t="shared" si="1"/>
        <v>134.02953857044045</v>
      </c>
      <c r="H69" s="65">
        <f t="shared" si="2"/>
        <v>2520.7443558952996</v>
      </c>
      <c r="I69" s="11" t="s">
        <v>70</v>
      </c>
      <c r="J69" s="66">
        <f>การคำนวณตะกอน!F24</f>
        <v>137.45704467355986</v>
      </c>
      <c r="K69" s="66">
        <f>การคำนวณตะกอน!F25</f>
        <v>136.66905864700328</v>
      </c>
      <c r="L69" s="6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91">
        <v>21047</v>
      </c>
      <c r="D70" s="66">
        <v>355.63</v>
      </c>
      <c r="E70" s="66">
        <v>179.466</v>
      </c>
      <c r="F70" s="65">
        <f t="shared" si="0"/>
        <v>15.505862400000002</v>
      </c>
      <c r="G70" s="65">
        <f t="shared" si="1"/>
        <v>132.21925925284245</v>
      </c>
      <c r="H70" s="65">
        <f t="shared" si="2"/>
        <v>2050.173640604502</v>
      </c>
      <c r="I70" s="11" t="s">
        <v>71</v>
      </c>
      <c r="J70" s="66">
        <f>การคำนวณตะกอน!F27</f>
        <v>132.9623875420006</v>
      </c>
      <c r="K70" s="66">
        <f>การคำนวณตะกอน!F28</f>
        <v>135.32071679782655</v>
      </c>
      <c r="L70" s="66">
        <f>การคำนวณตะกอน!F29</f>
        <v>128.37467341870016</v>
      </c>
      <c r="M70" s="15"/>
      <c r="N70" s="15"/>
      <c r="P70" s="9"/>
      <c r="V70" s="9"/>
      <c r="AN70" s="1">
        <f aca="true" t="shared" si="5" ref="AN70:AN80">+AN69+1</f>
        <v>24</v>
      </c>
    </row>
    <row r="71" spans="1:40" ht="24">
      <c r="A71" s="12"/>
      <c r="B71" s="11">
        <v>9</v>
      </c>
      <c r="C71" s="91">
        <v>21059</v>
      </c>
      <c r="D71" s="66">
        <v>355.68</v>
      </c>
      <c r="E71" s="66">
        <v>175.242</v>
      </c>
      <c r="F71" s="65">
        <f t="shared" si="0"/>
        <v>15.1409088</v>
      </c>
      <c r="G71" s="65">
        <f t="shared" si="1"/>
        <v>136.0896180857167</v>
      </c>
      <c r="H71" s="65">
        <f t="shared" si="2"/>
        <v>2060.520496062667</v>
      </c>
      <c r="I71" s="11" t="s">
        <v>72</v>
      </c>
      <c r="J71" s="66">
        <f>การคำนวณตะกอน!F30</f>
        <v>148.64910107467946</v>
      </c>
      <c r="K71" s="66">
        <f>การคำนวณตะกอน!F31</f>
        <v>131.7518833146342</v>
      </c>
      <c r="L71" s="66">
        <f>การคำนวณตะกอน!F32</f>
        <v>127.86786986783649</v>
      </c>
      <c r="M71" s="15"/>
      <c r="N71" s="15"/>
      <c r="P71" s="9"/>
      <c r="V71" s="9"/>
      <c r="AN71" s="1">
        <f t="shared" si="5"/>
        <v>25</v>
      </c>
    </row>
    <row r="72" spans="1:40" ht="24">
      <c r="A72" s="12"/>
      <c r="B72" s="11">
        <v>10</v>
      </c>
      <c r="C72" s="91">
        <v>21068</v>
      </c>
      <c r="D72" s="66">
        <v>358.41</v>
      </c>
      <c r="E72" s="66">
        <v>284.336</v>
      </c>
      <c r="F72" s="65">
        <f t="shared" si="0"/>
        <v>24.5666304</v>
      </c>
      <c r="G72" s="65">
        <f aca="true" t="shared" si="6" ref="G72:G83">+AVERAGE(J72:L72)</f>
        <v>98.2861218271485</v>
      </c>
      <c r="H72" s="65">
        <f aca="true" t="shared" si="7" ref="H72:H83">G72*F72</f>
        <v>2414.5588283769303</v>
      </c>
      <c r="I72" s="11" t="s">
        <v>73</v>
      </c>
      <c r="J72" s="66">
        <f>การคำนวณตะกอน!F33</f>
        <v>91.0442214790088</v>
      </c>
      <c r="K72" s="66">
        <f>การคำนวณตะกอน!F34</f>
        <v>103.22131694164021</v>
      </c>
      <c r="L72" s="66">
        <f>การคำนวณตะกอน!F35</f>
        <v>100.59282706079647</v>
      </c>
      <c r="M72" s="15"/>
      <c r="N72" s="15"/>
      <c r="P72" s="9"/>
      <c r="V72" s="9"/>
      <c r="AN72" s="1">
        <f t="shared" si="5"/>
        <v>26</v>
      </c>
    </row>
    <row r="73" spans="1:40" ht="24">
      <c r="A73" s="12"/>
      <c r="B73" s="11">
        <v>11</v>
      </c>
      <c r="C73" s="91">
        <v>21075</v>
      </c>
      <c r="D73" s="66">
        <v>358.16</v>
      </c>
      <c r="E73" s="66">
        <v>294.925</v>
      </c>
      <c r="F73" s="65">
        <f t="shared" si="0"/>
        <v>25.481520000000003</v>
      </c>
      <c r="G73" s="65">
        <f t="shared" si="6"/>
        <v>53.073024111918635</v>
      </c>
      <c r="H73" s="65">
        <f t="shared" si="7"/>
        <v>1352.381325368337</v>
      </c>
      <c r="I73" s="11" t="s">
        <v>74</v>
      </c>
      <c r="J73" s="66">
        <f>การคำนวณตะกอน!F36</f>
        <v>47.20806302131919</v>
      </c>
      <c r="K73" s="66">
        <f>การคำนวณตะกอน!F37</f>
        <v>51.78559418925158</v>
      </c>
      <c r="L73" s="66">
        <f>การคำนวณตะกอน!F38</f>
        <v>60.22541512518512</v>
      </c>
      <c r="M73" s="15"/>
      <c r="N73" s="15"/>
      <c r="P73" s="9"/>
      <c r="V73" s="9"/>
      <c r="AN73" s="1">
        <f t="shared" si="5"/>
        <v>27</v>
      </c>
    </row>
    <row r="74" spans="1:40" ht="24">
      <c r="A74" s="12"/>
      <c r="B74" s="11">
        <v>12</v>
      </c>
      <c r="C74" s="91">
        <v>21081</v>
      </c>
      <c r="D74" s="66">
        <v>357.39</v>
      </c>
      <c r="E74" s="66">
        <v>255.663</v>
      </c>
      <c r="F74" s="65">
        <f t="shared" si="0"/>
        <v>22.0892832</v>
      </c>
      <c r="G74" s="65">
        <f t="shared" si="6"/>
        <v>63.158288969635215</v>
      </c>
      <c r="H74" s="65">
        <f t="shared" si="7"/>
        <v>1395.1213314777085</v>
      </c>
      <c r="I74" s="11" t="s">
        <v>75</v>
      </c>
      <c r="J74" s="66">
        <f>การคำนวณตะกอน!F39</f>
        <v>62.40905416330221</v>
      </c>
      <c r="K74" s="66">
        <f>การคำนวณตะกอน!F40</f>
        <v>60.38512911842056</v>
      </c>
      <c r="L74" s="66">
        <f>การคำนวณตะกอน!F41</f>
        <v>66.68068362718287</v>
      </c>
      <c r="M74" s="15"/>
      <c r="N74" s="15"/>
      <c r="P74" s="9"/>
      <c r="V74" s="9"/>
      <c r="AN74" s="1">
        <f t="shared" si="5"/>
        <v>28</v>
      </c>
    </row>
    <row r="75" spans="1:40" ht="24">
      <c r="A75" s="12"/>
      <c r="B75" s="11">
        <v>13</v>
      </c>
      <c r="C75" s="91">
        <v>21101</v>
      </c>
      <c r="D75" s="66">
        <v>354.08</v>
      </c>
      <c r="E75" s="66">
        <v>70.64</v>
      </c>
      <c r="F75" s="65">
        <f t="shared" si="0"/>
        <v>6.103296</v>
      </c>
      <c r="G75" s="65">
        <f t="shared" si="6"/>
        <v>98.62181529074222</v>
      </c>
      <c r="H75" s="65">
        <f t="shared" si="7"/>
        <v>601.9181307767259</v>
      </c>
      <c r="I75" s="11" t="s">
        <v>76</v>
      </c>
      <c r="J75" s="66">
        <f>การคำนวณตะกอน!F42</f>
        <v>92.03780344681176</v>
      </c>
      <c r="K75" s="66">
        <f>การคำนวณตะกอน!F43</f>
        <v>93.690306540137</v>
      </c>
      <c r="L75" s="66">
        <f>การคำนวณตะกอน!F44</f>
        <v>110.13733588527786</v>
      </c>
      <c r="M75" s="15"/>
      <c r="N75" s="15"/>
      <c r="P75" s="9"/>
      <c r="V75" s="9"/>
      <c r="AN75" s="1">
        <f t="shared" si="5"/>
        <v>29</v>
      </c>
    </row>
    <row r="76" spans="1:40" ht="24">
      <c r="A76" s="12"/>
      <c r="B76" s="11">
        <v>14</v>
      </c>
      <c r="C76" s="91">
        <v>21109</v>
      </c>
      <c r="D76" s="66">
        <v>353.72</v>
      </c>
      <c r="E76" s="66">
        <v>60.217</v>
      </c>
      <c r="F76" s="65">
        <f t="shared" si="0"/>
        <v>5.2027488</v>
      </c>
      <c r="G76" s="65">
        <f t="shared" si="6"/>
        <v>73.65515184360083</v>
      </c>
      <c r="H76" s="65">
        <f t="shared" si="7"/>
        <v>383.20925286811206</v>
      </c>
      <c r="I76" s="11" t="s">
        <v>77</v>
      </c>
      <c r="J76" s="66">
        <f>การคำนวณตะกอน!F45</f>
        <v>64.6443237514902</v>
      </c>
      <c r="K76" s="66">
        <f>การคำนวณตะกอน!F46</f>
        <v>77.07064247974633</v>
      </c>
      <c r="L76" s="66">
        <f>การคำนวณตะกอน!F47</f>
        <v>79.25048929956598</v>
      </c>
      <c r="M76" s="15"/>
      <c r="N76" s="15"/>
      <c r="P76" s="9"/>
      <c r="V76" s="9"/>
      <c r="AN76" s="1">
        <f t="shared" si="5"/>
        <v>30</v>
      </c>
    </row>
    <row r="77" spans="1:40" ht="24">
      <c r="A77" s="12"/>
      <c r="B77" s="11">
        <v>15</v>
      </c>
      <c r="C77" s="91">
        <v>21122</v>
      </c>
      <c r="D77" s="66">
        <v>353.76</v>
      </c>
      <c r="E77" s="66">
        <v>61.271</v>
      </c>
      <c r="F77" s="65">
        <f t="shared" si="0"/>
        <v>5.2938144000000005</v>
      </c>
      <c r="G77" s="65">
        <f t="shared" si="6"/>
        <v>79.873858830833</v>
      </c>
      <c r="H77" s="65">
        <f t="shared" si="7"/>
        <v>422.83738406223097</v>
      </c>
      <c r="I77" s="11" t="s">
        <v>78</v>
      </c>
      <c r="J77" s="66">
        <f>การคำนวณตะกอน!F48</f>
        <v>74.91856677523171</v>
      </c>
      <c r="K77" s="66">
        <f>การคำนวณตะกอน!F49</f>
        <v>79.32379713914166</v>
      </c>
      <c r="L77" s="66">
        <f>การคำนวณตะกอน!F50</f>
        <v>85.37921257812565</v>
      </c>
      <c r="M77" s="15"/>
      <c r="N77" s="15"/>
      <c r="P77" s="9"/>
      <c r="V77" s="9"/>
      <c r="AN77" s="1">
        <f t="shared" si="5"/>
        <v>31</v>
      </c>
    </row>
    <row r="78" spans="1:40" ht="24">
      <c r="A78" s="12"/>
      <c r="B78" s="11">
        <v>16</v>
      </c>
      <c r="C78" s="91">
        <v>21130</v>
      </c>
      <c r="D78" s="66">
        <v>354.41</v>
      </c>
      <c r="E78" s="66">
        <v>96.393</v>
      </c>
      <c r="F78" s="65">
        <f t="shared" si="0"/>
        <v>8.3283552</v>
      </c>
      <c r="G78" s="65">
        <f t="shared" si="6"/>
        <v>127.43359622512922</v>
      </c>
      <c r="H78" s="65">
        <f t="shared" si="7"/>
        <v>1061.3122537762554</v>
      </c>
      <c r="I78" s="11" t="s">
        <v>79</v>
      </c>
      <c r="J78" s="66">
        <f>การคำนวณตะกอน!F51</f>
        <v>129.36928093118823</v>
      </c>
      <c r="K78" s="66">
        <f>การคำนวณตะกอน!F52</f>
        <v>132.61484369028832</v>
      </c>
      <c r="L78" s="66">
        <f>การคำนวณตะกอน!F53</f>
        <v>120.31666405391111</v>
      </c>
      <c r="M78" s="15"/>
      <c r="N78" s="15"/>
      <c r="P78" s="9"/>
      <c r="V78" s="9"/>
      <c r="AN78" s="1">
        <f t="shared" si="5"/>
        <v>32</v>
      </c>
    </row>
    <row r="79" spans="1:40" ht="24">
      <c r="A79" s="12"/>
      <c r="B79" s="11">
        <v>17</v>
      </c>
      <c r="C79" s="91">
        <v>21136</v>
      </c>
      <c r="D79" s="66">
        <v>354.83</v>
      </c>
      <c r="E79" s="66">
        <v>116.504</v>
      </c>
      <c r="F79" s="65">
        <f t="shared" si="0"/>
        <v>10.065945600000001</v>
      </c>
      <c r="G79" s="65">
        <f t="shared" si="6"/>
        <v>145.50456023286156</v>
      </c>
      <c r="H79" s="65">
        <f t="shared" si="7"/>
        <v>1464.640987855908</v>
      </c>
      <c r="I79" s="11" t="s">
        <v>80</v>
      </c>
      <c r="J79" s="66">
        <f>การคำนวณตะกอน!F54</f>
        <v>139.4123606889771</v>
      </c>
      <c r="K79" s="66">
        <f>การคำนวณตะกอน!F55</f>
        <v>146.88672773495992</v>
      </c>
      <c r="L79" s="66">
        <f>การคำนวณตะกอน!F56</f>
        <v>150.21459227464774</v>
      </c>
      <c r="M79" s="15"/>
      <c r="N79" s="15"/>
      <c r="P79" s="9"/>
      <c r="V79" s="9"/>
      <c r="AN79" s="1">
        <f t="shared" si="5"/>
        <v>33</v>
      </c>
    </row>
    <row r="80" spans="1:40" ht="24">
      <c r="A80" s="12"/>
      <c r="B80" s="11">
        <v>18</v>
      </c>
      <c r="C80" s="91">
        <v>21148</v>
      </c>
      <c r="D80" s="66">
        <v>353.05</v>
      </c>
      <c r="E80" s="66">
        <v>29.118</v>
      </c>
      <c r="F80" s="65">
        <f t="shared" si="0"/>
        <v>2.5157952</v>
      </c>
      <c r="G80" s="65">
        <f t="shared" si="6"/>
        <v>63.66842013780097</v>
      </c>
      <c r="H80" s="65">
        <f t="shared" si="7"/>
        <v>160.176705774263</v>
      </c>
      <c r="I80" s="11" t="s">
        <v>81</v>
      </c>
      <c r="J80" s="66">
        <f>การคำนวณตะกอน!F57</f>
        <v>67.85149774471498</v>
      </c>
      <c r="K80" s="66">
        <f>การคำนวณตะกอน!F58</f>
        <v>62.688646389644695</v>
      </c>
      <c r="L80" s="66">
        <f>การคำนวณตะกอน!F59</f>
        <v>60.46511627904323</v>
      </c>
      <c r="M80" s="15"/>
      <c r="N80" s="15"/>
      <c r="P80" s="9"/>
      <c r="V80" s="9"/>
      <c r="AN80" s="1">
        <f t="shared" si="5"/>
        <v>34</v>
      </c>
    </row>
    <row r="81" spans="1:22" ht="24">
      <c r="A81" s="12"/>
      <c r="B81" s="11">
        <v>19</v>
      </c>
      <c r="C81" s="91">
        <v>21157</v>
      </c>
      <c r="D81" s="66">
        <v>352.78</v>
      </c>
      <c r="E81" s="66">
        <v>15.533</v>
      </c>
      <c r="F81" s="65">
        <f t="shared" si="0"/>
        <v>1.3420512</v>
      </c>
      <c r="G81" s="65">
        <f t="shared" si="6"/>
        <v>42.70491333333334</v>
      </c>
      <c r="H81" s="65">
        <f t="shared" si="7"/>
        <v>57.31218018489601</v>
      </c>
      <c r="I81" s="11" t="s">
        <v>82</v>
      </c>
      <c r="J81" s="66">
        <v>49.38272</v>
      </c>
      <c r="K81" s="66">
        <v>38.1728</v>
      </c>
      <c r="L81" s="6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91">
        <v>21164</v>
      </c>
      <c r="D82" s="66">
        <v>352.66</v>
      </c>
      <c r="E82" s="66">
        <v>9.961</v>
      </c>
      <c r="F82" s="65">
        <f aca="true" t="shared" si="8" ref="F82:F89">E82*0.0864</f>
        <v>0.8606304</v>
      </c>
      <c r="G82" s="65">
        <f t="shared" si="6"/>
        <v>33.7567</v>
      </c>
      <c r="H82" s="65">
        <f t="shared" si="7"/>
        <v>29.05204222368</v>
      </c>
      <c r="I82" s="11" t="s">
        <v>83</v>
      </c>
      <c r="J82" s="66">
        <v>43.46487</v>
      </c>
      <c r="K82" s="66">
        <v>26.87637</v>
      </c>
      <c r="L82" s="6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91">
        <v>21172</v>
      </c>
      <c r="D83" s="66">
        <v>352.49</v>
      </c>
      <c r="E83" s="66">
        <v>5.219</v>
      </c>
      <c r="F83" s="65">
        <f t="shared" si="8"/>
        <v>0.45092160000000003</v>
      </c>
      <c r="G83" s="65">
        <f t="shared" si="6"/>
        <v>30.01194666666667</v>
      </c>
      <c r="H83" s="65">
        <f t="shared" si="7"/>
        <v>13.533035010048003</v>
      </c>
      <c r="I83" s="11" t="s">
        <v>84</v>
      </c>
      <c r="J83" s="66">
        <v>41.06776</v>
      </c>
      <c r="K83" s="66">
        <v>27.78024</v>
      </c>
      <c r="L83" s="6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91">
        <v>21193</v>
      </c>
      <c r="D84" s="66">
        <v>352.03</v>
      </c>
      <c r="E84" s="66">
        <v>1.889</v>
      </c>
      <c r="F84" s="65">
        <f t="shared" si="8"/>
        <v>0.1632096</v>
      </c>
      <c r="G84" s="65">
        <f aca="true" t="shared" si="9" ref="G84:G89">+AVERAGE(J84:L84)</f>
        <v>46.28384666666667</v>
      </c>
      <c r="H84" s="65">
        <f aca="true" t="shared" si="10" ref="H84:H89">G84*F84</f>
        <v>7.553968100928</v>
      </c>
      <c r="I84" s="11" t="s">
        <v>85</v>
      </c>
      <c r="J84" s="66">
        <v>51.38612</v>
      </c>
      <c r="K84" s="66">
        <v>43.87737</v>
      </c>
      <c r="L84" s="6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91">
        <v>21200</v>
      </c>
      <c r="D85" s="66">
        <v>352.8</v>
      </c>
      <c r="E85" s="66">
        <v>17.65</v>
      </c>
      <c r="F85" s="65">
        <f t="shared" si="8"/>
        <v>1.5249599999999999</v>
      </c>
      <c r="G85" s="65">
        <f t="shared" si="9"/>
        <v>88.69592</v>
      </c>
      <c r="H85" s="65">
        <f t="shared" si="10"/>
        <v>135.2577301632</v>
      </c>
      <c r="I85" s="11" t="s">
        <v>86</v>
      </c>
      <c r="J85" s="66">
        <v>85.51943</v>
      </c>
      <c r="K85" s="66">
        <v>87.01908</v>
      </c>
      <c r="L85" s="6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91">
        <v>21205</v>
      </c>
      <c r="D86" s="66">
        <v>352.62</v>
      </c>
      <c r="E86" s="66">
        <v>9.023</v>
      </c>
      <c r="F86" s="65">
        <f t="shared" si="8"/>
        <v>0.7795872</v>
      </c>
      <c r="G86" s="65">
        <f t="shared" si="9"/>
        <v>79.81802333333333</v>
      </c>
      <c r="H86" s="65">
        <f t="shared" si="10"/>
        <v>62.225109319968</v>
      </c>
      <c r="I86" s="11" t="s">
        <v>118</v>
      </c>
      <c r="J86" s="66">
        <v>77.97341</v>
      </c>
      <c r="K86" s="66">
        <v>85.44718</v>
      </c>
      <c r="L86" s="6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91">
        <v>21222</v>
      </c>
      <c r="D87" s="66">
        <v>352.15</v>
      </c>
      <c r="E87" s="66">
        <v>2.646</v>
      </c>
      <c r="F87" s="65">
        <f t="shared" si="8"/>
        <v>0.2286144</v>
      </c>
      <c r="G87" s="65">
        <f t="shared" si="9"/>
        <v>56.51815333333334</v>
      </c>
      <c r="H87" s="65">
        <f t="shared" si="10"/>
        <v>12.920863713408</v>
      </c>
      <c r="I87" s="11" t="s">
        <v>119</v>
      </c>
      <c r="J87" s="66">
        <v>67.78928</v>
      </c>
      <c r="K87" s="66">
        <v>45.02286</v>
      </c>
      <c r="L87" s="6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91">
        <v>21227</v>
      </c>
      <c r="D88" s="66">
        <v>352.3</v>
      </c>
      <c r="E88" s="66">
        <v>0.701</v>
      </c>
      <c r="F88" s="65">
        <f t="shared" si="8"/>
        <v>0.0605664</v>
      </c>
      <c r="G88" s="65">
        <f t="shared" si="9"/>
        <v>50.68491</v>
      </c>
      <c r="H88" s="65">
        <f t="shared" si="10"/>
        <v>3.069802533024</v>
      </c>
      <c r="I88" s="11" t="s">
        <v>120</v>
      </c>
      <c r="J88" s="66">
        <v>52.19322</v>
      </c>
      <c r="K88" s="66">
        <v>53.40896</v>
      </c>
      <c r="L88" s="6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91">
        <v>21236</v>
      </c>
      <c r="D89" s="66">
        <v>352.28</v>
      </c>
      <c r="E89" s="66">
        <v>0.635</v>
      </c>
      <c r="F89" s="65">
        <f t="shared" si="8"/>
        <v>0.054864</v>
      </c>
      <c r="G89" s="65">
        <f t="shared" si="9"/>
        <v>41.155813333333334</v>
      </c>
      <c r="H89" s="65">
        <f t="shared" si="10"/>
        <v>2.25797254272</v>
      </c>
      <c r="I89" s="11" t="s">
        <v>121</v>
      </c>
      <c r="J89" s="66">
        <v>43.96017</v>
      </c>
      <c r="K89" s="66">
        <v>25.00316</v>
      </c>
      <c r="L89" s="66">
        <v>54.50411</v>
      </c>
      <c r="M89" s="15"/>
      <c r="N89" s="15"/>
      <c r="P89" s="9"/>
      <c r="V89" s="9"/>
    </row>
    <row r="90" spans="2:22" s="175" customFormat="1" ht="24">
      <c r="B90" s="176"/>
      <c r="C90" s="177"/>
      <c r="D90" s="178"/>
      <c r="E90" s="178"/>
      <c r="F90" s="179"/>
      <c r="G90" s="179"/>
      <c r="H90" s="179"/>
      <c r="I90" s="176"/>
      <c r="J90" s="178"/>
      <c r="K90" s="178"/>
      <c r="L90" s="178"/>
      <c r="M90" s="180"/>
      <c r="N90" s="180"/>
      <c r="P90" s="178"/>
      <c r="V90" s="178"/>
    </row>
    <row r="91" spans="1:22" ht="24">
      <c r="A91" s="12"/>
      <c r="B91" s="11"/>
      <c r="C91" s="91"/>
      <c r="D91" s="66"/>
      <c r="E91" s="66"/>
      <c r="F91" s="65"/>
      <c r="G91" s="65"/>
      <c r="H91" s="65"/>
      <c r="I91" s="11"/>
      <c r="J91" s="66"/>
      <c r="K91" s="66"/>
      <c r="L91" s="66"/>
      <c r="M91" s="15"/>
      <c r="N91" s="15"/>
      <c r="P91" s="9"/>
      <c r="V91" s="9"/>
    </row>
    <row r="92" spans="1:16" ht="24">
      <c r="A92" s="12"/>
      <c r="B92" s="11"/>
      <c r="C92" s="91"/>
      <c r="D92" s="66"/>
      <c r="E92" s="66"/>
      <c r="F92" s="65"/>
      <c r="G92" s="65"/>
      <c r="H92" s="65"/>
      <c r="I92" s="11"/>
      <c r="J92" s="66"/>
      <c r="K92" s="66"/>
      <c r="L92" s="66"/>
      <c r="M92" s="15"/>
      <c r="N92" s="15"/>
      <c r="P92" s="9"/>
    </row>
    <row r="93" spans="1:16" ht="24">
      <c r="A93" s="12"/>
      <c r="B93" s="11"/>
      <c r="C93" s="91"/>
      <c r="D93" s="66"/>
      <c r="E93" s="66"/>
      <c r="F93" s="65"/>
      <c r="G93" s="65"/>
      <c r="H93" s="65"/>
      <c r="I93" s="11"/>
      <c r="J93" s="66"/>
      <c r="K93" s="66"/>
      <c r="L93" s="66"/>
      <c r="M93" s="15"/>
      <c r="N93" s="15"/>
      <c r="P93" s="9"/>
    </row>
    <row r="94" spans="1:16" ht="24">
      <c r="A94" s="12"/>
      <c r="B94" s="11"/>
      <c r="C94" s="91"/>
      <c r="D94" s="66"/>
      <c r="E94" s="66"/>
      <c r="F94" s="65"/>
      <c r="G94" s="65"/>
      <c r="H94" s="65"/>
      <c r="I94" s="11"/>
      <c r="J94" s="66"/>
      <c r="K94" s="66"/>
      <c r="L94" s="66"/>
      <c r="M94" s="15"/>
      <c r="N94" s="15"/>
      <c r="P94" s="9"/>
    </row>
    <row r="95" spans="1:16" ht="24">
      <c r="A95" s="12"/>
      <c r="B95" s="11"/>
      <c r="C95" s="91"/>
      <c r="D95" s="66"/>
      <c r="E95" s="66"/>
      <c r="F95" s="65"/>
      <c r="G95" s="65"/>
      <c r="H95" s="65"/>
      <c r="I95" s="11"/>
      <c r="J95" s="66"/>
      <c r="K95" s="66"/>
      <c r="L95" s="66"/>
      <c r="M95" s="15"/>
      <c r="N95" s="15"/>
      <c r="P95" s="9"/>
    </row>
    <row r="96" spans="1:16" ht="24">
      <c r="A96" s="12"/>
      <c r="B96" s="11"/>
      <c r="C96" s="91"/>
      <c r="D96" s="66"/>
      <c r="E96" s="66"/>
      <c r="F96" s="65"/>
      <c r="G96" s="65"/>
      <c r="H96" s="65"/>
      <c r="I96" s="11"/>
      <c r="J96" s="66"/>
      <c r="K96" s="66"/>
      <c r="L96" s="66"/>
      <c r="M96" s="15"/>
      <c r="N96" s="15"/>
      <c r="P96" s="9"/>
    </row>
    <row r="97" spans="1:16" ht="24">
      <c r="A97" s="12"/>
      <c r="B97" s="11"/>
      <c r="C97" s="91"/>
      <c r="D97" s="66"/>
      <c r="E97" s="66"/>
      <c r="F97" s="65"/>
      <c r="G97" s="65"/>
      <c r="H97" s="65"/>
      <c r="I97" s="11"/>
      <c r="J97" s="66"/>
      <c r="K97" s="66"/>
      <c r="L97" s="66"/>
      <c r="M97" s="15"/>
      <c r="N97" s="15"/>
      <c r="P97" s="9"/>
    </row>
    <row r="98" spans="1:16" ht="24">
      <c r="A98" s="12"/>
      <c r="B98" s="11"/>
      <c r="C98" s="91"/>
      <c r="D98" s="66"/>
      <c r="E98" s="66"/>
      <c r="F98" s="65"/>
      <c r="G98" s="65"/>
      <c r="H98" s="65"/>
      <c r="I98" s="11"/>
      <c r="J98" s="66"/>
      <c r="K98" s="66"/>
      <c r="L98" s="66"/>
      <c r="M98" s="15"/>
      <c r="N98" s="15"/>
      <c r="P98" s="9"/>
    </row>
    <row r="99" spans="1:16" ht="24">
      <c r="A99" s="12"/>
      <c r="B99" s="11"/>
      <c r="C99" s="91"/>
      <c r="D99" s="66"/>
      <c r="E99" s="66"/>
      <c r="F99" s="65"/>
      <c r="G99" s="65"/>
      <c r="H99" s="65"/>
      <c r="I99" s="11"/>
      <c r="J99" s="66"/>
      <c r="K99" s="66"/>
      <c r="L99" s="66"/>
      <c r="M99" s="15"/>
      <c r="N99" s="15"/>
      <c r="O99" s="12"/>
      <c r="P99" s="66"/>
    </row>
    <row r="100" spans="1:16" ht="24">
      <c r="A100" s="12"/>
      <c r="B100" s="11"/>
      <c r="C100" s="91"/>
      <c r="D100" s="66"/>
      <c r="E100" s="66"/>
      <c r="F100" s="65"/>
      <c r="G100" s="65"/>
      <c r="H100" s="65"/>
      <c r="I100" s="11"/>
      <c r="J100" s="66"/>
      <c r="K100" s="66"/>
      <c r="L100" s="66"/>
      <c r="M100" s="15"/>
      <c r="N100" s="15"/>
      <c r="P100" s="9"/>
    </row>
    <row r="101" spans="1:16" ht="24">
      <c r="A101" s="12"/>
      <c r="B101" s="11"/>
      <c r="C101" s="91"/>
      <c r="D101" s="66"/>
      <c r="E101" s="66"/>
      <c r="F101" s="65"/>
      <c r="G101" s="65"/>
      <c r="H101" s="65"/>
      <c r="I101" s="11"/>
      <c r="J101" s="66"/>
      <c r="K101" s="66"/>
      <c r="L101" s="66"/>
      <c r="M101" s="15"/>
      <c r="N101" s="15"/>
      <c r="P101" s="9"/>
    </row>
    <row r="102" spans="1:16" ht="24">
      <c r="A102" s="12"/>
      <c r="B102" s="11"/>
      <c r="C102" s="91"/>
      <c r="D102" s="66"/>
      <c r="E102" s="66"/>
      <c r="F102" s="65"/>
      <c r="G102" s="65"/>
      <c r="H102" s="65"/>
      <c r="I102" s="11"/>
      <c r="J102" s="66"/>
      <c r="K102" s="66"/>
      <c r="L102" s="66"/>
      <c r="M102" s="15"/>
      <c r="N102" s="15"/>
      <c r="P102" s="9"/>
    </row>
    <row r="103" spans="1:16" ht="24">
      <c r="A103" s="12"/>
      <c r="B103" s="11"/>
      <c r="C103" s="91"/>
      <c r="D103" s="66"/>
      <c r="E103" s="66"/>
      <c r="F103" s="65"/>
      <c r="G103" s="65"/>
      <c r="H103" s="65"/>
      <c r="I103" s="11"/>
      <c r="J103" s="66"/>
      <c r="K103" s="66"/>
      <c r="L103" s="66"/>
      <c r="M103" s="15"/>
      <c r="N103" s="15"/>
      <c r="P103" s="9"/>
    </row>
    <row r="104" spans="1:16" ht="24">
      <c r="A104" s="12"/>
      <c r="B104" s="11"/>
      <c r="C104" s="91"/>
      <c r="D104" s="66"/>
      <c r="E104" s="66"/>
      <c r="F104" s="65"/>
      <c r="G104" s="65"/>
      <c r="H104" s="65"/>
      <c r="I104" s="11"/>
      <c r="J104" s="66"/>
      <c r="K104" s="66"/>
      <c r="L104" s="66"/>
      <c r="M104" s="15"/>
      <c r="N104" s="15"/>
      <c r="P104" s="9"/>
    </row>
    <row r="105" spans="1:16" ht="24">
      <c r="A105" s="12"/>
      <c r="B105" s="11"/>
      <c r="C105" s="91"/>
      <c r="D105" s="66"/>
      <c r="E105" s="66"/>
      <c r="F105" s="65"/>
      <c r="G105" s="65"/>
      <c r="H105" s="65"/>
      <c r="I105" s="11"/>
      <c r="J105" s="66"/>
      <c r="K105" s="66"/>
      <c r="L105" s="66"/>
      <c r="M105" s="15"/>
      <c r="N105" s="15"/>
      <c r="P105" s="9"/>
    </row>
    <row r="106" spans="1:16" ht="24">
      <c r="A106" s="12"/>
      <c r="B106" s="11"/>
      <c r="C106" s="91"/>
      <c r="D106" s="66"/>
      <c r="E106" s="66"/>
      <c r="F106" s="65"/>
      <c r="G106" s="65"/>
      <c r="H106" s="65"/>
      <c r="I106" s="11"/>
      <c r="J106" s="66"/>
      <c r="K106" s="66"/>
      <c r="L106" s="66"/>
      <c r="M106" s="15"/>
      <c r="N106" s="15"/>
      <c r="P106" s="9"/>
    </row>
    <row r="107" spans="1:16" ht="24">
      <c r="A107" s="12"/>
      <c r="B107" s="11"/>
      <c r="C107" s="91"/>
      <c r="D107" s="66"/>
      <c r="E107" s="66"/>
      <c r="F107" s="65"/>
      <c r="G107" s="65"/>
      <c r="H107" s="65"/>
      <c r="I107" s="11"/>
      <c r="J107" s="66"/>
      <c r="K107" s="66"/>
      <c r="L107" s="66"/>
      <c r="M107" s="15"/>
      <c r="N107" s="15"/>
      <c r="P107" s="9"/>
    </row>
    <row r="108" spans="1:16" ht="24">
      <c r="A108" s="12"/>
      <c r="B108" s="11"/>
      <c r="C108" s="91"/>
      <c r="D108" s="66"/>
      <c r="E108" s="66"/>
      <c r="F108" s="65"/>
      <c r="G108" s="65"/>
      <c r="H108" s="65"/>
      <c r="I108" s="11"/>
      <c r="J108" s="66"/>
      <c r="K108" s="66"/>
      <c r="L108" s="66"/>
      <c r="M108" s="15"/>
      <c r="N108" s="15"/>
      <c r="P108" s="9"/>
    </row>
    <row r="109" spans="1:16" ht="24">
      <c r="A109" s="12"/>
      <c r="B109" s="11"/>
      <c r="C109" s="91"/>
      <c r="D109" s="66"/>
      <c r="E109" s="66"/>
      <c r="F109" s="65"/>
      <c r="G109" s="65"/>
      <c r="H109" s="65"/>
      <c r="I109" s="11"/>
      <c r="J109" s="66"/>
      <c r="K109" s="66"/>
      <c r="L109" s="66"/>
      <c r="M109" s="15"/>
      <c r="N109" s="15"/>
      <c r="P109" s="9"/>
    </row>
    <row r="110" spans="1:16" ht="24">
      <c r="A110" s="12"/>
      <c r="B110" s="11"/>
      <c r="C110" s="91"/>
      <c r="D110" s="66"/>
      <c r="E110" s="66"/>
      <c r="F110" s="65"/>
      <c r="G110" s="65"/>
      <c r="H110" s="65"/>
      <c r="I110" s="11"/>
      <c r="J110" s="66"/>
      <c r="K110" s="66"/>
      <c r="L110" s="66"/>
      <c r="M110" s="15"/>
      <c r="N110" s="15"/>
      <c r="P110" s="9"/>
    </row>
    <row r="111" spans="1:16" ht="24">
      <c r="A111" s="12"/>
      <c r="B111" s="11"/>
      <c r="C111" s="91"/>
      <c r="D111" s="66"/>
      <c r="E111" s="66"/>
      <c r="F111" s="65"/>
      <c r="G111" s="65"/>
      <c r="H111" s="65"/>
      <c r="I111" s="11"/>
      <c r="J111" s="66"/>
      <c r="K111" s="66"/>
      <c r="L111" s="66"/>
      <c r="M111" s="15"/>
      <c r="N111" s="15"/>
      <c r="P111" s="9"/>
    </row>
    <row r="112" spans="1:16" ht="24">
      <c r="A112" s="12"/>
      <c r="B112" s="11"/>
      <c r="C112" s="91"/>
      <c r="D112" s="66"/>
      <c r="E112" s="66"/>
      <c r="F112" s="65"/>
      <c r="G112" s="65"/>
      <c r="H112" s="65"/>
      <c r="I112" s="11"/>
      <c r="J112" s="66"/>
      <c r="K112" s="66"/>
      <c r="L112" s="66"/>
      <c r="M112" s="15"/>
      <c r="N112" s="15"/>
      <c r="P112" s="9"/>
    </row>
    <row r="113" spans="1:16" ht="24">
      <c r="A113" s="12"/>
      <c r="B113" s="11"/>
      <c r="C113" s="91"/>
      <c r="D113" s="66"/>
      <c r="E113" s="66"/>
      <c r="F113" s="65"/>
      <c r="G113" s="65"/>
      <c r="H113" s="65"/>
      <c r="I113" s="11"/>
      <c r="J113" s="66"/>
      <c r="K113" s="66"/>
      <c r="L113" s="66"/>
      <c r="M113" s="15"/>
      <c r="N113" s="15"/>
      <c r="P113" s="9"/>
    </row>
    <row r="114" spans="1:16" ht="24">
      <c r="A114" s="12"/>
      <c r="B114" s="11"/>
      <c r="C114" s="91"/>
      <c r="D114" s="66"/>
      <c r="E114" s="66"/>
      <c r="F114" s="65"/>
      <c r="G114" s="65"/>
      <c r="H114" s="65"/>
      <c r="I114" s="11"/>
      <c r="J114" s="66"/>
      <c r="K114" s="66"/>
      <c r="L114" s="66"/>
      <c r="M114" s="15"/>
      <c r="N114" s="15"/>
      <c r="P114" s="9"/>
    </row>
    <row r="115" spans="1:16" ht="24">
      <c r="A115" s="12"/>
      <c r="B115" s="11"/>
      <c r="C115" s="91"/>
      <c r="D115" s="66"/>
      <c r="E115" s="66"/>
      <c r="F115" s="65"/>
      <c r="G115" s="65"/>
      <c r="H115" s="65"/>
      <c r="I115" s="11"/>
      <c r="J115" s="66"/>
      <c r="K115" s="66"/>
      <c r="L115" s="66"/>
      <c r="M115" s="15"/>
      <c r="N115" s="15"/>
      <c r="P115" s="9"/>
    </row>
    <row r="116" spans="1:16" ht="24">
      <c r="A116" s="12"/>
      <c r="B116" s="11"/>
      <c r="C116" s="91"/>
      <c r="D116" s="66"/>
      <c r="E116" s="66"/>
      <c r="F116" s="65"/>
      <c r="G116" s="65"/>
      <c r="H116" s="65"/>
      <c r="I116" s="11"/>
      <c r="J116" s="66"/>
      <c r="K116" s="66"/>
      <c r="L116" s="66"/>
      <c r="M116" s="15"/>
      <c r="N116" s="15"/>
      <c r="P116" s="9"/>
    </row>
    <row r="117" spans="1:16" ht="24">
      <c r="A117" s="12"/>
      <c r="B117" s="11"/>
      <c r="C117" s="91"/>
      <c r="D117" s="66"/>
      <c r="E117" s="66"/>
      <c r="F117" s="65"/>
      <c r="G117" s="65"/>
      <c r="H117" s="65"/>
      <c r="I117" s="11"/>
      <c r="J117" s="66"/>
      <c r="K117" s="66"/>
      <c r="L117" s="66"/>
      <c r="M117" s="15"/>
      <c r="N117" s="15"/>
      <c r="P117" s="9"/>
    </row>
    <row r="118" spans="1:16" ht="24">
      <c r="A118" s="12"/>
      <c r="B118" s="11"/>
      <c r="C118" s="91"/>
      <c r="D118" s="66"/>
      <c r="E118" s="66"/>
      <c r="F118" s="65"/>
      <c r="G118" s="65"/>
      <c r="H118" s="65"/>
      <c r="I118" s="11"/>
      <c r="J118" s="66"/>
      <c r="K118" s="66"/>
      <c r="L118" s="66"/>
      <c r="M118" s="15"/>
      <c r="N118" s="15"/>
      <c r="P118" s="9"/>
    </row>
    <row r="119" spans="1:16" ht="24">
      <c r="A119" s="12"/>
      <c r="B119" s="11"/>
      <c r="C119" s="91"/>
      <c r="D119" s="66"/>
      <c r="E119" s="66"/>
      <c r="F119" s="65"/>
      <c r="G119" s="65"/>
      <c r="H119" s="65"/>
      <c r="I119" s="11"/>
      <c r="J119" s="66"/>
      <c r="K119" s="66"/>
      <c r="L119" s="66"/>
      <c r="M119" s="15"/>
      <c r="N119" s="15"/>
      <c r="P119" s="9"/>
    </row>
    <row r="120" spans="1:16" ht="24">
      <c r="A120" s="12"/>
      <c r="B120" s="11"/>
      <c r="C120" s="91"/>
      <c r="D120" s="66"/>
      <c r="E120" s="66"/>
      <c r="F120" s="65"/>
      <c r="G120" s="65"/>
      <c r="H120" s="65"/>
      <c r="I120" s="11"/>
      <c r="J120" s="66"/>
      <c r="K120" s="66"/>
      <c r="L120" s="66"/>
      <c r="M120" s="15"/>
      <c r="N120" s="15"/>
      <c r="P120" s="9"/>
    </row>
    <row r="121" spans="1:16" ht="24">
      <c r="A121" s="12"/>
      <c r="B121" s="11"/>
      <c r="C121" s="91"/>
      <c r="D121" s="66"/>
      <c r="E121" s="66"/>
      <c r="F121" s="65"/>
      <c r="G121" s="65"/>
      <c r="H121" s="65"/>
      <c r="I121" s="11"/>
      <c r="J121" s="66"/>
      <c r="K121" s="66"/>
      <c r="L121" s="66"/>
      <c r="M121" s="15"/>
      <c r="N121" s="15"/>
      <c r="P121" s="9"/>
    </row>
    <row r="122" spans="1:16" ht="24">
      <c r="A122" s="12"/>
      <c r="B122" s="11"/>
      <c r="C122" s="91"/>
      <c r="D122" s="66"/>
      <c r="E122" s="66"/>
      <c r="F122" s="65"/>
      <c r="G122" s="65"/>
      <c r="H122" s="65"/>
      <c r="I122" s="11"/>
      <c r="J122" s="66"/>
      <c r="K122" s="66"/>
      <c r="L122" s="66"/>
      <c r="M122" s="15"/>
      <c r="N122" s="15"/>
      <c r="P122" s="9"/>
    </row>
    <row r="123" spans="1:14" ht="24">
      <c r="A123" s="12"/>
      <c r="B123" s="11"/>
      <c r="C123" s="91"/>
      <c r="D123" s="66"/>
      <c r="E123" s="66"/>
      <c r="F123" s="65"/>
      <c r="G123" s="65"/>
      <c r="H123" s="65"/>
      <c r="I123" s="11"/>
      <c r="J123" s="66"/>
      <c r="K123" s="66"/>
      <c r="L123" s="66"/>
      <c r="M123" s="15"/>
      <c r="N123" s="15"/>
    </row>
    <row r="124" spans="1:14" ht="24">
      <c r="A124" s="12"/>
      <c r="B124" s="11"/>
      <c r="C124" s="91"/>
      <c r="D124" s="66"/>
      <c r="E124" s="66"/>
      <c r="F124" s="65"/>
      <c r="G124" s="65"/>
      <c r="H124" s="65"/>
      <c r="I124" s="11"/>
      <c r="J124" s="66"/>
      <c r="K124" s="66"/>
      <c r="L124" s="66"/>
      <c r="M124" s="15"/>
      <c r="N124" s="15"/>
    </row>
    <row r="125" spans="1:14" ht="24">
      <c r="A125" s="12"/>
      <c r="B125" s="11"/>
      <c r="C125" s="91"/>
      <c r="D125" s="66"/>
      <c r="E125" s="66"/>
      <c r="F125" s="65"/>
      <c r="G125" s="65"/>
      <c r="H125" s="65"/>
      <c r="I125" s="11"/>
      <c r="J125" s="66"/>
      <c r="K125" s="66"/>
      <c r="L125" s="66"/>
      <c r="M125" s="15"/>
      <c r="N125" s="15"/>
    </row>
    <row r="126" spans="1:14" ht="24">
      <c r="A126" s="12"/>
      <c r="B126" s="11"/>
      <c r="C126" s="91"/>
      <c r="D126" s="66"/>
      <c r="E126" s="66"/>
      <c r="F126" s="65"/>
      <c r="G126" s="65"/>
      <c r="H126" s="65"/>
      <c r="I126" s="11"/>
      <c r="J126" s="66"/>
      <c r="K126" s="66"/>
      <c r="L126" s="66"/>
      <c r="M126" s="15"/>
      <c r="N126" s="15"/>
    </row>
    <row r="127" spans="1:14" ht="24">
      <c r="A127" s="12"/>
      <c r="B127" s="11"/>
      <c r="C127" s="91"/>
      <c r="D127" s="66"/>
      <c r="E127" s="66"/>
      <c r="F127" s="65"/>
      <c r="G127" s="65"/>
      <c r="H127" s="65"/>
      <c r="I127" s="11"/>
      <c r="J127" s="66"/>
      <c r="K127" s="66"/>
      <c r="L127" s="66"/>
      <c r="M127" s="15"/>
      <c r="N127" s="15"/>
    </row>
    <row r="128" spans="1:14" ht="24">
      <c r="A128" s="12"/>
      <c r="B128" s="11"/>
      <c r="C128" s="91"/>
      <c r="D128" s="66"/>
      <c r="E128" s="66"/>
      <c r="F128" s="65"/>
      <c r="G128" s="65"/>
      <c r="H128" s="65"/>
      <c r="I128" s="11"/>
      <c r="J128" s="66"/>
      <c r="K128" s="66"/>
      <c r="L128" s="66"/>
      <c r="M128" s="15"/>
      <c r="N128" s="15"/>
    </row>
    <row r="129" spans="1:14" ht="24">
      <c r="A129" s="12"/>
      <c r="B129" s="11"/>
      <c r="C129" s="91"/>
      <c r="D129" s="66"/>
      <c r="E129" s="66"/>
      <c r="F129" s="65"/>
      <c r="G129" s="65"/>
      <c r="H129" s="65"/>
      <c r="I129" s="11"/>
      <c r="J129" s="66"/>
      <c r="K129" s="66"/>
      <c r="L129" s="66"/>
      <c r="M129" s="15"/>
      <c r="N129" s="15"/>
    </row>
    <row r="130" spans="1:14" ht="24">
      <c r="A130" s="12"/>
      <c r="B130" s="11"/>
      <c r="C130" s="91"/>
      <c r="D130" s="66"/>
      <c r="E130" s="66"/>
      <c r="F130" s="65"/>
      <c r="G130" s="65"/>
      <c r="H130" s="65"/>
      <c r="I130" s="11"/>
      <c r="J130" s="66"/>
      <c r="K130" s="66"/>
      <c r="L130" s="66"/>
      <c r="M130" s="15"/>
      <c r="N130" s="15"/>
    </row>
    <row r="131" spans="1:14" ht="24">
      <c r="A131" s="12"/>
      <c r="B131" s="11"/>
      <c r="C131" s="91"/>
      <c r="D131" s="66"/>
      <c r="E131" s="66"/>
      <c r="F131" s="65"/>
      <c r="G131" s="65"/>
      <c r="H131" s="65"/>
      <c r="I131" s="11"/>
      <c r="J131" s="66"/>
      <c r="K131" s="66"/>
      <c r="L131" s="66"/>
      <c r="M131" s="15"/>
      <c r="N131" s="15"/>
    </row>
    <row r="132" spans="1:14" ht="24">
      <c r="A132" s="12"/>
      <c r="B132" s="11"/>
      <c r="C132" s="91"/>
      <c r="D132" s="66"/>
      <c r="E132" s="66"/>
      <c r="F132" s="65"/>
      <c r="G132" s="65"/>
      <c r="H132" s="65"/>
      <c r="I132" s="11"/>
      <c r="J132" s="66"/>
      <c r="K132" s="66"/>
      <c r="L132" s="66"/>
      <c r="M132" s="15"/>
      <c r="N132" s="15"/>
    </row>
    <row r="133" spans="1:14" ht="24">
      <c r="A133" s="12"/>
      <c r="B133" s="11"/>
      <c r="C133" s="91"/>
      <c r="D133" s="66"/>
      <c r="E133" s="66"/>
      <c r="F133" s="65"/>
      <c r="G133" s="65"/>
      <c r="H133" s="65"/>
      <c r="I133" s="11"/>
      <c r="J133" s="66"/>
      <c r="K133" s="66"/>
      <c r="L133" s="66"/>
      <c r="M133" s="15"/>
      <c r="N133" s="15"/>
    </row>
    <row r="134" spans="1:14" ht="24">
      <c r="A134" s="12"/>
      <c r="B134" s="11"/>
      <c r="C134" s="91"/>
      <c r="D134" s="66"/>
      <c r="E134" s="66"/>
      <c r="F134" s="65"/>
      <c r="G134" s="65"/>
      <c r="H134" s="65"/>
      <c r="I134" s="11"/>
      <c r="J134" s="66"/>
      <c r="K134" s="66"/>
      <c r="L134" s="66"/>
      <c r="M134" s="15"/>
      <c r="N134" s="15"/>
    </row>
    <row r="135" spans="1:14" ht="24.75" thickBot="1">
      <c r="A135" s="72"/>
      <c r="B135" s="73"/>
      <c r="C135" s="92"/>
      <c r="D135" s="71"/>
      <c r="E135" s="71"/>
      <c r="F135" s="74"/>
      <c r="G135" s="74"/>
      <c r="H135" s="74"/>
      <c r="I135" s="73"/>
      <c r="J135" s="71"/>
      <c r="K135" s="71"/>
      <c r="L135" s="71"/>
      <c r="M135" s="15"/>
      <c r="N135" s="15"/>
    </row>
    <row r="136" spans="1:14" ht="24">
      <c r="A136" s="12"/>
      <c r="B136" s="11"/>
      <c r="C136" s="91"/>
      <c r="D136" s="66"/>
      <c r="E136" s="66"/>
      <c r="F136" s="65"/>
      <c r="G136" s="65"/>
      <c r="H136" s="65"/>
      <c r="I136" s="11"/>
      <c r="J136" s="66"/>
      <c r="K136" s="66"/>
      <c r="L136" s="66"/>
      <c r="M136" s="15"/>
      <c r="N136" s="15"/>
    </row>
    <row r="137" spans="1:14" ht="24">
      <c r="A137" s="12"/>
      <c r="B137" s="11"/>
      <c r="C137" s="91"/>
      <c r="D137" s="66"/>
      <c r="E137" s="66"/>
      <c r="F137" s="65"/>
      <c r="G137" s="65"/>
      <c r="H137" s="65"/>
      <c r="I137" s="11"/>
      <c r="J137" s="66"/>
      <c r="K137" s="66"/>
      <c r="L137" s="66"/>
      <c r="M137" s="15"/>
      <c r="N137" s="15"/>
    </row>
    <row r="138" spans="1:14" ht="24">
      <c r="A138" s="12"/>
      <c r="B138" s="11"/>
      <c r="C138" s="91"/>
      <c r="D138" s="66"/>
      <c r="E138" s="66"/>
      <c r="F138" s="65"/>
      <c r="G138" s="65"/>
      <c r="H138" s="65"/>
      <c r="I138" s="11"/>
      <c r="J138" s="66"/>
      <c r="K138" s="66"/>
      <c r="L138" s="66"/>
      <c r="M138" s="15"/>
      <c r="N138" s="15"/>
    </row>
    <row r="139" spans="1:14" ht="24">
      <c r="A139" s="12"/>
      <c r="B139" s="11"/>
      <c r="C139" s="91"/>
      <c r="D139" s="66"/>
      <c r="E139" s="66"/>
      <c r="F139" s="65"/>
      <c r="G139" s="65"/>
      <c r="H139" s="65"/>
      <c r="I139" s="11"/>
      <c r="J139" s="66"/>
      <c r="K139" s="66"/>
      <c r="L139" s="66"/>
      <c r="M139" s="15"/>
      <c r="N139" s="15"/>
    </row>
    <row r="140" spans="1:14" ht="24">
      <c r="A140" s="12"/>
      <c r="B140" s="11"/>
      <c r="C140" s="91"/>
      <c r="D140" s="66"/>
      <c r="E140" s="66"/>
      <c r="F140" s="65"/>
      <c r="G140" s="65"/>
      <c r="H140" s="65"/>
      <c r="I140" s="11"/>
      <c r="J140" s="66"/>
      <c r="K140" s="66"/>
      <c r="L140" s="66"/>
      <c r="M140" s="15"/>
      <c r="N140" s="15"/>
    </row>
    <row r="141" spans="1:14" ht="24">
      <c r="A141" s="12"/>
      <c r="B141" s="11"/>
      <c r="C141" s="91"/>
      <c r="D141" s="66"/>
      <c r="E141" s="66"/>
      <c r="F141" s="65"/>
      <c r="G141" s="65"/>
      <c r="H141" s="65"/>
      <c r="I141" s="11"/>
      <c r="J141" s="66"/>
      <c r="K141" s="66"/>
      <c r="L141" s="66"/>
      <c r="M141" s="15"/>
      <c r="N141" s="15"/>
    </row>
    <row r="142" spans="1:14" ht="24">
      <c r="A142" s="12"/>
      <c r="B142" s="11"/>
      <c r="C142" s="91"/>
      <c r="D142" s="66"/>
      <c r="E142" s="66"/>
      <c r="F142" s="65"/>
      <c r="G142" s="65"/>
      <c r="H142" s="65"/>
      <c r="I142" s="11"/>
      <c r="J142" s="66"/>
      <c r="K142" s="66"/>
      <c r="L142" s="66"/>
      <c r="M142" s="15"/>
      <c r="N142" s="15"/>
    </row>
    <row r="143" spans="1:14" ht="24">
      <c r="A143" s="12"/>
      <c r="B143" s="11"/>
      <c r="C143" s="91"/>
      <c r="D143" s="66"/>
      <c r="E143" s="66"/>
      <c r="F143" s="65"/>
      <c r="G143" s="65"/>
      <c r="H143" s="65"/>
      <c r="I143" s="11"/>
      <c r="J143" s="66"/>
      <c r="K143" s="66"/>
      <c r="L143" s="66"/>
      <c r="M143" s="15"/>
      <c r="N143" s="15"/>
    </row>
    <row r="144" spans="1:14" ht="24">
      <c r="A144" s="12"/>
      <c r="B144" s="11"/>
      <c r="C144" s="91"/>
      <c r="D144" s="66"/>
      <c r="E144" s="66"/>
      <c r="F144" s="65"/>
      <c r="G144" s="65"/>
      <c r="H144" s="65"/>
      <c r="I144" s="11"/>
      <c r="J144" s="66"/>
      <c r="K144" s="66"/>
      <c r="L144" s="66"/>
      <c r="M144" s="15"/>
      <c r="N144" s="15"/>
    </row>
    <row r="145" spans="1:14" ht="24">
      <c r="A145" s="12"/>
      <c r="B145" s="11"/>
      <c r="C145" s="91"/>
      <c r="D145" s="95"/>
      <c r="E145" s="66"/>
      <c r="F145" s="65"/>
      <c r="G145" s="65"/>
      <c r="H145" s="65"/>
      <c r="I145" s="11"/>
      <c r="J145" s="66"/>
      <c r="K145" s="66"/>
      <c r="L145" s="66"/>
      <c r="M145" s="15"/>
      <c r="N145" s="15"/>
    </row>
    <row r="146" spans="1:14" ht="24">
      <c r="A146" s="12"/>
      <c r="B146" s="11"/>
      <c r="C146" s="91"/>
      <c r="D146" s="66"/>
      <c r="E146" s="66"/>
      <c r="F146" s="65"/>
      <c r="G146" s="65"/>
      <c r="H146" s="65"/>
      <c r="I146" s="11"/>
      <c r="J146" s="66"/>
      <c r="K146" s="66"/>
      <c r="L146" s="66"/>
      <c r="M146" s="15"/>
      <c r="N146" s="15"/>
    </row>
    <row r="147" spans="1:14" ht="24">
      <c r="A147" s="12"/>
      <c r="B147" s="11"/>
      <c r="C147" s="91"/>
      <c r="D147" s="66"/>
      <c r="E147" s="66"/>
      <c r="F147" s="65"/>
      <c r="G147" s="65"/>
      <c r="H147" s="65"/>
      <c r="I147" s="11"/>
      <c r="J147" s="66"/>
      <c r="K147" s="66"/>
      <c r="L147" s="66"/>
      <c r="M147" s="15"/>
      <c r="N147" s="15"/>
    </row>
    <row r="148" spans="1:14" ht="24">
      <c r="A148" s="12"/>
      <c r="B148" s="11"/>
      <c r="C148" s="91"/>
      <c r="D148" s="66"/>
      <c r="E148" s="66"/>
      <c r="F148" s="65"/>
      <c r="G148" s="65"/>
      <c r="H148" s="65"/>
      <c r="I148" s="11"/>
      <c r="J148" s="66"/>
      <c r="K148" s="66"/>
      <c r="L148" s="66"/>
      <c r="M148" s="15"/>
      <c r="N148" s="15"/>
    </row>
    <row r="149" spans="1:14" ht="24">
      <c r="A149" s="12"/>
      <c r="B149" s="11"/>
      <c r="C149" s="91"/>
      <c r="D149" s="66"/>
      <c r="E149" s="66"/>
      <c r="F149" s="65"/>
      <c r="G149" s="65"/>
      <c r="H149" s="65"/>
      <c r="I149" s="11"/>
      <c r="J149" s="66"/>
      <c r="K149" s="66"/>
      <c r="L149" s="66"/>
      <c r="M149" s="15"/>
      <c r="N149" s="15"/>
    </row>
    <row r="150" spans="1:14" ht="24">
      <c r="A150" s="12"/>
      <c r="B150" s="11"/>
      <c r="C150" s="91"/>
      <c r="D150" s="66"/>
      <c r="E150" s="66"/>
      <c r="F150" s="65"/>
      <c r="G150" s="65"/>
      <c r="H150" s="65"/>
      <c r="I150" s="11"/>
      <c r="J150" s="66"/>
      <c r="K150" s="66"/>
      <c r="L150" s="66"/>
      <c r="M150" s="15"/>
      <c r="N150" s="15"/>
    </row>
    <row r="151" spans="1:14" ht="24">
      <c r="A151" s="12"/>
      <c r="B151" s="11"/>
      <c r="C151" s="91"/>
      <c r="D151" s="66"/>
      <c r="E151" s="66"/>
      <c r="F151" s="65"/>
      <c r="G151" s="65"/>
      <c r="H151" s="65"/>
      <c r="I151" s="11"/>
      <c r="J151" s="66"/>
      <c r="K151" s="66"/>
      <c r="L151" s="66"/>
      <c r="M151" s="15"/>
      <c r="N151" s="15"/>
    </row>
    <row r="152" spans="1:14" ht="24">
      <c r="A152" s="12"/>
      <c r="B152" s="11"/>
      <c r="C152" s="91"/>
      <c r="D152" s="95"/>
      <c r="E152" s="66"/>
      <c r="F152" s="65"/>
      <c r="G152" s="65"/>
      <c r="H152" s="65"/>
      <c r="I152" s="11"/>
      <c r="J152" s="66"/>
      <c r="K152" s="66"/>
      <c r="L152" s="66"/>
      <c r="M152" s="15"/>
      <c r="N152" s="15"/>
    </row>
    <row r="153" spans="1:14" ht="24">
      <c r="A153" s="12"/>
      <c r="B153" s="11"/>
      <c r="C153" s="91"/>
      <c r="D153" s="66"/>
      <c r="E153" s="66"/>
      <c r="F153" s="65"/>
      <c r="G153" s="65"/>
      <c r="H153" s="65"/>
      <c r="I153" s="11"/>
      <c r="J153" s="66"/>
      <c r="K153" s="66"/>
      <c r="L153" s="66"/>
      <c r="M153" s="15"/>
      <c r="N153" s="15"/>
    </row>
    <row r="154" spans="1:14" ht="24">
      <c r="A154" s="12"/>
      <c r="B154" s="11"/>
      <c r="C154" s="91"/>
      <c r="D154" s="66"/>
      <c r="E154" s="66"/>
      <c r="F154" s="65"/>
      <c r="G154" s="65"/>
      <c r="H154" s="65"/>
      <c r="I154" s="11"/>
      <c r="J154" s="66"/>
      <c r="K154" s="66"/>
      <c r="L154" s="66"/>
      <c r="M154" s="15"/>
      <c r="N154" s="15"/>
    </row>
    <row r="155" spans="1:14" ht="24">
      <c r="A155" s="12"/>
      <c r="B155" s="11"/>
      <c r="C155" s="91"/>
      <c r="D155" s="66"/>
      <c r="E155" s="66"/>
      <c r="F155" s="65"/>
      <c r="G155" s="65"/>
      <c r="H155" s="65"/>
      <c r="I155" s="11"/>
      <c r="J155" s="66"/>
      <c r="K155" s="66"/>
      <c r="L155" s="66"/>
      <c r="M155" s="15"/>
      <c r="N155" s="15"/>
    </row>
    <row r="156" spans="1:14" ht="24">
      <c r="A156" s="12"/>
      <c r="B156" s="11"/>
      <c r="C156" s="91"/>
      <c r="D156" s="66"/>
      <c r="E156" s="66"/>
      <c r="F156" s="65"/>
      <c r="G156" s="65"/>
      <c r="H156" s="65"/>
      <c r="I156" s="11"/>
      <c r="J156" s="66"/>
      <c r="K156" s="66"/>
      <c r="L156" s="66"/>
      <c r="M156" s="15"/>
      <c r="N156" s="15"/>
    </row>
    <row r="157" spans="1:14" ht="24">
      <c r="A157" s="12"/>
      <c r="B157" s="11"/>
      <c r="C157" s="91"/>
      <c r="D157" s="66"/>
      <c r="E157" s="66"/>
      <c r="F157" s="65"/>
      <c r="G157" s="65"/>
      <c r="H157" s="65"/>
      <c r="I157" s="11"/>
      <c r="J157" s="66"/>
      <c r="K157" s="66"/>
      <c r="L157" s="66"/>
      <c r="M157" s="15"/>
      <c r="N157" s="15"/>
    </row>
    <row r="158" spans="1:14" ht="24">
      <c r="A158" s="12"/>
      <c r="B158" s="11"/>
      <c r="C158" s="91"/>
      <c r="D158" s="66"/>
      <c r="E158" s="66"/>
      <c r="F158" s="65"/>
      <c r="G158" s="65"/>
      <c r="H158" s="65"/>
      <c r="I158" s="11"/>
      <c r="J158" s="66"/>
      <c r="K158" s="66"/>
      <c r="L158" s="66"/>
      <c r="M158" s="15"/>
      <c r="N158" s="15"/>
    </row>
    <row r="159" spans="1:14" ht="24">
      <c r="A159" s="12"/>
      <c r="B159" s="11"/>
      <c r="C159" s="91"/>
      <c r="D159" s="95"/>
      <c r="E159" s="66"/>
      <c r="F159" s="65"/>
      <c r="G159" s="65"/>
      <c r="H159" s="65"/>
      <c r="I159" s="11"/>
      <c r="J159" s="66"/>
      <c r="K159" s="66"/>
      <c r="L159" s="66"/>
      <c r="M159" s="15"/>
      <c r="N159" s="15"/>
    </row>
    <row r="160" spans="1:14" ht="24">
      <c r="A160" s="12"/>
      <c r="B160" s="11"/>
      <c r="C160" s="91"/>
      <c r="D160" s="66"/>
      <c r="E160" s="66"/>
      <c r="F160" s="65"/>
      <c r="G160" s="65"/>
      <c r="H160" s="65"/>
      <c r="I160" s="11"/>
      <c r="J160" s="66"/>
      <c r="K160" s="66"/>
      <c r="L160" s="66"/>
      <c r="M160" s="15"/>
      <c r="N160" s="15"/>
    </row>
    <row r="161" spans="1:14" ht="24">
      <c r="A161" s="12"/>
      <c r="B161" s="11"/>
      <c r="C161" s="91"/>
      <c r="D161" s="66"/>
      <c r="E161" s="66"/>
      <c r="F161" s="65"/>
      <c r="G161" s="65"/>
      <c r="H161" s="65"/>
      <c r="I161" s="11"/>
      <c r="J161" s="66"/>
      <c r="K161" s="66"/>
      <c r="L161" s="66"/>
      <c r="M161" s="15"/>
      <c r="N161" s="15"/>
    </row>
    <row r="162" spans="1:17" ht="24">
      <c r="A162" s="12"/>
      <c r="B162" s="11"/>
      <c r="C162" s="91"/>
      <c r="D162" s="66"/>
      <c r="E162" s="66"/>
      <c r="F162" s="65"/>
      <c r="G162" s="65"/>
      <c r="H162" s="65"/>
      <c r="I162" s="11"/>
      <c r="J162" s="66"/>
      <c r="K162" s="66"/>
      <c r="L162" s="66"/>
      <c r="M162" s="68"/>
      <c r="N162" s="66"/>
      <c r="O162" s="66"/>
      <c r="P162" s="65"/>
      <c r="Q162" s="66"/>
    </row>
    <row r="163" spans="1:14" ht="24">
      <c r="A163" s="12"/>
      <c r="B163" s="11"/>
      <c r="G163" s="65"/>
      <c r="H163" s="65"/>
      <c r="I163" s="11"/>
      <c r="J163" s="66"/>
      <c r="K163" s="66"/>
      <c r="L163" s="66"/>
      <c r="M163" s="15"/>
      <c r="N163" s="15"/>
    </row>
    <row r="164" spans="1:14" ht="24">
      <c r="A164" s="12"/>
      <c r="B164" s="11"/>
      <c r="C164" s="91"/>
      <c r="D164" s="66"/>
      <c r="E164" s="66"/>
      <c r="F164" s="65"/>
      <c r="G164" s="65"/>
      <c r="H164" s="65"/>
      <c r="I164" s="11"/>
      <c r="J164" s="66"/>
      <c r="K164" s="66"/>
      <c r="L164" s="66"/>
      <c r="M164" s="15"/>
      <c r="N164" s="15"/>
    </row>
    <row r="165" spans="1:17" ht="24">
      <c r="A165" s="97"/>
      <c r="B165" s="98"/>
      <c r="C165" s="99"/>
      <c r="D165" s="97"/>
      <c r="E165" s="97"/>
      <c r="F165" s="109"/>
      <c r="G165" s="109"/>
      <c r="H165" s="109"/>
      <c r="I165" s="98"/>
      <c r="J165" s="100"/>
      <c r="K165" s="100"/>
      <c r="L165" s="100"/>
      <c r="M165" s="101"/>
      <c r="N165" s="100"/>
      <c r="O165" s="100"/>
      <c r="P165" s="65"/>
      <c r="Q165" s="66"/>
    </row>
    <row r="166" spans="1:14" ht="24">
      <c r="A166" s="12"/>
      <c r="B166" s="11"/>
      <c r="C166" s="91"/>
      <c r="D166" s="66"/>
      <c r="E166" s="66"/>
      <c r="F166" s="65"/>
      <c r="G166" s="65"/>
      <c r="H166" s="65"/>
      <c r="I166" s="11"/>
      <c r="J166" s="66"/>
      <c r="K166" s="66"/>
      <c r="L166" s="66"/>
      <c r="M166" s="15"/>
      <c r="N166" s="15"/>
    </row>
    <row r="167" spans="1:14" ht="24">
      <c r="A167" s="12"/>
      <c r="B167" s="11"/>
      <c r="C167" s="91"/>
      <c r="D167" s="66"/>
      <c r="E167" s="66"/>
      <c r="F167" s="65"/>
      <c r="G167" s="65"/>
      <c r="H167" s="65"/>
      <c r="I167" s="11"/>
      <c r="J167" s="66"/>
      <c r="K167" s="66"/>
      <c r="L167" s="66"/>
      <c r="M167" s="15"/>
      <c r="N167" s="15"/>
    </row>
    <row r="168" spans="1:14" ht="24">
      <c r="A168" s="12"/>
      <c r="B168" s="11"/>
      <c r="C168" s="91"/>
      <c r="D168" s="66"/>
      <c r="E168" s="66"/>
      <c r="F168" s="65"/>
      <c r="G168" s="65"/>
      <c r="H168" s="65"/>
      <c r="I168" s="11"/>
      <c r="J168" s="66"/>
      <c r="K168" s="66"/>
      <c r="L168" s="66"/>
      <c r="M168" s="15"/>
      <c r="N168" s="15"/>
    </row>
    <row r="169" spans="1:14" ht="24">
      <c r="A169" s="12"/>
      <c r="B169" s="11"/>
      <c r="C169" s="91"/>
      <c r="D169" s="66"/>
      <c r="E169" s="66"/>
      <c r="F169" s="65"/>
      <c r="G169" s="65"/>
      <c r="H169" s="65"/>
      <c r="I169" s="11"/>
      <c r="J169" s="66"/>
      <c r="K169" s="66"/>
      <c r="L169" s="66"/>
      <c r="M169" s="15"/>
      <c r="N169" s="15"/>
    </row>
    <row r="170" spans="1:14" ht="24">
      <c r="A170" s="12"/>
      <c r="B170" s="11"/>
      <c r="C170" s="91"/>
      <c r="D170" s="66"/>
      <c r="E170" s="66"/>
      <c r="F170" s="65"/>
      <c r="G170" s="65"/>
      <c r="H170" s="65"/>
      <c r="I170" s="11"/>
      <c r="J170" s="66"/>
      <c r="K170" s="66"/>
      <c r="L170" s="66"/>
      <c r="M170" s="15"/>
      <c r="N170" s="15"/>
    </row>
    <row r="171" spans="1:14" ht="24">
      <c r="A171" s="12"/>
      <c r="B171" s="11"/>
      <c r="C171" s="91"/>
      <c r="D171" s="66"/>
      <c r="E171" s="66"/>
      <c r="F171" s="65"/>
      <c r="G171" s="65"/>
      <c r="H171" s="65"/>
      <c r="I171" s="11"/>
      <c r="J171" s="66"/>
      <c r="K171" s="66"/>
      <c r="L171" s="66"/>
      <c r="M171" s="15"/>
      <c r="N171" s="15"/>
    </row>
    <row r="172" spans="1:14" ht="24">
      <c r="A172" s="12"/>
      <c r="B172" s="11"/>
      <c r="C172" s="91"/>
      <c r="D172" s="66"/>
      <c r="E172" s="66"/>
      <c r="F172" s="65"/>
      <c r="G172" s="65"/>
      <c r="H172" s="65"/>
      <c r="I172" s="11"/>
      <c r="J172" s="66"/>
      <c r="K172" s="66"/>
      <c r="L172" s="66"/>
      <c r="M172" s="15"/>
      <c r="N172" s="15"/>
    </row>
    <row r="173" spans="1:14" ht="24">
      <c r="A173" s="12"/>
      <c r="B173" s="11"/>
      <c r="C173" s="91"/>
      <c r="D173" s="66"/>
      <c r="E173" s="66"/>
      <c r="F173" s="65"/>
      <c r="G173" s="65"/>
      <c r="H173" s="65"/>
      <c r="I173" s="11"/>
      <c r="J173" s="66"/>
      <c r="K173" s="66"/>
      <c r="L173" s="66"/>
      <c r="M173" s="15"/>
      <c r="N173" s="15"/>
    </row>
    <row r="174" spans="1:14" ht="24">
      <c r="A174" s="12"/>
      <c r="B174" s="11"/>
      <c r="C174" s="91"/>
      <c r="D174" s="66"/>
      <c r="E174" s="66"/>
      <c r="F174" s="65"/>
      <c r="G174" s="65"/>
      <c r="H174" s="65"/>
      <c r="I174" s="11"/>
      <c r="J174" s="66"/>
      <c r="K174" s="66"/>
      <c r="L174" s="66"/>
      <c r="M174" s="15"/>
      <c r="N174" s="15"/>
    </row>
    <row r="175" spans="1:14" ht="24">
      <c r="A175" s="12"/>
      <c r="B175" s="11"/>
      <c r="C175" s="91"/>
      <c r="D175" s="66"/>
      <c r="E175" s="66"/>
      <c r="F175" s="65"/>
      <c r="G175" s="65"/>
      <c r="H175" s="65"/>
      <c r="I175" s="11"/>
      <c r="J175" s="66"/>
      <c r="K175" s="66"/>
      <c r="L175" s="66"/>
      <c r="M175" s="15"/>
      <c r="N175" s="15"/>
    </row>
    <row r="176" spans="1:14" ht="24">
      <c r="A176" s="12"/>
      <c r="B176" s="11"/>
      <c r="C176" s="91"/>
      <c r="D176" s="66"/>
      <c r="E176" s="66"/>
      <c r="F176" s="65"/>
      <c r="G176" s="65"/>
      <c r="H176" s="65"/>
      <c r="I176" s="11"/>
      <c r="J176" s="66"/>
      <c r="K176" s="66"/>
      <c r="L176" s="66"/>
      <c r="M176" s="15"/>
      <c r="N176" s="15"/>
    </row>
    <row r="177" spans="1:14" ht="24">
      <c r="A177" s="12"/>
      <c r="B177" s="11"/>
      <c r="C177" s="91"/>
      <c r="D177" s="66"/>
      <c r="E177" s="66"/>
      <c r="F177" s="65"/>
      <c r="G177" s="65"/>
      <c r="H177" s="65"/>
      <c r="I177" s="11"/>
      <c r="J177" s="66"/>
      <c r="K177" s="66"/>
      <c r="L177" s="66"/>
      <c r="M177" s="15"/>
      <c r="N177" s="15"/>
    </row>
    <row r="178" spans="1:14" ht="24">
      <c r="A178" s="12"/>
      <c r="B178" s="11"/>
      <c r="C178" s="91"/>
      <c r="D178" s="66"/>
      <c r="E178" s="66"/>
      <c r="F178" s="65"/>
      <c r="G178" s="65"/>
      <c r="H178" s="65"/>
      <c r="I178" s="11"/>
      <c r="J178" s="66"/>
      <c r="K178" s="66"/>
      <c r="L178" s="66"/>
      <c r="M178" s="15"/>
      <c r="N178" s="15"/>
    </row>
    <row r="179" spans="1:14" ht="24">
      <c r="A179" s="12"/>
      <c r="B179" s="11"/>
      <c r="C179" s="91"/>
      <c r="D179" s="66"/>
      <c r="E179" s="66"/>
      <c r="F179" s="65"/>
      <c r="G179" s="65"/>
      <c r="H179" s="65"/>
      <c r="I179" s="11"/>
      <c r="J179" s="66"/>
      <c r="K179" s="66"/>
      <c r="L179" s="66"/>
      <c r="M179" s="15"/>
      <c r="N179" s="15"/>
    </row>
    <row r="180" spans="1:14" ht="24">
      <c r="A180" s="12"/>
      <c r="B180" s="11"/>
      <c r="C180" s="91"/>
      <c r="D180" s="66"/>
      <c r="E180" s="66"/>
      <c r="F180" s="65"/>
      <c r="G180" s="65"/>
      <c r="H180" s="65"/>
      <c r="I180" s="11"/>
      <c r="J180" s="66"/>
      <c r="K180" s="66"/>
      <c r="L180" s="66"/>
      <c r="M180" s="15"/>
      <c r="N180" s="15"/>
    </row>
    <row r="181" spans="1:14" ht="24">
      <c r="A181" s="12"/>
      <c r="B181" s="11"/>
      <c r="C181" s="91"/>
      <c r="D181" s="66"/>
      <c r="E181" s="66"/>
      <c r="F181" s="65"/>
      <c r="G181" s="65"/>
      <c r="H181" s="65"/>
      <c r="I181" s="11"/>
      <c r="J181" s="66"/>
      <c r="K181" s="66"/>
      <c r="L181" s="66"/>
      <c r="M181" s="15"/>
      <c r="N181" s="15"/>
    </row>
    <row r="182" spans="1:14" ht="24">
      <c r="A182" s="12"/>
      <c r="B182" s="11"/>
      <c r="C182" s="91"/>
      <c r="D182" s="66"/>
      <c r="E182" s="66"/>
      <c r="F182" s="65"/>
      <c r="G182" s="65"/>
      <c r="H182" s="65"/>
      <c r="I182" s="11"/>
      <c r="J182" s="66"/>
      <c r="K182" s="66"/>
      <c r="L182" s="66"/>
      <c r="M182" s="15"/>
      <c r="N182" s="15"/>
    </row>
    <row r="183" spans="1:14" ht="24">
      <c r="A183" s="12"/>
      <c r="B183" s="11"/>
      <c r="C183" s="91"/>
      <c r="D183" s="66"/>
      <c r="E183" s="66"/>
      <c r="F183" s="65"/>
      <c r="G183" s="65"/>
      <c r="H183" s="65"/>
      <c r="I183" s="11"/>
      <c r="J183" s="66"/>
      <c r="K183" s="66"/>
      <c r="L183" s="66"/>
      <c r="M183" s="15"/>
      <c r="N183" s="15"/>
    </row>
    <row r="184" spans="1:14" ht="24">
      <c r="A184" s="12"/>
      <c r="B184" s="11"/>
      <c r="C184" s="91"/>
      <c r="D184" s="66"/>
      <c r="E184" s="66"/>
      <c r="F184" s="65"/>
      <c r="G184" s="65"/>
      <c r="H184" s="65"/>
      <c r="I184" s="11"/>
      <c r="J184" s="66"/>
      <c r="K184" s="66"/>
      <c r="L184" s="66"/>
      <c r="M184" s="15"/>
      <c r="N184" s="15"/>
    </row>
    <row r="185" spans="1:14" ht="24">
      <c r="A185" s="12"/>
      <c r="B185" s="11"/>
      <c r="C185" s="91"/>
      <c r="D185" s="66"/>
      <c r="E185" s="66"/>
      <c r="F185" s="65"/>
      <c r="G185" s="65"/>
      <c r="H185" s="65"/>
      <c r="I185" s="11"/>
      <c r="J185" s="66"/>
      <c r="K185" s="66"/>
      <c r="L185" s="66"/>
      <c r="M185" s="15"/>
      <c r="N185" s="15"/>
    </row>
    <row r="186" spans="1:14" ht="24">
      <c r="A186" s="12"/>
      <c r="B186" s="11"/>
      <c r="C186" s="91"/>
      <c r="D186" s="66"/>
      <c r="E186" s="66"/>
      <c r="F186" s="65"/>
      <c r="G186" s="65"/>
      <c r="H186" s="65"/>
      <c r="I186" s="11"/>
      <c r="J186" s="66"/>
      <c r="K186" s="66"/>
      <c r="L186" s="66"/>
      <c r="M186" s="15"/>
      <c r="N186" s="15"/>
    </row>
    <row r="187" spans="1:14" ht="24">
      <c r="A187" s="12"/>
      <c r="B187" s="11"/>
      <c r="C187" s="91"/>
      <c r="D187" s="66"/>
      <c r="E187" s="66"/>
      <c r="F187" s="65"/>
      <c r="G187" s="65"/>
      <c r="H187" s="65"/>
      <c r="I187" s="11"/>
      <c r="J187" s="66"/>
      <c r="K187" s="66"/>
      <c r="L187" s="66"/>
      <c r="M187" s="15"/>
      <c r="N187" s="15"/>
    </row>
    <row r="188" spans="1:14" ht="24">
      <c r="A188" s="12"/>
      <c r="B188" s="11"/>
      <c r="C188" s="91"/>
      <c r="D188" s="66"/>
      <c r="E188" s="66"/>
      <c r="F188" s="65"/>
      <c r="G188" s="65"/>
      <c r="H188" s="65"/>
      <c r="I188" s="11"/>
      <c r="J188" s="66"/>
      <c r="K188" s="66"/>
      <c r="L188" s="66"/>
      <c r="M188" s="15"/>
      <c r="N188" s="15"/>
    </row>
    <row r="189" spans="1:14" ht="24">
      <c r="A189" s="12"/>
      <c r="B189" s="11"/>
      <c r="C189" s="91"/>
      <c r="D189" s="66"/>
      <c r="E189" s="66"/>
      <c r="F189" s="65"/>
      <c r="G189" s="65"/>
      <c r="H189" s="65"/>
      <c r="I189" s="11"/>
      <c r="J189" s="66"/>
      <c r="K189" s="66"/>
      <c r="L189" s="66"/>
      <c r="M189" s="15"/>
      <c r="N189" s="15"/>
    </row>
    <row r="190" spans="1:14" ht="24">
      <c r="A190" s="12"/>
      <c r="B190" s="11"/>
      <c r="C190" s="91"/>
      <c r="D190" s="66"/>
      <c r="E190" s="66"/>
      <c r="F190" s="65"/>
      <c r="G190" s="65"/>
      <c r="H190" s="65"/>
      <c r="I190" s="11"/>
      <c r="J190" s="66"/>
      <c r="K190" s="66"/>
      <c r="L190" s="66"/>
      <c r="M190" s="15"/>
      <c r="N190" s="15"/>
    </row>
    <row r="191" spans="1:14" ht="24">
      <c r="A191" s="12"/>
      <c r="B191" s="11"/>
      <c r="C191" s="91"/>
      <c r="D191" s="66"/>
      <c r="E191" s="66"/>
      <c r="F191" s="65"/>
      <c r="G191" s="65"/>
      <c r="H191" s="65"/>
      <c r="I191" s="11"/>
      <c r="J191" s="66"/>
      <c r="K191" s="66"/>
      <c r="L191" s="66"/>
      <c r="M191" s="15"/>
      <c r="N191" s="15"/>
    </row>
    <row r="192" spans="1:14" ht="24">
      <c r="A192" s="12"/>
      <c r="B192" s="11"/>
      <c r="C192" s="91"/>
      <c r="D192" s="66"/>
      <c r="E192" s="66"/>
      <c r="F192" s="65"/>
      <c r="G192" s="65"/>
      <c r="H192" s="65"/>
      <c r="I192" s="11"/>
      <c r="J192" s="66"/>
      <c r="K192" s="66"/>
      <c r="L192" s="66"/>
      <c r="M192" s="15"/>
      <c r="N192" s="15"/>
    </row>
    <row r="193" spans="1:14" ht="24">
      <c r="A193" s="12"/>
      <c r="B193" s="11"/>
      <c r="C193" s="91"/>
      <c r="D193" s="66"/>
      <c r="E193" s="66"/>
      <c r="F193" s="65"/>
      <c r="G193" s="65"/>
      <c r="H193" s="65"/>
      <c r="I193" s="11"/>
      <c r="J193" s="66"/>
      <c r="K193" s="66"/>
      <c r="L193" s="66"/>
      <c r="M193" s="15"/>
      <c r="N193" s="15"/>
    </row>
    <row r="194" spans="1:14" ht="24">
      <c r="A194" s="12"/>
      <c r="B194" s="11"/>
      <c r="C194" s="91"/>
      <c r="D194" s="66"/>
      <c r="E194" s="66"/>
      <c r="F194" s="65"/>
      <c r="G194" s="65"/>
      <c r="H194" s="65"/>
      <c r="I194" s="11"/>
      <c r="J194" s="66"/>
      <c r="K194" s="66"/>
      <c r="L194" s="66"/>
      <c r="M194" s="15"/>
      <c r="N194" s="15"/>
    </row>
    <row r="195" spans="1:14" ht="24">
      <c r="A195" s="12"/>
      <c r="B195" s="11"/>
      <c r="C195" s="91"/>
      <c r="D195" s="66"/>
      <c r="E195" s="66"/>
      <c r="F195" s="65"/>
      <c r="G195" s="65"/>
      <c r="H195" s="65"/>
      <c r="I195" s="11"/>
      <c r="J195" s="66"/>
      <c r="K195" s="66"/>
      <c r="L195" s="66"/>
      <c r="M195" s="15"/>
      <c r="N195" s="15"/>
    </row>
    <row r="196" spans="1:14" ht="24">
      <c r="A196" s="12"/>
      <c r="B196" s="11"/>
      <c r="C196" s="91"/>
      <c r="D196" s="66"/>
      <c r="E196" s="66"/>
      <c r="F196" s="65"/>
      <c r="G196" s="65"/>
      <c r="H196" s="65"/>
      <c r="I196" s="11"/>
      <c r="J196" s="66"/>
      <c r="K196" s="66"/>
      <c r="L196" s="66"/>
      <c r="M196" s="15"/>
      <c r="N196" s="15"/>
    </row>
    <row r="197" spans="1:14" ht="24">
      <c r="A197" s="12"/>
      <c r="B197" s="11"/>
      <c r="C197" s="91"/>
      <c r="D197" s="66"/>
      <c r="E197" s="66"/>
      <c r="F197" s="65"/>
      <c r="G197" s="65"/>
      <c r="H197" s="65"/>
      <c r="I197" s="11"/>
      <c r="J197" s="66"/>
      <c r="K197" s="66"/>
      <c r="L197" s="66"/>
      <c r="M197" s="15"/>
      <c r="N197" s="15"/>
    </row>
    <row r="198" spans="1:14" ht="24">
      <c r="A198" s="12"/>
      <c r="B198" s="11"/>
      <c r="C198" s="91"/>
      <c r="D198" s="66"/>
      <c r="E198" s="66"/>
      <c r="F198" s="65"/>
      <c r="G198" s="65"/>
      <c r="H198" s="65"/>
      <c r="I198" s="11"/>
      <c r="J198" s="66"/>
      <c r="K198" s="66"/>
      <c r="L198" s="66"/>
      <c r="M198" s="15"/>
      <c r="N198" s="15"/>
    </row>
    <row r="199" spans="1:14" ht="24">
      <c r="A199" s="12"/>
      <c r="B199" s="11"/>
      <c r="C199" s="91"/>
      <c r="D199" s="66"/>
      <c r="E199" s="66"/>
      <c r="F199" s="65"/>
      <c r="G199" s="65"/>
      <c r="H199" s="65"/>
      <c r="I199" s="11"/>
      <c r="J199" s="66"/>
      <c r="K199" s="66"/>
      <c r="L199" s="66"/>
      <c r="M199" s="15"/>
      <c r="N199" s="15"/>
    </row>
    <row r="200" spans="1:14" ht="24">
      <c r="A200" s="12"/>
      <c r="B200" s="11"/>
      <c r="C200" s="91"/>
      <c r="D200" s="66"/>
      <c r="E200" s="66"/>
      <c r="F200" s="65"/>
      <c r="G200" s="65"/>
      <c r="H200" s="65"/>
      <c r="I200" s="11"/>
      <c r="J200" s="66"/>
      <c r="K200" s="66"/>
      <c r="L200" s="66"/>
      <c r="M200" s="15"/>
      <c r="N200" s="15"/>
    </row>
    <row r="201" spans="1:14" ht="24">
      <c r="A201" s="12"/>
      <c r="B201" s="11"/>
      <c r="C201" s="91"/>
      <c r="D201" s="66"/>
      <c r="E201" s="66"/>
      <c r="F201" s="65"/>
      <c r="G201" s="65"/>
      <c r="H201" s="65"/>
      <c r="I201" s="11"/>
      <c r="J201" s="66"/>
      <c r="K201" s="66"/>
      <c r="L201" s="66"/>
      <c r="M201" s="15"/>
      <c r="N201" s="15"/>
    </row>
    <row r="202" spans="1:14" ht="24">
      <c r="A202" s="12"/>
      <c r="B202" s="11"/>
      <c r="C202" s="91"/>
      <c r="D202" s="66"/>
      <c r="E202" s="66"/>
      <c r="F202" s="65"/>
      <c r="G202" s="65"/>
      <c r="H202" s="65"/>
      <c r="I202" s="11"/>
      <c r="J202" s="66"/>
      <c r="K202" s="66"/>
      <c r="L202" s="66"/>
      <c r="M202" s="15"/>
      <c r="N202" s="15"/>
    </row>
    <row r="203" spans="1:14" ht="24">
      <c r="A203" s="12"/>
      <c r="B203" s="11"/>
      <c r="C203" s="91"/>
      <c r="D203" s="66"/>
      <c r="E203" s="66"/>
      <c r="F203" s="65"/>
      <c r="G203" s="65"/>
      <c r="H203" s="65"/>
      <c r="I203" s="11"/>
      <c r="J203" s="66"/>
      <c r="K203" s="66"/>
      <c r="L203" s="66"/>
      <c r="M203" s="15"/>
      <c r="N203" s="15"/>
    </row>
    <row r="204" spans="1:14" ht="24">
      <c r="A204" s="12"/>
      <c r="B204" s="11"/>
      <c r="C204" s="91"/>
      <c r="D204" s="66"/>
      <c r="E204" s="66"/>
      <c r="F204" s="65"/>
      <c r="G204" s="65"/>
      <c r="H204" s="65"/>
      <c r="I204" s="11"/>
      <c r="J204" s="66"/>
      <c r="K204" s="66"/>
      <c r="L204" s="66"/>
      <c r="M204" s="15"/>
      <c r="N204" s="15"/>
    </row>
    <row r="205" spans="1:14" ht="24">
      <c r="A205" s="12"/>
      <c r="B205" s="11"/>
      <c r="C205" s="91"/>
      <c r="D205" s="66"/>
      <c r="E205" s="66"/>
      <c r="F205" s="65"/>
      <c r="G205" s="65"/>
      <c r="H205" s="65"/>
      <c r="I205" s="11"/>
      <c r="J205" s="66"/>
      <c r="K205" s="66"/>
      <c r="L205" s="66"/>
      <c r="M205" s="15"/>
      <c r="N205" s="15"/>
    </row>
    <row r="206" spans="1:14" ht="24">
      <c r="A206" s="12"/>
      <c r="B206" s="11"/>
      <c r="C206" s="91"/>
      <c r="D206" s="66"/>
      <c r="E206" s="66"/>
      <c r="F206" s="65"/>
      <c r="G206" s="65"/>
      <c r="H206" s="65"/>
      <c r="I206" s="11"/>
      <c r="J206" s="66"/>
      <c r="K206" s="66"/>
      <c r="L206" s="66"/>
      <c r="M206" s="15"/>
      <c r="N206" s="15"/>
    </row>
    <row r="207" spans="1:14" ht="24">
      <c r="A207" s="12"/>
      <c r="B207" s="11"/>
      <c r="C207" s="91"/>
      <c r="D207" s="66"/>
      <c r="E207" s="66"/>
      <c r="F207" s="65"/>
      <c r="G207" s="65"/>
      <c r="H207" s="65"/>
      <c r="I207" s="11"/>
      <c r="J207" s="14"/>
      <c r="K207" s="14"/>
      <c r="L207" s="14"/>
      <c r="M207" s="15"/>
      <c r="N207" s="15"/>
    </row>
    <row r="208" spans="1:14" ht="24">
      <c r="A208" s="12"/>
      <c r="B208" s="11"/>
      <c r="C208" s="91"/>
      <c r="D208" s="66"/>
      <c r="E208" s="66"/>
      <c r="F208" s="65"/>
      <c r="G208" s="65"/>
      <c r="H208" s="65"/>
      <c r="I208" s="11"/>
      <c r="J208" s="14"/>
      <c r="K208" s="14"/>
      <c r="L208" s="14"/>
      <c r="M208" s="15"/>
      <c r="N208" s="15"/>
    </row>
    <row r="209" spans="1:14" ht="24">
      <c r="A209" s="12"/>
      <c r="B209" s="11"/>
      <c r="C209" s="91"/>
      <c r="D209" s="66"/>
      <c r="E209" s="66"/>
      <c r="F209" s="65"/>
      <c r="G209" s="65"/>
      <c r="H209" s="65"/>
      <c r="I209" s="11"/>
      <c r="J209" s="14"/>
      <c r="K209" s="14"/>
      <c r="L209" s="14"/>
      <c r="M209" s="15"/>
      <c r="N209" s="15"/>
    </row>
    <row r="210" spans="1:14" ht="24">
      <c r="A210" s="12"/>
      <c r="B210" s="11"/>
      <c r="C210" s="91"/>
      <c r="D210" s="66"/>
      <c r="E210" s="66"/>
      <c r="F210" s="65"/>
      <c r="G210" s="65"/>
      <c r="H210" s="65"/>
      <c r="I210" s="11"/>
      <c r="J210" s="14"/>
      <c r="K210" s="14"/>
      <c r="L210" s="14"/>
      <c r="M210" s="15"/>
      <c r="N210" s="15"/>
    </row>
    <row r="211" spans="1:14" ht="24">
      <c r="A211" s="12"/>
      <c r="B211" s="11"/>
      <c r="C211" s="91"/>
      <c r="D211" s="66"/>
      <c r="E211" s="66"/>
      <c r="F211" s="65"/>
      <c r="G211" s="65"/>
      <c r="H211" s="65"/>
      <c r="I211" s="11"/>
      <c r="J211" s="14"/>
      <c r="K211" s="14"/>
      <c r="L211" s="14"/>
      <c r="M211" s="15"/>
      <c r="N211" s="15"/>
    </row>
    <row r="212" spans="1:14" ht="24">
      <c r="A212" s="12"/>
      <c r="B212" s="11"/>
      <c r="C212" s="91"/>
      <c r="D212" s="66"/>
      <c r="E212" s="66"/>
      <c r="F212" s="65"/>
      <c r="G212" s="65"/>
      <c r="H212" s="65"/>
      <c r="I212" s="11"/>
      <c r="J212" s="14"/>
      <c r="K212" s="14"/>
      <c r="L212" s="14"/>
      <c r="M212" s="15"/>
      <c r="N212" s="15"/>
    </row>
    <row r="213" spans="1:14" ht="24">
      <c r="A213" s="12"/>
      <c r="B213" s="11"/>
      <c r="C213" s="91"/>
      <c r="D213" s="66"/>
      <c r="E213" s="66"/>
      <c r="F213" s="65"/>
      <c r="G213" s="65"/>
      <c r="H213" s="65"/>
      <c r="I213" s="11"/>
      <c r="J213" s="14"/>
      <c r="K213" s="14"/>
      <c r="L213" s="14"/>
      <c r="M213" s="15"/>
      <c r="N213" s="15"/>
    </row>
    <row r="214" spans="1:14" ht="24">
      <c r="A214" s="12"/>
      <c r="B214" s="11"/>
      <c r="C214" s="91"/>
      <c r="D214" s="66"/>
      <c r="E214" s="66"/>
      <c r="F214" s="65"/>
      <c r="G214" s="65"/>
      <c r="H214" s="65"/>
      <c r="I214" s="11"/>
      <c r="J214" s="14"/>
      <c r="K214" s="14"/>
      <c r="L214" s="14"/>
      <c r="M214" s="15"/>
      <c r="N214" s="15"/>
    </row>
    <row r="215" spans="1:14" ht="24">
      <c r="A215" s="12"/>
      <c r="B215" s="11"/>
      <c r="C215" s="91"/>
      <c r="D215" s="66"/>
      <c r="E215" s="66"/>
      <c r="F215" s="65"/>
      <c r="G215" s="65"/>
      <c r="H215" s="65"/>
      <c r="I215" s="11"/>
      <c r="J215" s="14"/>
      <c r="K215" s="14"/>
      <c r="L215" s="14"/>
      <c r="M215" s="15"/>
      <c r="N215" s="15"/>
    </row>
    <row r="216" spans="1:14" ht="24">
      <c r="A216" s="12"/>
      <c r="B216" s="11"/>
      <c r="C216" s="91"/>
      <c r="D216" s="66"/>
      <c r="E216" s="66"/>
      <c r="F216" s="65"/>
      <c r="G216" s="65"/>
      <c r="H216" s="65"/>
      <c r="I216" s="11"/>
      <c r="J216" s="14"/>
      <c r="K216" s="14"/>
      <c r="L216" s="14"/>
      <c r="M216" s="15"/>
      <c r="N216" s="15"/>
    </row>
    <row r="217" spans="1:14" ht="24">
      <c r="A217" s="12"/>
      <c r="B217" s="11"/>
      <c r="C217" s="91"/>
      <c r="D217" s="66"/>
      <c r="E217" s="66"/>
      <c r="F217" s="65"/>
      <c r="G217" s="65"/>
      <c r="H217" s="65"/>
      <c r="I217" s="11"/>
      <c r="J217" s="14"/>
      <c r="K217" s="14"/>
      <c r="L217" s="14"/>
      <c r="M217" s="15"/>
      <c r="N217" s="15"/>
    </row>
    <row r="218" spans="1:14" ht="24">
      <c r="A218" s="12"/>
      <c r="B218" s="11"/>
      <c r="C218" s="91"/>
      <c r="D218" s="66"/>
      <c r="E218" s="66"/>
      <c r="F218" s="65"/>
      <c r="G218" s="65"/>
      <c r="H218" s="65"/>
      <c r="I218" s="11"/>
      <c r="J218" s="14"/>
      <c r="K218" s="14"/>
      <c r="L218" s="14"/>
      <c r="M218" s="15"/>
      <c r="N218" s="15"/>
    </row>
    <row r="219" spans="1:14" ht="24">
      <c r="A219" s="12"/>
      <c r="B219" s="11"/>
      <c r="C219" s="91"/>
      <c r="D219" s="66"/>
      <c r="E219" s="66"/>
      <c r="F219" s="65"/>
      <c r="G219" s="65"/>
      <c r="H219" s="65"/>
      <c r="I219" s="11"/>
      <c r="J219" s="14"/>
      <c r="K219" s="14"/>
      <c r="L219" s="14"/>
      <c r="M219" s="15"/>
      <c r="N219" s="15"/>
    </row>
    <row r="220" spans="1:14" ht="24">
      <c r="A220" s="12"/>
      <c r="B220" s="11"/>
      <c r="C220" s="91"/>
      <c r="D220" s="12"/>
      <c r="E220" s="12"/>
      <c r="F220" s="65"/>
      <c r="G220" s="65"/>
      <c r="H220" s="65"/>
      <c r="I220" s="11"/>
      <c r="J220" s="14"/>
      <c r="K220" s="14"/>
      <c r="L220" s="14"/>
      <c r="M220" s="15"/>
      <c r="N220" s="15"/>
    </row>
    <row r="221" spans="1:14" ht="24">
      <c r="A221" s="12"/>
      <c r="B221" s="11"/>
      <c r="C221" s="91"/>
      <c r="D221" s="12"/>
      <c r="E221" s="12"/>
      <c r="F221" s="65"/>
      <c r="G221" s="65"/>
      <c r="H221" s="65"/>
      <c r="I221" s="11"/>
      <c r="J221" s="14"/>
      <c r="K221" s="14"/>
      <c r="L221" s="14"/>
      <c r="M221" s="15"/>
      <c r="N221" s="15"/>
    </row>
    <row r="222" spans="1:14" ht="24">
      <c r="A222" s="12"/>
      <c r="B222" s="11"/>
      <c r="C222" s="91"/>
      <c r="D222" s="12"/>
      <c r="E222" s="12"/>
      <c r="F222" s="65"/>
      <c r="G222" s="65"/>
      <c r="H222" s="65"/>
      <c r="I222" s="11"/>
      <c r="J222" s="14"/>
      <c r="K222" s="14"/>
      <c r="L222" s="14"/>
      <c r="M222" s="15"/>
      <c r="N222" s="15"/>
    </row>
    <row r="223" spans="1:14" ht="24">
      <c r="A223" s="12"/>
      <c r="B223" s="11"/>
      <c r="C223" s="91"/>
      <c r="D223" s="12"/>
      <c r="E223" s="12"/>
      <c r="F223" s="65"/>
      <c r="G223" s="65"/>
      <c r="H223" s="65"/>
      <c r="I223" s="11"/>
      <c r="J223" s="14"/>
      <c r="K223" s="14"/>
      <c r="L223" s="14"/>
      <c r="M223" s="15"/>
      <c r="N223" s="15"/>
    </row>
    <row r="224" spans="1:14" ht="24">
      <c r="A224" s="12"/>
      <c r="B224" s="11"/>
      <c r="C224" s="91"/>
      <c r="D224" s="12"/>
      <c r="E224" s="12"/>
      <c r="F224" s="65"/>
      <c r="G224" s="65"/>
      <c r="H224" s="65"/>
      <c r="I224" s="11"/>
      <c r="J224" s="14"/>
      <c r="K224" s="14"/>
      <c r="L224" s="14"/>
      <c r="M224" s="15"/>
      <c r="N224" s="15"/>
    </row>
    <row r="225" spans="1:14" ht="24">
      <c r="A225" s="12"/>
      <c r="B225" s="11"/>
      <c r="C225" s="91"/>
      <c r="D225" s="12"/>
      <c r="E225" s="12"/>
      <c r="F225" s="65"/>
      <c r="G225" s="65"/>
      <c r="H225" s="65"/>
      <c r="I225" s="11"/>
      <c r="J225" s="14"/>
      <c r="K225" s="14"/>
      <c r="L225" s="14"/>
      <c r="M225" s="15"/>
      <c r="N225" s="15"/>
    </row>
    <row r="226" spans="1:14" ht="24">
      <c r="A226" s="12"/>
      <c r="B226" s="11"/>
      <c r="C226" s="91"/>
      <c r="D226" s="12"/>
      <c r="E226" s="12"/>
      <c r="F226" s="65"/>
      <c r="G226" s="65"/>
      <c r="H226" s="65"/>
      <c r="I226" s="11"/>
      <c r="J226" s="14"/>
      <c r="K226" s="14"/>
      <c r="L226" s="14"/>
      <c r="M226" s="15"/>
      <c r="N226" s="15"/>
    </row>
    <row r="227" spans="1:14" ht="24">
      <c r="A227" s="12"/>
      <c r="B227" s="11"/>
      <c r="C227" s="91"/>
      <c r="D227" s="12"/>
      <c r="E227" s="12"/>
      <c r="F227" s="65"/>
      <c r="G227" s="65"/>
      <c r="H227" s="65"/>
      <c r="I227" s="11"/>
      <c r="J227" s="14"/>
      <c r="K227" s="14"/>
      <c r="L227" s="14"/>
      <c r="M227" s="15"/>
      <c r="N227" s="15"/>
    </row>
    <row r="228" spans="1:14" ht="24">
      <c r="A228" s="12"/>
      <c r="B228" s="11"/>
      <c r="C228" s="91"/>
      <c r="D228" s="12"/>
      <c r="E228" s="12"/>
      <c r="F228" s="65"/>
      <c r="G228" s="65"/>
      <c r="H228" s="65"/>
      <c r="I228" s="11"/>
      <c r="J228" s="14"/>
      <c r="K228" s="14"/>
      <c r="L228" s="14"/>
      <c r="M228" s="15"/>
      <c r="N228" s="15"/>
    </row>
    <row r="229" spans="1:14" ht="24">
      <c r="A229" s="12"/>
      <c r="B229" s="11"/>
      <c r="C229" s="91"/>
      <c r="D229" s="12"/>
      <c r="E229" s="12"/>
      <c r="F229" s="65"/>
      <c r="G229" s="65"/>
      <c r="H229" s="65"/>
      <c r="I229" s="11"/>
      <c r="J229" s="14"/>
      <c r="K229" s="14"/>
      <c r="L229" s="14"/>
      <c r="M229" s="15"/>
      <c r="N229" s="15"/>
    </row>
    <row r="230" spans="1:14" ht="24">
      <c r="A230" s="12"/>
      <c r="B230" s="11"/>
      <c r="C230" s="91"/>
      <c r="D230" s="12"/>
      <c r="E230" s="12"/>
      <c r="F230" s="65"/>
      <c r="G230" s="65"/>
      <c r="H230" s="65"/>
      <c r="I230" s="11"/>
      <c r="J230" s="14"/>
      <c r="K230" s="14"/>
      <c r="L230" s="14"/>
      <c r="M230" s="15"/>
      <c r="N230" s="15"/>
    </row>
    <row r="231" spans="1:14" ht="24">
      <c r="A231" s="12"/>
      <c r="B231" s="11"/>
      <c r="C231" s="91"/>
      <c r="D231" s="12"/>
      <c r="E231" s="12"/>
      <c r="F231" s="65"/>
      <c r="G231" s="65"/>
      <c r="H231" s="65"/>
      <c r="I231" s="11"/>
      <c r="J231" s="14"/>
      <c r="K231" s="14"/>
      <c r="L231" s="14"/>
      <c r="M231" s="15"/>
      <c r="N231" s="15"/>
    </row>
    <row r="232" spans="1:14" ht="24">
      <c r="A232" s="12"/>
      <c r="B232" s="11"/>
      <c r="C232" s="91"/>
      <c r="D232" s="12"/>
      <c r="E232" s="12"/>
      <c r="F232" s="65"/>
      <c r="G232" s="65"/>
      <c r="H232" s="65"/>
      <c r="I232" s="11"/>
      <c r="J232" s="14"/>
      <c r="K232" s="14"/>
      <c r="L232" s="14"/>
      <c r="M232" s="15"/>
      <c r="N232" s="15"/>
    </row>
    <row r="233" spans="1:14" ht="24">
      <c r="A233" s="12"/>
      <c r="B233" s="11"/>
      <c r="C233" s="91"/>
      <c r="D233" s="12"/>
      <c r="E233" s="12"/>
      <c r="F233" s="65"/>
      <c r="G233" s="65"/>
      <c r="H233" s="65"/>
      <c r="I233" s="11"/>
      <c r="J233" s="14"/>
      <c r="K233" s="14"/>
      <c r="L233" s="14"/>
      <c r="M233" s="15"/>
      <c r="N233" s="15"/>
    </row>
    <row r="234" spans="1:14" ht="24">
      <c r="A234" s="12"/>
      <c r="B234" s="11"/>
      <c r="C234" s="91"/>
      <c r="D234" s="12"/>
      <c r="E234" s="12"/>
      <c r="F234" s="65"/>
      <c r="G234" s="65"/>
      <c r="H234" s="65"/>
      <c r="I234" s="11"/>
      <c r="J234" s="14"/>
      <c r="K234" s="14"/>
      <c r="L234" s="14"/>
      <c r="M234" s="15"/>
      <c r="N234" s="15"/>
    </row>
    <row r="235" spans="1:14" ht="24">
      <c r="A235" s="12"/>
      <c r="B235" s="11"/>
      <c r="C235" s="91"/>
      <c r="D235" s="12"/>
      <c r="E235" s="12"/>
      <c r="F235" s="65"/>
      <c r="G235" s="65"/>
      <c r="H235" s="65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91"/>
      <c r="D236" s="12"/>
      <c r="E236" s="12"/>
      <c r="F236" s="65"/>
      <c r="G236" s="65"/>
      <c r="H236" s="65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91"/>
      <c r="D237" s="12"/>
      <c r="E237" s="12"/>
      <c r="F237" s="65"/>
      <c r="G237" s="65"/>
      <c r="H237" s="65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91"/>
      <c r="D238" s="12"/>
      <c r="E238" s="12"/>
      <c r="F238" s="65"/>
      <c r="G238" s="65"/>
      <c r="H238" s="65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91"/>
      <c r="D239" s="12"/>
      <c r="E239" s="12"/>
      <c r="F239" s="65"/>
      <c r="G239" s="65"/>
      <c r="H239" s="65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91"/>
      <c r="D240" s="12"/>
      <c r="E240" s="12"/>
      <c r="F240" s="65"/>
      <c r="G240" s="65"/>
      <c r="H240" s="65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91"/>
      <c r="D241" s="12"/>
      <c r="E241" s="12"/>
      <c r="F241" s="65"/>
      <c r="G241" s="65"/>
      <c r="H241" s="65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91"/>
      <c r="D242" s="12"/>
      <c r="E242" s="12"/>
      <c r="F242" s="65"/>
      <c r="G242" s="65"/>
      <c r="H242" s="65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91"/>
      <c r="D243" s="12"/>
      <c r="E243" s="12"/>
      <c r="F243" s="65"/>
      <c r="G243" s="65"/>
      <c r="H243" s="65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91"/>
      <c r="D244" s="12"/>
      <c r="E244" s="12"/>
      <c r="F244" s="65"/>
      <c r="G244" s="65"/>
      <c r="H244" s="65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91"/>
      <c r="D245" s="12"/>
      <c r="E245" s="12"/>
      <c r="F245" s="65"/>
      <c r="G245" s="65"/>
      <c r="H245" s="65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91"/>
      <c r="D246" s="12"/>
      <c r="E246" s="12"/>
      <c r="F246" s="65"/>
      <c r="G246" s="65"/>
      <c r="H246" s="65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91"/>
      <c r="D247" s="12"/>
      <c r="E247" s="12"/>
      <c r="F247" s="65"/>
      <c r="G247" s="65"/>
      <c r="H247" s="65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91"/>
      <c r="D248" s="12"/>
      <c r="E248" s="12"/>
      <c r="F248" s="65"/>
      <c r="G248" s="65"/>
      <c r="H248" s="65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91"/>
      <c r="D249" s="12"/>
      <c r="E249" s="12"/>
      <c r="F249" s="65"/>
      <c r="G249" s="65"/>
      <c r="H249" s="65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91"/>
      <c r="D250" s="12"/>
      <c r="E250" s="12"/>
      <c r="F250" s="65"/>
      <c r="G250" s="65"/>
      <c r="H250" s="65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91"/>
      <c r="D251" s="12"/>
      <c r="E251" s="12"/>
      <c r="F251" s="65"/>
      <c r="G251" s="65"/>
      <c r="H251" s="65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91"/>
      <c r="D252" s="12"/>
      <c r="E252" s="12"/>
      <c r="F252" s="65"/>
      <c r="G252" s="65"/>
      <c r="H252" s="65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91"/>
      <c r="D253" s="12"/>
      <c r="E253" s="12"/>
      <c r="F253" s="65"/>
      <c r="G253" s="65"/>
      <c r="H253" s="65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91"/>
      <c r="D254" s="12"/>
      <c r="E254" s="12"/>
      <c r="F254" s="65"/>
      <c r="G254" s="65"/>
      <c r="H254" s="65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91"/>
      <c r="D255" s="12"/>
      <c r="E255" s="12"/>
      <c r="F255" s="65"/>
      <c r="G255" s="65"/>
      <c r="H255" s="65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91"/>
      <c r="D256" s="12"/>
      <c r="E256" s="12"/>
      <c r="F256" s="65"/>
      <c r="G256" s="65"/>
      <c r="H256" s="65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91"/>
      <c r="D257" s="12"/>
      <c r="E257" s="12"/>
      <c r="F257" s="65"/>
      <c r="G257" s="65"/>
      <c r="H257" s="65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91"/>
      <c r="D258" s="12"/>
      <c r="E258" s="12"/>
      <c r="F258" s="65"/>
      <c r="G258" s="65"/>
      <c r="H258" s="65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91"/>
      <c r="D259" s="12"/>
      <c r="E259" s="12"/>
      <c r="F259" s="65"/>
      <c r="G259" s="65"/>
      <c r="H259" s="65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91"/>
      <c r="D260" s="12"/>
      <c r="E260" s="12"/>
      <c r="F260" s="65"/>
      <c r="G260" s="65"/>
      <c r="H260" s="65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91"/>
      <c r="D261" s="12"/>
      <c r="E261" s="12"/>
      <c r="F261" s="65"/>
      <c r="G261" s="65"/>
      <c r="H261" s="65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91"/>
      <c r="D262" s="12"/>
      <c r="E262" s="12"/>
      <c r="F262" s="65"/>
      <c r="G262" s="65"/>
      <c r="H262" s="65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91"/>
      <c r="D263" s="12"/>
      <c r="E263" s="12"/>
      <c r="F263" s="65"/>
      <c r="G263" s="65"/>
      <c r="H263" s="65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91"/>
      <c r="D264" s="12"/>
      <c r="E264" s="12"/>
      <c r="F264" s="65"/>
      <c r="G264" s="65"/>
      <c r="H264" s="65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91"/>
      <c r="D265" s="12"/>
      <c r="E265" s="12"/>
      <c r="F265" s="65"/>
      <c r="G265" s="65"/>
      <c r="H265" s="65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91"/>
      <c r="D266" s="12"/>
      <c r="E266" s="12"/>
      <c r="F266" s="65"/>
      <c r="G266" s="65"/>
      <c r="H266" s="65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91"/>
      <c r="D267" s="12"/>
      <c r="E267" s="12"/>
      <c r="F267" s="65"/>
      <c r="G267" s="65"/>
      <c r="H267" s="65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91"/>
      <c r="D268" s="12"/>
      <c r="E268" s="12"/>
      <c r="F268" s="65"/>
      <c r="G268" s="65"/>
      <c r="H268" s="65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91"/>
      <c r="D269" s="12"/>
      <c r="E269" s="12"/>
      <c r="F269" s="65"/>
      <c r="G269" s="65"/>
      <c r="H269" s="65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91"/>
      <c r="D270" s="12"/>
      <c r="E270" s="12"/>
      <c r="F270" s="65"/>
      <c r="G270" s="65"/>
      <c r="H270" s="65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91"/>
      <c r="D271" s="12"/>
      <c r="E271" s="12"/>
      <c r="F271" s="65"/>
      <c r="G271" s="65"/>
      <c r="H271" s="65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91"/>
      <c r="D272" s="12"/>
      <c r="E272" s="12"/>
      <c r="F272" s="65"/>
      <c r="G272" s="65"/>
      <c r="H272" s="65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91"/>
      <c r="D273" s="12"/>
      <c r="E273" s="12"/>
      <c r="F273" s="65"/>
      <c r="G273" s="65"/>
      <c r="H273" s="65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91"/>
      <c r="D274" s="12"/>
      <c r="E274" s="12"/>
      <c r="F274" s="65"/>
      <c r="G274" s="65"/>
      <c r="H274" s="65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91"/>
      <c r="D275" s="12"/>
      <c r="E275" s="12"/>
      <c r="F275" s="65"/>
      <c r="G275" s="65"/>
      <c r="H275" s="65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91"/>
      <c r="D276" s="12"/>
      <c r="E276" s="12"/>
      <c r="F276" s="65"/>
      <c r="G276" s="65"/>
      <c r="H276" s="65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91"/>
      <c r="D277" s="12"/>
      <c r="E277" s="12"/>
      <c r="F277" s="65"/>
      <c r="G277" s="65"/>
      <c r="H277" s="65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91"/>
      <c r="D278" s="12"/>
      <c r="E278" s="12"/>
      <c r="F278" s="65"/>
      <c r="G278" s="65"/>
      <c r="H278" s="65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91"/>
      <c r="D279" s="12"/>
      <c r="E279" s="12"/>
      <c r="F279" s="65"/>
      <c r="G279" s="65"/>
      <c r="H279" s="65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91"/>
      <c r="D280" s="12"/>
      <c r="E280" s="12"/>
      <c r="F280" s="65"/>
      <c r="G280" s="65"/>
      <c r="H280" s="65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91"/>
      <c r="D281" s="12"/>
      <c r="E281" s="12"/>
      <c r="F281" s="65"/>
      <c r="G281" s="65"/>
      <c r="H281" s="65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91"/>
      <c r="D282" s="12"/>
      <c r="E282" s="12"/>
      <c r="F282" s="65"/>
      <c r="G282" s="65"/>
      <c r="H282" s="65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91"/>
      <c r="D283" s="12"/>
      <c r="E283" s="12"/>
      <c r="F283" s="65"/>
      <c r="G283" s="65"/>
      <c r="H283" s="65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91"/>
      <c r="D284" s="12"/>
      <c r="E284" s="12"/>
      <c r="F284" s="65"/>
      <c r="G284" s="65"/>
      <c r="H284" s="65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91"/>
      <c r="D285" s="12"/>
      <c r="E285" s="12"/>
      <c r="F285" s="65"/>
      <c r="G285" s="65"/>
      <c r="H285" s="65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91"/>
      <c r="D286" s="12"/>
      <c r="E286" s="12"/>
      <c r="F286" s="65"/>
      <c r="G286" s="65"/>
      <c r="H286" s="65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91"/>
      <c r="D287" s="12"/>
      <c r="E287" s="12"/>
      <c r="F287" s="65"/>
      <c r="G287" s="65"/>
      <c r="H287" s="6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91"/>
      <c r="D288" s="12"/>
      <c r="E288" s="12"/>
      <c r="F288" s="65"/>
      <c r="G288" s="65"/>
      <c r="H288" s="6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91"/>
      <c r="D289" s="12"/>
      <c r="E289" s="12"/>
      <c r="F289" s="65"/>
      <c r="G289" s="65"/>
      <c r="H289" s="6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91"/>
      <c r="D290" s="12"/>
      <c r="E290" s="12"/>
      <c r="F290" s="65"/>
      <c r="G290" s="65"/>
      <c r="H290" s="6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91"/>
      <c r="D291" s="12"/>
      <c r="E291" s="12"/>
      <c r="F291" s="65"/>
      <c r="G291" s="65"/>
      <c r="H291" s="6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91"/>
      <c r="D292" s="12"/>
      <c r="E292" s="12"/>
      <c r="F292" s="65"/>
      <c r="G292" s="65"/>
      <c r="H292" s="6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91"/>
      <c r="D293" s="12"/>
      <c r="E293" s="12"/>
      <c r="F293" s="65"/>
      <c r="G293" s="65"/>
      <c r="H293" s="6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91"/>
      <c r="D294" s="12"/>
      <c r="E294" s="12"/>
      <c r="F294" s="65"/>
      <c r="G294" s="65"/>
      <c r="H294" s="6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91"/>
      <c r="D295" s="12"/>
      <c r="E295" s="12"/>
      <c r="F295" s="65"/>
      <c r="G295" s="65"/>
      <c r="H295" s="6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91"/>
      <c r="D296" s="12"/>
      <c r="E296" s="12"/>
      <c r="F296" s="65"/>
      <c r="G296" s="65"/>
      <c r="H296" s="6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91"/>
      <c r="D297" s="12"/>
      <c r="E297" s="12"/>
      <c r="F297" s="65"/>
      <c r="G297" s="65"/>
      <c r="H297" s="6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91"/>
      <c r="D298" s="12"/>
      <c r="E298" s="12"/>
      <c r="F298" s="65"/>
      <c r="G298" s="65"/>
      <c r="H298" s="6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91"/>
      <c r="D299" s="12"/>
      <c r="E299" s="12"/>
      <c r="F299" s="65"/>
      <c r="G299" s="65"/>
      <c r="H299" s="6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91"/>
      <c r="D300" s="12"/>
      <c r="E300" s="12"/>
      <c r="F300" s="65"/>
      <c r="G300" s="65"/>
      <c r="H300" s="6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91"/>
      <c r="D301" s="12"/>
      <c r="E301" s="12"/>
      <c r="F301" s="65"/>
      <c r="G301" s="65"/>
      <c r="H301" s="6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91"/>
      <c r="D302" s="12"/>
      <c r="E302" s="12"/>
      <c r="F302" s="65"/>
      <c r="G302" s="65"/>
      <c r="H302" s="6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91"/>
      <c r="D303" s="12"/>
      <c r="E303" s="12"/>
      <c r="F303" s="65"/>
      <c r="G303" s="65"/>
      <c r="H303" s="6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91"/>
      <c r="D304" s="12"/>
      <c r="E304" s="12"/>
      <c r="F304" s="65"/>
      <c r="G304" s="65"/>
      <c r="H304" s="6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91"/>
      <c r="D305" s="12"/>
      <c r="E305" s="12"/>
      <c r="F305" s="65"/>
      <c r="G305" s="65"/>
      <c r="H305" s="6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91"/>
      <c r="D306" s="12"/>
      <c r="E306" s="12"/>
      <c r="F306" s="65"/>
      <c r="G306" s="65"/>
      <c r="H306" s="6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91"/>
      <c r="D307" s="12"/>
      <c r="E307" s="12"/>
      <c r="F307" s="65"/>
      <c r="G307" s="65"/>
      <c r="H307" s="6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91"/>
      <c r="D308" s="12"/>
      <c r="E308" s="12"/>
      <c r="F308" s="65"/>
      <c r="G308" s="65"/>
      <c r="H308" s="6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91"/>
      <c r="D309" s="12"/>
      <c r="E309" s="12"/>
      <c r="F309" s="65"/>
      <c r="G309" s="65"/>
      <c r="H309" s="6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91"/>
      <c r="D310" s="12"/>
      <c r="E310" s="12"/>
      <c r="F310" s="65"/>
      <c r="G310" s="65"/>
      <c r="H310" s="6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91"/>
      <c r="D311" s="12"/>
      <c r="E311" s="12"/>
      <c r="F311" s="65"/>
      <c r="G311" s="65"/>
      <c r="H311" s="6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91"/>
      <c r="D312" s="12"/>
      <c r="E312" s="12"/>
      <c r="F312" s="65"/>
      <c r="G312" s="65"/>
      <c r="H312" s="6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91"/>
      <c r="D313" s="12"/>
      <c r="E313" s="12"/>
      <c r="F313" s="65"/>
      <c r="G313" s="65"/>
      <c r="H313" s="6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91"/>
      <c r="D314" s="12"/>
      <c r="E314" s="12"/>
      <c r="F314" s="65"/>
      <c r="G314" s="65"/>
      <c r="H314" s="6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91"/>
      <c r="D315" s="12"/>
      <c r="E315" s="12"/>
      <c r="F315" s="65"/>
      <c r="G315" s="65"/>
      <c r="H315" s="6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91"/>
      <c r="D316" s="12"/>
      <c r="E316" s="12"/>
      <c r="F316" s="65"/>
      <c r="G316" s="65"/>
      <c r="H316" s="6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91"/>
      <c r="D317" s="12"/>
      <c r="E317" s="12"/>
      <c r="F317" s="65"/>
      <c r="G317" s="65"/>
      <c r="H317" s="6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91"/>
      <c r="D318" s="12"/>
      <c r="E318" s="12"/>
      <c r="F318" s="65"/>
      <c r="G318" s="65"/>
      <c r="H318" s="6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91"/>
      <c r="D319" s="12"/>
      <c r="E319" s="12"/>
      <c r="F319" s="65"/>
      <c r="G319" s="65"/>
      <c r="H319" s="6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91"/>
      <c r="D320" s="12"/>
      <c r="E320" s="12"/>
      <c r="F320" s="65"/>
      <c r="G320" s="65"/>
      <c r="H320" s="6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91"/>
      <c r="D321" s="12"/>
      <c r="E321" s="12"/>
      <c r="F321" s="65"/>
      <c r="G321" s="65"/>
      <c r="H321" s="6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91"/>
      <c r="D322" s="12"/>
      <c r="E322" s="12"/>
      <c r="F322" s="65"/>
      <c r="G322" s="65"/>
      <c r="H322" s="6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91"/>
      <c r="D323" s="12"/>
      <c r="E323" s="12"/>
      <c r="F323" s="65"/>
      <c r="G323" s="65"/>
      <c r="H323" s="6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91"/>
      <c r="D324" s="12"/>
      <c r="E324" s="12"/>
      <c r="F324" s="65"/>
      <c r="G324" s="65"/>
      <c r="H324" s="6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91"/>
      <c r="D325" s="12"/>
      <c r="E325" s="12"/>
      <c r="F325" s="65"/>
      <c r="G325" s="65"/>
      <c r="H325" s="6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91"/>
      <c r="D326" s="12"/>
      <c r="E326" s="12"/>
      <c r="F326" s="65"/>
      <c r="G326" s="65"/>
      <c r="H326" s="6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91"/>
      <c r="D327" s="12"/>
      <c r="E327" s="12"/>
      <c r="F327" s="65"/>
      <c r="G327" s="65"/>
      <c r="H327" s="6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91"/>
      <c r="D328" s="12"/>
      <c r="E328" s="12"/>
      <c r="F328" s="65"/>
      <c r="G328" s="65"/>
      <c r="H328" s="6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91"/>
      <c r="D329" s="12"/>
      <c r="E329" s="12"/>
      <c r="F329" s="65"/>
      <c r="G329" s="65"/>
      <c r="H329" s="6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91"/>
      <c r="D330" s="12"/>
      <c r="E330" s="12"/>
      <c r="F330" s="65"/>
      <c r="G330" s="65"/>
      <c r="H330" s="6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91"/>
      <c r="D331" s="12"/>
      <c r="E331" s="12"/>
      <c r="F331" s="65"/>
      <c r="G331" s="65"/>
      <c r="H331" s="65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91"/>
      <c r="D332" s="12"/>
      <c r="E332" s="12"/>
      <c r="F332" s="65"/>
      <c r="G332" s="65"/>
      <c r="H332" s="65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91"/>
      <c r="D333" s="12"/>
      <c r="E333" s="12"/>
      <c r="F333" s="65"/>
      <c r="G333" s="65"/>
      <c r="H333" s="6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91"/>
      <c r="D334" s="12"/>
      <c r="E334" s="12"/>
      <c r="F334" s="65"/>
      <c r="G334" s="65"/>
      <c r="H334" s="6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91"/>
      <c r="D335" s="12"/>
      <c r="E335" s="12"/>
      <c r="F335" s="65"/>
      <c r="G335" s="65"/>
      <c r="H335" s="6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91"/>
      <c r="D336" s="12"/>
      <c r="E336" s="12"/>
      <c r="F336" s="65"/>
      <c r="G336" s="65"/>
      <c r="H336" s="6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91"/>
      <c r="D337" s="12"/>
      <c r="E337" s="12"/>
      <c r="F337" s="65"/>
      <c r="G337" s="65"/>
      <c r="H337" s="6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91"/>
      <c r="D338" s="12"/>
      <c r="E338" s="12"/>
      <c r="F338" s="65"/>
      <c r="G338" s="65"/>
      <c r="H338" s="6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91"/>
      <c r="D339" s="12"/>
      <c r="E339" s="12"/>
      <c r="F339" s="65"/>
      <c r="G339" s="65"/>
      <c r="H339" s="6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91"/>
      <c r="D340" s="12"/>
      <c r="E340" s="12"/>
      <c r="F340" s="65"/>
      <c r="G340" s="65"/>
      <c r="H340" s="6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91"/>
      <c r="D341" s="12"/>
      <c r="E341" s="12"/>
      <c r="F341" s="65"/>
      <c r="G341" s="65"/>
      <c r="H341" s="6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91"/>
      <c r="D342" s="12"/>
      <c r="E342" s="12"/>
      <c r="F342" s="65"/>
      <c r="G342" s="65"/>
      <c r="H342" s="6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91"/>
      <c r="D343" s="12"/>
      <c r="E343" s="12"/>
      <c r="F343" s="65"/>
      <c r="G343" s="65"/>
      <c r="H343" s="6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91"/>
      <c r="D344" s="12"/>
      <c r="E344" s="12"/>
      <c r="F344" s="65"/>
      <c r="G344" s="65"/>
      <c r="H344" s="6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91"/>
      <c r="D345" s="12"/>
      <c r="E345" s="12"/>
      <c r="F345" s="65"/>
      <c r="G345" s="65"/>
      <c r="H345" s="6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91"/>
      <c r="D346" s="12"/>
      <c r="E346" s="12"/>
      <c r="F346" s="65"/>
      <c r="G346" s="65"/>
      <c r="H346" s="6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91"/>
      <c r="D347" s="12"/>
      <c r="E347" s="12"/>
      <c r="F347" s="65"/>
      <c r="G347" s="65"/>
      <c r="H347" s="6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91"/>
      <c r="D348" s="12"/>
      <c r="E348" s="12"/>
      <c r="F348" s="65"/>
      <c r="G348" s="65"/>
      <c r="H348" s="6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91"/>
      <c r="D349" s="12"/>
      <c r="E349" s="12"/>
      <c r="F349" s="65"/>
      <c r="G349" s="65"/>
      <c r="H349" s="6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91"/>
      <c r="D350" s="12"/>
      <c r="E350" s="12"/>
      <c r="F350" s="65"/>
      <c r="G350" s="65"/>
      <c r="H350" s="6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91"/>
      <c r="D351" s="12"/>
      <c r="E351" s="12"/>
      <c r="F351" s="65"/>
      <c r="G351" s="65"/>
      <c r="H351" s="6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91"/>
      <c r="D352" s="12"/>
      <c r="E352" s="12"/>
      <c r="F352" s="65"/>
      <c r="G352" s="65"/>
      <c r="H352" s="6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91"/>
      <c r="D353" s="12"/>
      <c r="E353" s="12"/>
      <c r="F353" s="65"/>
      <c r="G353" s="65"/>
      <c r="H353" s="6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91"/>
      <c r="D354" s="12"/>
      <c r="E354" s="12"/>
      <c r="F354" s="65"/>
      <c r="G354" s="65"/>
      <c r="H354" s="6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91"/>
      <c r="D355" s="12"/>
      <c r="E355" s="12"/>
      <c r="F355" s="65"/>
      <c r="G355" s="65"/>
      <c r="H355" s="6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91"/>
      <c r="D356" s="12"/>
      <c r="E356" s="12"/>
      <c r="F356" s="65"/>
      <c r="G356" s="65"/>
      <c r="H356" s="6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91"/>
      <c r="D357" s="12"/>
      <c r="E357" s="12"/>
      <c r="F357" s="65"/>
      <c r="G357" s="65"/>
      <c r="H357" s="6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91"/>
      <c r="D358" s="12"/>
      <c r="E358" s="12"/>
      <c r="F358" s="65"/>
      <c r="G358" s="65"/>
      <c r="H358" s="6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91"/>
      <c r="D359" s="12"/>
      <c r="E359" s="12"/>
      <c r="F359" s="65"/>
      <c r="G359" s="65"/>
      <c r="H359" s="6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91"/>
      <c r="D360" s="12"/>
      <c r="E360" s="12"/>
      <c r="F360" s="65"/>
      <c r="G360" s="65"/>
      <c r="H360" s="6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91"/>
      <c r="D361" s="12"/>
      <c r="E361" s="12"/>
      <c r="F361" s="65"/>
      <c r="G361" s="65"/>
      <c r="H361" s="6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91"/>
      <c r="D362" s="12"/>
      <c r="E362" s="12"/>
      <c r="F362" s="65"/>
      <c r="G362" s="65"/>
      <c r="H362" s="6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91"/>
      <c r="D363" s="12"/>
      <c r="E363" s="12"/>
      <c r="F363" s="65"/>
      <c r="G363" s="65"/>
      <c r="H363" s="6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91"/>
      <c r="D364" s="12"/>
      <c r="E364" s="12"/>
      <c r="F364" s="65"/>
      <c r="G364" s="65"/>
      <c r="H364" s="6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91"/>
      <c r="D365" s="12"/>
      <c r="E365" s="12"/>
      <c r="F365" s="65"/>
      <c r="G365" s="65"/>
      <c r="H365" s="6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91"/>
      <c r="D366" s="12"/>
      <c r="E366" s="12"/>
      <c r="F366" s="65"/>
      <c r="G366" s="65"/>
      <c r="H366" s="6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91"/>
      <c r="D367" s="12"/>
      <c r="E367" s="12"/>
      <c r="F367" s="65"/>
      <c r="G367" s="65"/>
      <c r="H367" s="6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91"/>
      <c r="D368" s="12"/>
      <c r="E368" s="12"/>
      <c r="F368" s="65"/>
      <c r="G368" s="65"/>
      <c r="H368" s="6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91"/>
      <c r="D369" s="12"/>
      <c r="E369" s="12"/>
      <c r="F369" s="65"/>
      <c r="G369" s="65"/>
      <c r="H369" s="6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91"/>
      <c r="D370" s="12"/>
      <c r="E370" s="12"/>
      <c r="F370" s="65"/>
      <c r="G370" s="65"/>
      <c r="H370" s="6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91"/>
      <c r="D371" s="12"/>
      <c r="E371" s="12"/>
      <c r="F371" s="65"/>
      <c r="G371" s="65"/>
      <c r="H371" s="6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91"/>
      <c r="D372" s="12"/>
      <c r="E372" s="12"/>
      <c r="F372" s="65"/>
      <c r="G372" s="65"/>
      <c r="H372" s="6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91"/>
      <c r="D373" s="12"/>
      <c r="E373" s="12"/>
      <c r="F373" s="65"/>
      <c r="G373" s="65"/>
      <c r="H373" s="6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91"/>
      <c r="D374" s="12"/>
      <c r="E374" s="12"/>
      <c r="F374" s="65"/>
      <c r="G374" s="65"/>
      <c r="H374" s="6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91"/>
      <c r="D375" s="12"/>
      <c r="E375" s="12"/>
      <c r="F375" s="65"/>
      <c r="G375" s="65"/>
      <c r="H375" s="6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91"/>
      <c r="D376" s="12"/>
      <c r="E376" s="12"/>
      <c r="F376" s="65"/>
      <c r="G376" s="65"/>
      <c r="H376" s="6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91"/>
      <c r="D377" s="12"/>
      <c r="E377" s="12"/>
      <c r="F377" s="65"/>
      <c r="G377" s="65"/>
      <c r="H377" s="6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91"/>
      <c r="D378" s="12"/>
      <c r="E378" s="12"/>
      <c r="F378" s="65"/>
      <c r="G378" s="65"/>
      <c r="H378" s="6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91"/>
      <c r="D379" s="12"/>
      <c r="E379" s="12"/>
      <c r="F379" s="65"/>
      <c r="G379" s="65"/>
      <c r="H379" s="6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91"/>
      <c r="D380" s="12"/>
      <c r="E380" s="12"/>
      <c r="F380" s="65"/>
      <c r="G380" s="65"/>
      <c r="H380" s="6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91"/>
      <c r="D381" s="12"/>
      <c r="E381" s="12"/>
      <c r="F381" s="65"/>
      <c r="G381" s="65"/>
      <c r="H381" s="6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91"/>
      <c r="D382" s="12"/>
      <c r="E382" s="12"/>
      <c r="F382" s="65"/>
      <c r="G382" s="65"/>
      <c r="H382" s="6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91"/>
      <c r="D383" s="12"/>
      <c r="E383" s="12"/>
      <c r="F383" s="65"/>
      <c r="G383" s="65"/>
      <c r="H383" s="6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91"/>
      <c r="D384" s="12"/>
      <c r="E384" s="12"/>
      <c r="F384" s="65"/>
      <c r="G384" s="65"/>
      <c r="H384" s="6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91"/>
      <c r="D385" s="12"/>
      <c r="E385" s="12"/>
      <c r="F385" s="65"/>
      <c r="G385" s="65"/>
      <c r="H385" s="6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91"/>
      <c r="D386" s="12"/>
      <c r="E386" s="12"/>
      <c r="F386" s="65"/>
      <c r="G386" s="65"/>
      <c r="H386" s="6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91"/>
      <c r="D387" s="12"/>
      <c r="E387" s="12"/>
      <c r="F387" s="65"/>
      <c r="G387" s="65"/>
      <c r="H387" s="6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91"/>
      <c r="D388" s="12"/>
      <c r="E388" s="12"/>
      <c r="F388" s="65"/>
      <c r="G388" s="65"/>
      <c r="H388" s="6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91"/>
      <c r="D389" s="12"/>
      <c r="E389" s="12"/>
      <c r="F389" s="65"/>
      <c r="G389" s="65"/>
      <c r="H389" s="6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91"/>
      <c r="D390" s="12"/>
      <c r="E390" s="12"/>
      <c r="F390" s="65"/>
      <c r="G390" s="65"/>
      <c r="H390" s="6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91"/>
      <c r="D391" s="12"/>
      <c r="E391" s="12"/>
      <c r="F391" s="65"/>
      <c r="G391" s="65"/>
      <c r="H391" s="6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91"/>
      <c r="D392" s="12"/>
      <c r="E392" s="12"/>
      <c r="F392" s="65"/>
      <c r="G392" s="65"/>
      <c r="H392" s="6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91"/>
      <c r="D393" s="12"/>
      <c r="E393" s="12"/>
      <c r="F393" s="65"/>
      <c r="G393" s="65"/>
      <c r="H393" s="6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91"/>
      <c r="D394" s="12"/>
      <c r="E394" s="12"/>
      <c r="F394" s="65"/>
      <c r="G394" s="65"/>
      <c r="H394" s="6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91"/>
      <c r="D395" s="12"/>
      <c r="E395" s="12"/>
      <c r="F395" s="65"/>
      <c r="G395" s="65"/>
      <c r="H395" s="6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91"/>
      <c r="D396" s="12"/>
      <c r="E396" s="12"/>
      <c r="F396" s="65"/>
      <c r="G396" s="65"/>
      <c r="H396" s="6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91"/>
      <c r="D397" s="12"/>
      <c r="E397" s="12"/>
      <c r="F397" s="65"/>
      <c r="G397" s="65"/>
      <c r="H397" s="6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91"/>
      <c r="D398" s="12"/>
      <c r="E398" s="12"/>
      <c r="F398" s="65"/>
      <c r="G398" s="65"/>
      <c r="H398" s="6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91"/>
      <c r="D399" s="12"/>
      <c r="E399" s="12"/>
      <c r="F399" s="65"/>
      <c r="G399" s="65"/>
      <c r="H399" s="6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91"/>
      <c r="D400" s="12"/>
      <c r="E400" s="12"/>
      <c r="F400" s="65"/>
      <c r="G400" s="65"/>
      <c r="H400" s="6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91"/>
      <c r="D401" s="12"/>
      <c r="E401" s="12"/>
      <c r="F401" s="65"/>
      <c r="G401" s="65"/>
      <c r="H401" s="6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91"/>
      <c r="D402" s="12"/>
      <c r="E402" s="12"/>
      <c r="F402" s="65"/>
      <c r="G402" s="65"/>
      <c r="H402" s="6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91"/>
      <c r="D403" s="12"/>
      <c r="E403" s="12"/>
      <c r="F403" s="65"/>
      <c r="G403" s="65"/>
      <c r="H403" s="6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91"/>
      <c r="D404" s="12"/>
      <c r="E404" s="12"/>
      <c r="F404" s="65"/>
      <c r="G404" s="65"/>
      <c r="H404" s="6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91"/>
      <c r="D405" s="12"/>
      <c r="E405" s="12"/>
      <c r="F405" s="65"/>
      <c r="G405" s="65"/>
      <c r="H405" s="6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91"/>
      <c r="D406" s="12"/>
      <c r="E406" s="12"/>
      <c r="F406" s="65"/>
      <c r="G406" s="65"/>
      <c r="H406" s="6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91"/>
      <c r="D407" s="12"/>
      <c r="E407" s="12"/>
      <c r="F407" s="65"/>
      <c r="G407" s="65"/>
      <c r="H407" s="6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91"/>
      <c r="D408" s="12"/>
      <c r="E408" s="12"/>
      <c r="F408" s="65"/>
      <c r="G408" s="65"/>
      <c r="H408" s="6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91"/>
      <c r="D409" s="12"/>
      <c r="E409" s="12"/>
      <c r="F409" s="65"/>
      <c r="G409" s="65"/>
      <c r="H409" s="6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91"/>
      <c r="D410" s="12"/>
      <c r="E410" s="12"/>
      <c r="F410" s="65"/>
      <c r="G410" s="65"/>
      <c r="H410" s="6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91"/>
      <c r="D411" s="12"/>
      <c r="E411" s="12"/>
      <c r="F411" s="65"/>
      <c r="G411" s="65"/>
      <c r="H411" s="6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91"/>
      <c r="D412" s="12"/>
      <c r="E412" s="12"/>
      <c r="F412" s="65"/>
      <c r="G412" s="65"/>
      <c r="H412" s="6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91"/>
      <c r="D413" s="12"/>
      <c r="E413" s="12"/>
      <c r="F413" s="65"/>
      <c r="G413" s="65"/>
      <c r="H413" s="6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91"/>
      <c r="D414" s="12"/>
      <c r="E414" s="12"/>
      <c r="F414" s="65"/>
      <c r="G414" s="65"/>
      <c r="H414" s="6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91"/>
      <c r="D415" s="12"/>
      <c r="E415" s="12"/>
      <c r="F415" s="65"/>
      <c r="G415" s="65"/>
      <c r="H415" s="6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91"/>
      <c r="D416" s="12"/>
      <c r="E416" s="12"/>
      <c r="F416" s="65"/>
      <c r="G416" s="65"/>
      <c r="H416" s="6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91"/>
      <c r="D417" s="12"/>
      <c r="E417" s="12"/>
      <c r="F417" s="65"/>
      <c r="G417" s="65"/>
      <c r="H417" s="6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91"/>
      <c r="D418" s="12"/>
      <c r="E418" s="12"/>
      <c r="F418" s="65"/>
      <c r="G418" s="65"/>
      <c r="H418" s="6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91"/>
      <c r="D419" s="12"/>
      <c r="E419" s="12"/>
      <c r="F419" s="65"/>
      <c r="G419" s="65"/>
      <c r="H419" s="6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91"/>
      <c r="D420" s="12"/>
      <c r="E420" s="12"/>
      <c r="F420" s="65"/>
      <c r="G420" s="65"/>
      <c r="H420" s="6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91"/>
      <c r="D421" s="12"/>
      <c r="E421" s="12"/>
      <c r="F421" s="65"/>
      <c r="G421" s="65"/>
      <c r="H421" s="6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91"/>
      <c r="D422" s="12"/>
      <c r="E422" s="12"/>
      <c r="F422" s="65"/>
      <c r="G422" s="65"/>
      <c r="H422" s="6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91"/>
      <c r="D423" s="12"/>
      <c r="E423" s="12"/>
      <c r="F423" s="65"/>
      <c r="G423" s="65"/>
      <c r="H423" s="6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91"/>
      <c r="D424" s="12"/>
      <c r="E424" s="12"/>
      <c r="F424" s="65"/>
      <c r="G424" s="65"/>
      <c r="H424" s="6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91"/>
      <c r="D425" s="12"/>
      <c r="E425" s="12"/>
      <c r="F425" s="65"/>
      <c r="G425" s="65"/>
      <c r="H425" s="6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91"/>
      <c r="D426" s="12"/>
      <c r="E426" s="12"/>
      <c r="F426" s="65"/>
      <c r="G426" s="65"/>
      <c r="H426" s="6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91"/>
      <c r="D427" s="12"/>
      <c r="E427" s="12"/>
      <c r="F427" s="65"/>
      <c r="G427" s="65"/>
      <c r="H427" s="6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91"/>
      <c r="D428" s="12"/>
      <c r="E428" s="12"/>
      <c r="F428" s="65"/>
      <c r="G428" s="65"/>
      <c r="H428" s="6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91"/>
      <c r="D429" s="12"/>
      <c r="E429" s="12"/>
      <c r="F429" s="65"/>
      <c r="G429" s="65"/>
      <c r="H429" s="6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91"/>
      <c r="D430" s="12"/>
      <c r="E430" s="12"/>
      <c r="F430" s="65"/>
      <c r="G430" s="65"/>
      <c r="H430" s="6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91"/>
      <c r="D431" s="12"/>
      <c r="E431" s="12"/>
      <c r="F431" s="65"/>
      <c r="G431" s="65"/>
      <c r="H431" s="6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91"/>
      <c r="D432" s="12"/>
      <c r="E432" s="12"/>
      <c r="F432" s="65"/>
      <c r="G432" s="65"/>
      <c r="H432" s="6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91"/>
      <c r="D433" s="12"/>
      <c r="E433" s="12"/>
      <c r="F433" s="65"/>
      <c r="G433" s="65"/>
      <c r="H433" s="6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91"/>
      <c r="D434" s="12"/>
      <c r="E434" s="12"/>
      <c r="F434" s="65"/>
      <c r="G434" s="65"/>
      <c r="H434" s="6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91"/>
      <c r="D435" s="12"/>
      <c r="E435" s="12"/>
      <c r="F435" s="65"/>
      <c r="G435" s="65"/>
      <c r="H435" s="6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91"/>
      <c r="D436" s="12"/>
      <c r="E436" s="12"/>
      <c r="F436" s="65"/>
      <c r="G436" s="65"/>
      <c r="H436" s="6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91"/>
      <c r="D437" s="12"/>
      <c r="E437" s="12"/>
      <c r="F437" s="65"/>
      <c r="G437" s="65"/>
      <c r="H437" s="6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91"/>
      <c r="D438" s="12"/>
      <c r="E438" s="12"/>
      <c r="F438" s="65"/>
      <c r="G438" s="65"/>
      <c r="H438" s="6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91"/>
      <c r="D439" s="12"/>
      <c r="E439" s="12"/>
      <c r="F439" s="65"/>
      <c r="G439" s="65"/>
      <c r="H439" s="6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91"/>
      <c r="D440" s="12"/>
      <c r="E440" s="12"/>
      <c r="F440" s="65"/>
      <c r="G440" s="65"/>
      <c r="H440" s="6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91"/>
      <c r="D441" s="12"/>
      <c r="E441" s="12"/>
      <c r="F441" s="65"/>
      <c r="G441" s="65"/>
      <c r="H441" s="6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91"/>
      <c r="D442" s="12"/>
      <c r="E442" s="12"/>
      <c r="F442" s="65"/>
      <c r="G442" s="65"/>
      <c r="H442" s="6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91"/>
      <c r="D443" s="12"/>
      <c r="E443" s="12"/>
      <c r="F443" s="65"/>
      <c r="G443" s="65"/>
      <c r="H443" s="6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91"/>
      <c r="D444" s="12"/>
      <c r="E444" s="12"/>
      <c r="F444" s="65"/>
      <c r="G444" s="65"/>
      <c r="H444" s="6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91"/>
      <c r="D445" s="12"/>
      <c r="E445" s="12"/>
      <c r="F445" s="65"/>
      <c r="G445" s="65"/>
      <c r="H445" s="6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91"/>
      <c r="D446" s="12"/>
      <c r="E446" s="12"/>
      <c r="F446" s="65"/>
      <c r="G446" s="65"/>
      <c r="H446" s="6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91"/>
      <c r="D447" s="12"/>
      <c r="E447" s="12"/>
      <c r="F447" s="65"/>
      <c r="G447" s="65"/>
      <c r="H447" s="6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91"/>
      <c r="D448" s="12"/>
      <c r="E448" s="12"/>
      <c r="F448" s="65"/>
      <c r="G448" s="65"/>
      <c r="H448" s="6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91"/>
      <c r="D449" s="12"/>
      <c r="E449" s="12"/>
      <c r="F449" s="65"/>
      <c r="G449" s="65"/>
      <c r="H449" s="6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91"/>
      <c r="D450" s="12"/>
      <c r="E450" s="12"/>
      <c r="F450" s="65"/>
      <c r="G450" s="65"/>
      <c r="H450" s="6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91"/>
      <c r="D451" s="12"/>
      <c r="E451" s="12"/>
      <c r="F451" s="65"/>
      <c r="G451" s="65"/>
      <c r="H451" s="6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91"/>
      <c r="D452" s="12"/>
      <c r="E452" s="12"/>
      <c r="F452" s="65"/>
      <c r="G452" s="65"/>
      <c r="H452" s="6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91"/>
      <c r="D453" s="12"/>
      <c r="E453" s="12"/>
      <c r="F453" s="65"/>
      <c r="G453" s="65"/>
      <c r="H453" s="6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91"/>
      <c r="D454" s="12"/>
      <c r="E454" s="12"/>
      <c r="F454" s="65"/>
      <c r="G454" s="65"/>
      <c r="H454" s="6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91"/>
      <c r="D455" s="12"/>
      <c r="E455" s="12"/>
      <c r="F455" s="65"/>
      <c r="G455" s="65"/>
      <c r="H455" s="6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91"/>
      <c r="D456" s="12"/>
      <c r="E456" s="12"/>
      <c r="F456" s="65"/>
      <c r="G456" s="65"/>
      <c r="H456" s="6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91"/>
      <c r="D457" s="12"/>
      <c r="E457" s="12"/>
      <c r="F457" s="65"/>
      <c r="G457" s="65"/>
      <c r="H457" s="6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91"/>
      <c r="D458" s="12"/>
      <c r="E458" s="12"/>
      <c r="F458" s="65"/>
      <c r="G458" s="65"/>
      <c r="H458" s="6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91"/>
      <c r="D459" s="12"/>
      <c r="E459" s="12"/>
      <c r="F459" s="65"/>
      <c r="G459" s="65"/>
      <c r="H459" s="6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91"/>
      <c r="D460" s="12"/>
      <c r="E460" s="12"/>
      <c r="F460" s="65"/>
      <c r="G460" s="65"/>
      <c r="H460" s="6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91"/>
      <c r="D461" s="12"/>
      <c r="E461" s="12"/>
      <c r="F461" s="65"/>
      <c r="G461" s="65"/>
      <c r="H461" s="6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91"/>
      <c r="D462" s="12"/>
      <c r="E462" s="12"/>
      <c r="F462" s="65"/>
      <c r="G462" s="65"/>
      <c r="H462" s="6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91"/>
      <c r="D463" s="12"/>
      <c r="E463" s="12"/>
      <c r="F463" s="65"/>
      <c r="G463" s="65"/>
      <c r="H463" s="6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91"/>
      <c r="D464" s="12"/>
      <c r="E464" s="12"/>
      <c r="F464" s="65"/>
      <c r="G464" s="65"/>
      <c r="H464" s="6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91"/>
      <c r="D465" s="12"/>
      <c r="E465" s="12"/>
      <c r="F465" s="65"/>
      <c r="G465" s="65"/>
      <c r="H465" s="6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91"/>
      <c r="D466" s="12"/>
      <c r="E466" s="12"/>
      <c r="F466" s="65"/>
      <c r="G466" s="65"/>
      <c r="H466" s="6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91"/>
      <c r="D467" s="12"/>
      <c r="E467" s="12"/>
      <c r="F467" s="65"/>
      <c r="G467" s="65"/>
      <c r="H467" s="6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91"/>
      <c r="D468" s="12"/>
      <c r="E468" s="12"/>
      <c r="F468" s="65"/>
      <c r="G468" s="65"/>
      <c r="H468" s="6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91"/>
      <c r="D469" s="12"/>
      <c r="E469" s="12"/>
      <c r="F469" s="65"/>
      <c r="G469" s="65"/>
      <c r="H469" s="6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91"/>
      <c r="D470" s="12"/>
      <c r="E470" s="12"/>
      <c r="F470" s="65"/>
      <c r="G470" s="65"/>
      <c r="H470" s="6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91"/>
      <c r="D471" s="12"/>
      <c r="E471" s="12"/>
      <c r="F471" s="65"/>
      <c r="G471" s="65"/>
      <c r="H471" s="6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91"/>
      <c r="D472" s="12"/>
      <c r="E472" s="12"/>
      <c r="F472" s="65"/>
      <c r="G472" s="65"/>
      <c r="H472" s="6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91"/>
      <c r="D473" s="12"/>
      <c r="E473" s="12"/>
      <c r="F473" s="65"/>
      <c r="G473" s="65"/>
      <c r="H473" s="6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91"/>
      <c r="D474" s="12"/>
      <c r="E474" s="12"/>
      <c r="F474" s="65"/>
      <c r="G474" s="65"/>
      <c r="H474" s="6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91"/>
      <c r="D475" s="12"/>
      <c r="E475" s="12"/>
      <c r="F475" s="65"/>
      <c r="G475" s="65"/>
      <c r="H475" s="6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91"/>
      <c r="D476" s="12"/>
      <c r="E476" s="12"/>
      <c r="F476" s="65"/>
      <c r="G476" s="65"/>
      <c r="H476" s="6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91"/>
      <c r="D477" s="12"/>
      <c r="E477" s="12"/>
      <c r="F477" s="65"/>
      <c r="G477" s="65"/>
      <c r="H477" s="6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91"/>
      <c r="D478" s="12"/>
      <c r="E478" s="12"/>
      <c r="F478" s="65"/>
      <c r="G478" s="65"/>
      <c r="H478" s="6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91"/>
      <c r="D479" s="12"/>
      <c r="E479" s="12"/>
      <c r="F479" s="65"/>
      <c r="G479" s="65"/>
      <c r="H479" s="6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91"/>
      <c r="D480" s="12"/>
      <c r="E480" s="12"/>
      <c r="F480" s="65"/>
      <c r="G480" s="65"/>
      <c r="H480" s="6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91"/>
      <c r="D481" s="12"/>
      <c r="E481" s="12"/>
      <c r="F481" s="65"/>
      <c r="G481" s="65"/>
      <c r="H481" s="6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91"/>
      <c r="D482" s="12"/>
      <c r="E482" s="12"/>
      <c r="F482" s="65"/>
      <c r="G482" s="65"/>
      <c r="H482" s="6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91"/>
      <c r="D483" s="12"/>
      <c r="E483" s="12"/>
      <c r="F483" s="65"/>
      <c r="G483" s="65"/>
      <c r="H483" s="6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91"/>
      <c r="D484" s="12"/>
      <c r="E484" s="12"/>
      <c r="F484" s="65"/>
      <c r="G484" s="65"/>
      <c r="H484" s="6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91"/>
      <c r="D485" s="12"/>
      <c r="E485" s="12"/>
      <c r="F485" s="65"/>
      <c r="G485" s="65"/>
      <c r="H485" s="6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91"/>
      <c r="D486" s="12"/>
      <c r="E486" s="12"/>
      <c r="F486" s="65"/>
      <c r="G486" s="65"/>
      <c r="H486" s="6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91"/>
      <c r="D487" s="12"/>
      <c r="E487" s="12"/>
      <c r="F487" s="65"/>
      <c r="G487" s="65"/>
      <c r="H487" s="6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91"/>
      <c r="D488" s="12"/>
      <c r="E488" s="12"/>
      <c r="F488" s="65"/>
      <c r="G488" s="65"/>
      <c r="H488" s="6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91"/>
      <c r="D489" s="12"/>
      <c r="E489" s="12"/>
      <c r="F489" s="65"/>
      <c r="G489" s="65"/>
      <c r="H489" s="6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91"/>
      <c r="D490" s="12"/>
      <c r="E490" s="12"/>
      <c r="F490" s="65"/>
      <c r="G490" s="65"/>
      <c r="H490" s="6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91"/>
      <c r="D491" s="12"/>
      <c r="E491" s="12"/>
      <c r="F491" s="65"/>
      <c r="G491" s="65"/>
      <c r="H491" s="6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91"/>
      <c r="D492" s="12"/>
      <c r="E492" s="12"/>
      <c r="F492" s="65"/>
      <c r="G492" s="65"/>
      <c r="H492" s="6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91"/>
      <c r="D493" s="12"/>
      <c r="E493" s="12"/>
      <c r="F493" s="65"/>
      <c r="G493" s="65"/>
      <c r="H493" s="6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91"/>
      <c r="D494" s="12"/>
      <c r="E494" s="12"/>
      <c r="F494" s="65"/>
      <c r="G494" s="65"/>
      <c r="H494" s="6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91"/>
      <c r="D495" s="12"/>
      <c r="E495" s="12"/>
      <c r="F495" s="65"/>
      <c r="G495" s="65"/>
      <c r="H495" s="6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91"/>
      <c r="D496" s="12"/>
      <c r="E496" s="12"/>
      <c r="F496" s="65"/>
      <c r="G496" s="65"/>
      <c r="H496" s="6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91"/>
      <c r="D497" s="12"/>
      <c r="E497" s="12"/>
      <c r="F497" s="65"/>
      <c r="G497" s="65"/>
      <c r="H497" s="6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91"/>
      <c r="D498" s="12"/>
      <c r="E498" s="12"/>
      <c r="F498" s="65"/>
      <c r="G498" s="65"/>
      <c r="H498" s="6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91"/>
      <c r="D499" s="12"/>
      <c r="E499" s="12"/>
      <c r="F499" s="65"/>
      <c r="G499" s="65"/>
      <c r="H499" s="6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91"/>
      <c r="D500" s="12"/>
      <c r="E500" s="12"/>
      <c r="F500" s="65"/>
      <c r="G500" s="65"/>
      <c r="H500" s="6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91"/>
      <c r="D501" s="12"/>
      <c r="E501" s="12"/>
      <c r="F501" s="65"/>
      <c r="G501" s="65"/>
      <c r="H501" s="6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91"/>
      <c r="D502" s="12"/>
      <c r="E502" s="12"/>
      <c r="F502" s="65"/>
      <c r="G502" s="65"/>
      <c r="H502" s="6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91"/>
      <c r="D503" s="12"/>
      <c r="E503" s="12"/>
      <c r="F503" s="65"/>
      <c r="G503" s="65"/>
      <c r="H503" s="6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91"/>
      <c r="D504" s="12"/>
      <c r="E504" s="12"/>
      <c r="F504" s="65"/>
      <c r="G504" s="65"/>
      <c r="H504" s="6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91"/>
      <c r="D505" s="12"/>
      <c r="E505" s="12"/>
      <c r="F505" s="65"/>
      <c r="G505" s="65"/>
      <c r="H505" s="6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91"/>
      <c r="D506" s="12"/>
      <c r="E506" s="12"/>
      <c r="F506" s="65"/>
      <c r="G506" s="65"/>
      <c r="H506" s="6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91"/>
      <c r="D507" s="12"/>
      <c r="E507" s="12"/>
      <c r="F507" s="65"/>
      <c r="G507" s="65"/>
      <c r="H507" s="6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91"/>
      <c r="D508" s="12"/>
      <c r="E508" s="12"/>
      <c r="F508" s="65"/>
      <c r="G508" s="65"/>
      <c r="H508" s="6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91"/>
      <c r="D509" s="12"/>
      <c r="E509" s="12"/>
      <c r="F509" s="65"/>
      <c r="G509" s="65"/>
      <c r="H509" s="6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91"/>
      <c r="D510" s="12"/>
      <c r="E510" s="12"/>
      <c r="F510" s="65"/>
      <c r="G510" s="65"/>
      <c r="H510" s="6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91"/>
      <c r="D511" s="12"/>
      <c r="E511" s="12"/>
      <c r="F511" s="65"/>
      <c r="G511" s="65"/>
      <c r="H511" s="6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91"/>
      <c r="D512" s="12"/>
      <c r="E512" s="12"/>
      <c r="F512" s="65"/>
      <c r="G512" s="65"/>
      <c r="H512" s="6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91"/>
      <c r="D513" s="12"/>
      <c r="E513" s="12"/>
      <c r="F513" s="65"/>
      <c r="G513" s="65"/>
      <c r="H513" s="6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91"/>
      <c r="D514" s="12"/>
      <c r="E514" s="12"/>
      <c r="F514" s="65"/>
      <c r="G514" s="65"/>
      <c r="H514" s="6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91"/>
      <c r="D515" s="12"/>
      <c r="E515" s="12"/>
      <c r="F515" s="65"/>
      <c r="G515" s="65"/>
      <c r="H515" s="6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91"/>
      <c r="D516" s="12"/>
      <c r="E516" s="12"/>
      <c r="F516" s="65"/>
      <c r="G516" s="65"/>
      <c r="H516" s="6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91"/>
      <c r="D517" s="12"/>
      <c r="E517" s="12"/>
      <c r="F517" s="65"/>
      <c r="G517" s="65"/>
      <c r="H517" s="6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91"/>
      <c r="D518" s="12"/>
      <c r="E518" s="12"/>
      <c r="F518" s="65"/>
      <c r="G518" s="65"/>
      <c r="H518" s="6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91"/>
      <c r="D519" s="12"/>
      <c r="E519" s="12"/>
      <c r="F519" s="65"/>
      <c r="G519" s="65"/>
      <c r="H519" s="6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91"/>
      <c r="D520" s="12"/>
      <c r="E520" s="12"/>
      <c r="F520" s="65"/>
      <c r="G520" s="65"/>
      <c r="H520" s="6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91"/>
      <c r="D521" s="12"/>
      <c r="E521" s="12"/>
      <c r="F521" s="65"/>
      <c r="G521" s="65"/>
      <c r="H521" s="6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91"/>
      <c r="D522" s="12"/>
      <c r="E522" s="12"/>
      <c r="F522" s="65"/>
      <c r="G522" s="65"/>
      <c r="H522" s="6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91"/>
      <c r="D523" s="12"/>
      <c r="E523" s="12"/>
      <c r="F523" s="65"/>
      <c r="G523" s="65"/>
      <c r="H523" s="6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91"/>
      <c r="D524" s="12"/>
      <c r="E524" s="12"/>
      <c r="F524" s="65"/>
      <c r="G524" s="65"/>
      <c r="H524" s="6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91"/>
      <c r="D525" s="12"/>
      <c r="E525" s="12"/>
      <c r="F525" s="65"/>
      <c r="G525" s="65"/>
      <c r="H525" s="6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91"/>
      <c r="D526" s="12"/>
      <c r="E526" s="12"/>
      <c r="F526" s="65"/>
      <c r="G526" s="65"/>
      <c r="H526" s="6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91"/>
      <c r="D527" s="12"/>
      <c r="E527" s="12"/>
      <c r="F527" s="65"/>
      <c r="G527" s="65"/>
      <c r="H527" s="6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91"/>
      <c r="D528" s="12"/>
      <c r="E528" s="12"/>
      <c r="F528" s="65"/>
      <c r="G528" s="65"/>
      <c r="H528" s="6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91"/>
      <c r="D529" s="12"/>
      <c r="E529" s="12"/>
      <c r="F529" s="65"/>
      <c r="G529" s="65"/>
      <c r="H529" s="6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91"/>
      <c r="D530" s="12"/>
      <c r="E530" s="12"/>
      <c r="F530" s="65"/>
      <c r="G530" s="65"/>
      <c r="H530" s="6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91"/>
      <c r="D531" s="12"/>
      <c r="E531" s="12"/>
      <c r="F531" s="65"/>
      <c r="G531" s="65"/>
      <c r="H531" s="6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91"/>
      <c r="D532" s="12"/>
      <c r="E532" s="12"/>
      <c r="F532" s="65"/>
      <c r="G532" s="65"/>
      <c r="H532" s="6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91"/>
      <c r="D533" s="12"/>
      <c r="E533" s="12"/>
      <c r="F533" s="65"/>
      <c r="G533" s="65"/>
      <c r="H533" s="6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91"/>
      <c r="D534" s="12"/>
      <c r="E534" s="12"/>
      <c r="F534" s="65"/>
      <c r="G534" s="65"/>
      <c r="H534" s="6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91"/>
      <c r="D535" s="12"/>
      <c r="E535" s="12"/>
      <c r="F535" s="65"/>
      <c r="G535" s="65"/>
      <c r="H535" s="6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91"/>
      <c r="D536" s="12"/>
      <c r="E536" s="12"/>
      <c r="F536" s="65"/>
      <c r="G536" s="65"/>
      <c r="H536" s="6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91"/>
      <c r="D537" s="12"/>
      <c r="E537" s="12"/>
      <c r="F537" s="65"/>
      <c r="G537" s="65"/>
      <c r="H537" s="6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91"/>
      <c r="D538" s="12"/>
      <c r="E538" s="12"/>
      <c r="F538" s="65"/>
      <c r="G538" s="65"/>
      <c r="H538" s="6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91"/>
      <c r="D539" s="12"/>
      <c r="E539" s="12"/>
      <c r="F539" s="65"/>
      <c r="G539" s="65"/>
      <c r="H539" s="6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91"/>
      <c r="D540" s="12"/>
      <c r="E540" s="12"/>
      <c r="F540" s="65"/>
      <c r="G540" s="65"/>
      <c r="H540" s="6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91"/>
      <c r="D541" s="12"/>
      <c r="E541" s="12"/>
      <c r="F541" s="65"/>
      <c r="G541" s="65"/>
      <c r="H541" s="6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91"/>
      <c r="D542" s="12"/>
      <c r="E542" s="12"/>
      <c r="F542" s="65"/>
      <c r="G542" s="65"/>
      <c r="H542" s="6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91"/>
      <c r="D543" s="12"/>
      <c r="E543" s="12"/>
      <c r="F543" s="65"/>
      <c r="G543" s="65"/>
      <c r="H543" s="6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91"/>
      <c r="D544" s="12"/>
      <c r="E544" s="12"/>
      <c r="F544" s="65"/>
      <c r="G544" s="65"/>
      <c r="H544" s="6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91"/>
      <c r="D545" s="12"/>
      <c r="E545" s="12"/>
      <c r="F545" s="65"/>
      <c r="G545" s="65"/>
      <c r="H545" s="6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91"/>
      <c r="D546" s="12"/>
      <c r="E546" s="12"/>
      <c r="F546" s="65"/>
      <c r="G546" s="65"/>
      <c r="H546" s="6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91"/>
      <c r="D547" s="12"/>
      <c r="E547" s="12"/>
      <c r="F547" s="65"/>
      <c r="G547" s="65"/>
      <c r="H547" s="6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91"/>
      <c r="D548" s="12"/>
      <c r="E548" s="12"/>
      <c r="F548" s="65"/>
      <c r="G548" s="65"/>
      <c r="H548" s="6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91"/>
      <c r="D549" s="12"/>
      <c r="E549" s="12"/>
      <c r="F549" s="65"/>
      <c r="G549" s="65"/>
      <c r="H549" s="6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91"/>
      <c r="D550" s="12"/>
      <c r="E550" s="12"/>
      <c r="F550" s="65"/>
      <c r="G550" s="65"/>
      <c r="H550" s="6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91"/>
      <c r="D551" s="12"/>
      <c r="E551" s="12"/>
      <c r="F551" s="65"/>
      <c r="G551" s="65"/>
      <c r="H551" s="6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91"/>
      <c r="D552" s="12"/>
      <c r="E552" s="12"/>
      <c r="F552" s="65"/>
      <c r="G552" s="65"/>
      <c r="H552" s="6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91"/>
      <c r="D553" s="12"/>
      <c r="E553" s="12"/>
      <c r="F553" s="65"/>
      <c r="G553" s="65"/>
      <c r="H553" s="6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91"/>
      <c r="D554" s="12"/>
      <c r="E554" s="12"/>
      <c r="F554" s="65"/>
      <c r="G554" s="65"/>
      <c r="H554" s="6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91"/>
      <c r="D555" s="12"/>
      <c r="E555" s="12"/>
      <c r="F555" s="65"/>
      <c r="G555" s="65"/>
      <c r="H555" s="6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91"/>
      <c r="D556" s="12"/>
      <c r="E556" s="12"/>
      <c r="F556" s="65"/>
      <c r="G556" s="65"/>
      <c r="H556" s="6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91"/>
      <c r="D557" s="12"/>
      <c r="E557" s="12"/>
      <c r="F557" s="65"/>
      <c r="G557" s="65"/>
      <c r="H557" s="6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91"/>
      <c r="D558" s="12"/>
      <c r="E558" s="12"/>
      <c r="F558" s="65"/>
      <c r="G558" s="65"/>
      <c r="H558" s="6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91"/>
      <c r="D559" s="12"/>
      <c r="E559" s="12"/>
      <c r="F559" s="65"/>
      <c r="G559" s="65"/>
      <c r="H559" s="6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91"/>
      <c r="D560" s="12"/>
      <c r="E560" s="12"/>
      <c r="F560" s="65"/>
      <c r="G560" s="65"/>
      <c r="H560" s="6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91"/>
      <c r="D561" s="12"/>
      <c r="E561" s="12"/>
      <c r="F561" s="65"/>
      <c r="G561" s="65"/>
      <c r="H561" s="6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91"/>
      <c r="D562" s="12"/>
      <c r="E562" s="12"/>
      <c r="F562" s="65"/>
      <c r="G562" s="65"/>
      <c r="H562" s="6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91"/>
      <c r="D563" s="12"/>
      <c r="E563" s="12"/>
      <c r="F563" s="65"/>
      <c r="G563" s="65"/>
      <c r="H563" s="6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91"/>
      <c r="D564" s="12"/>
      <c r="E564" s="12"/>
      <c r="F564" s="65"/>
      <c r="G564" s="65"/>
      <c r="H564" s="6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91"/>
      <c r="D565" s="12"/>
      <c r="E565" s="12"/>
      <c r="F565" s="65"/>
      <c r="G565" s="65"/>
      <c r="H565" s="6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91"/>
      <c r="D566" s="12"/>
      <c r="E566" s="12"/>
      <c r="F566" s="65"/>
      <c r="G566" s="65"/>
      <c r="H566" s="6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91"/>
      <c r="D567" s="12"/>
      <c r="E567" s="12"/>
      <c r="F567" s="65"/>
      <c r="G567" s="65"/>
      <c r="H567" s="6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91"/>
      <c r="D568" s="12"/>
      <c r="E568" s="12"/>
      <c r="F568" s="65"/>
      <c r="G568" s="65"/>
      <c r="H568" s="6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91"/>
      <c r="D569" s="12"/>
      <c r="E569" s="12"/>
      <c r="F569" s="65"/>
      <c r="G569" s="65"/>
      <c r="H569" s="6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91"/>
      <c r="D570" s="12"/>
      <c r="E570" s="12"/>
      <c r="F570" s="65"/>
      <c r="G570" s="65"/>
      <c r="H570" s="6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91"/>
      <c r="D571" s="12"/>
      <c r="E571" s="12"/>
      <c r="F571" s="65"/>
      <c r="G571" s="65"/>
      <c r="H571" s="6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91"/>
      <c r="D572" s="12"/>
      <c r="E572" s="12"/>
      <c r="F572" s="65"/>
      <c r="G572" s="65"/>
      <c r="H572" s="6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91"/>
      <c r="D573" s="12"/>
      <c r="E573" s="12"/>
      <c r="F573" s="65"/>
      <c r="G573" s="65"/>
      <c r="H573" s="6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91"/>
      <c r="D574" s="12"/>
      <c r="E574" s="12"/>
      <c r="F574" s="65"/>
      <c r="G574" s="65"/>
      <c r="H574" s="6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91"/>
      <c r="D575" s="12"/>
      <c r="E575" s="12"/>
      <c r="F575" s="65"/>
      <c r="G575" s="65"/>
      <c r="H575" s="6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91"/>
      <c r="D576" s="12"/>
      <c r="E576" s="12"/>
      <c r="F576" s="65"/>
      <c r="G576" s="65"/>
      <c r="H576" s="6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91"/>
      <c r="D577" s="12"/>
      <c r="E577" s="12"/>
      <c r="F577" s="65"/>
      <c r="G577" s="65"/>
      <c r="H577" s="6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91"/>
      <c r="D578" s="12"/>
      <c r="E578" s="12"/>
      <c r="F578" s="65"/>
      <c r="G578" s="65"/>
      <c r="H578" s="6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91"/>
      <c r="D579" s="12"/>
      <c r="E579" s="12"/>
      <c r="F579" s="65"/>
      <c r="G579" s="65"/>
      <c r="H579" s="6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91"/>
      <c r="D580" s="12"/>
      <c r="E580" s="12"/>
      <c r="F580" s="65"/>
      <c r="G580" s="65"/>
      <c r="H580" s="6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91"/>
      <c r="D581" s="12"/>
      <c r="E581" s="12"/>
      <c r="F581" s="65"/>
      <c r="G581" s="65"/>
      <c r="H581" s="6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91"/>
      <c r="D582" s="12"/>
      <c r="E582" s="12"/>
      <c r="F582" s="65"/>
      <c r="G582" s="65"/>
      <c r="H582" s="6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91"/>
      <c r="D583" s="12"/>
      <c r="E583" s="12"/>
      <c r="F583" s="65"/>
      <c r="G583" s="65"/>
      <c r="H583" s="6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91"/>
      <c r="D584" s="12"/>
      <c r="E584" s="12"/>
      <c r="F584" s="65"/>
      <c r="G584" s="65"/>
      <c r="H584" s="6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91"/>
      <c r="D585" s="12"/>
      <c r="E585" s="12"/>
      <c r="F585" s="65"/>
      <c r="G585" s="65"/>
      <c r="H585" s="6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91"/>
      <c r="D586" s="12"/>
      <c r="E586" s="12"/>
      <c r="F586" s="65"/>
      <c r="G586" s="65"/>
      <c r="H586" s="6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91"/>
      <c r="D587" s="12"/>
      <c r="E587" s="12"/>
      <c r="F587" s="65"/>
      <c r="G587" s="65"/>
      <c r="H587" s="6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91"/>
      <c r="D588" s="12"/>
      <c r="E588" s="12"/>
      <c r="F588" s="65"/>
      <c r="G588" s="65"/>
      <c r="H588" s="6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91"/>
      <c r="D589" s="12"/>
      <c r="E589" s="12"/>
      <c r="F589" s="65"/>
      <c r="G589" s="65"/>
      <c r="H589" s="6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91"/>
      <c r="D590" s="12"/>
      <c r="E590" s="12"/>
      <c r="F590" s="65"/>
      <c r="G590" s="65"/>
      <c r="H590" s="6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91"/>
      <c r="D591" s="12"/>
      <c r="E591" s="12"/>
      <c r="F591" s="65"/>
      <c r="G591" s="65"/>
      <c r="H591" s="6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91"/>
      <c r="D592" s="12"/>
      <c r="E592" s="12"/>
      <c r="F592" s="65"/>
      <c r="G592" s="65"/>
      <c r="H592" s="6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91"/>
      <c r="D593" s="12"/>
      <c r="E593" s="12"/>
      <c r="F593" s="65"/>
      <c r="G593" s="65"/>
      <c r="H593" s="6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91"/>
      <c r="D594" s="12"/>
      <c r="E594" s="12"/>
      <c r="F594" s="65"/>
      <c r="G594" s="65"/>
      <c r="H594" s="6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91"/>
      <c r="D595" s="12"/>
      <c r="E595" s="12"/>
      <c r="F595" s="65"/>
      <c r="G595" s="65"/>
      <c r="H595" s="6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91"/>
      <c r="D596" s="12"/>
      <c r="E596" s="12"/>
      <c r="F596" s="65"/>
      <c r="G596" s="65"/>
      <c r="H596" s="6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91"/>
      <c r="D597" s="12"/>
      <c r="E597" s="12"/>
      <c r="F597" s="65"/>
      <c r="G597" s="65"/>
      <c r="H597" s="6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91"/>
      <c r="D598" s="12"/>
      <c r="E598" s="12"/>
      <c r="F598" s="65"/>
      <c r="G598" s="65"/>
      <c r="H598" s="6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91"/>
      <c r="D599" s="12"/>
      <c r="E599" s="12"/>
      <c r="F599" s="65"/>
      <c r="G599" s="65"/>
      <c r="H599" s="6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91"/>
      <c r="D600" s="12"/>
      <c r="E600" s="12"/>
      <c r="F600" s="65"/>
      <c r="G600" s="65"/>
      <c r="H600" s="6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91"/>
      <c r="D601" s="12"/>
      <c r="E601" s="12"/>
      <c r="F601" s="65"/>
      <c r="G601" s="65"/>
      <c r="H601" s="6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91"/>
      <c r="D602" s="12"/>
      <c r="E602" s="12"/>
      <c r="F602" s="65"/>
      <c r="G602" s="65"/>
      <c r="H602" s="6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91"/>
      <c r="D603" s="12"/>
      <c r="E603" s="12"/>
      <c r="F603" s="65"/>
      <c r="G603" s="65"/>
      <c r="H603" s="6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91"/>
      <c r="D604" s="12"/>
      <c r="E604" s="12"/>
      <c r="F604" s="65"/>
      <c r="G604" s="65"/>
      <c r="H604" s="6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91"/>
      <c r="D605" s="12"/>
      <c r="E605" s="12"/>
      <c r="F605" s="65"/>
      <c r="G605" s="65"/>
      <c r="H605" s="6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91"/>
      <c r="D606" s="12"/>
      <c r="E606" s="12"/>
      <c r="F606" s="65"/>
      <c r="G606" s="65"/>
      <c r="H606" s="6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91"/>
      <c r="D607" s="12"/>
      <c r="E607" s="12"/>
      <c r="F607" s="65"/>
      <c r="G607" s="65"/>
      <c r="H607" s="6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91"/>
      <c r="D608" s="12"/>
      <c r="E608" s="12"/>
      <c r="F608" s="65"/>
      <c r="G608" s="65"/>
      <c r="H608" s="6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91"/>
      <c r="D609" s="12"/>
      <c r="E609" s="12"/>
      <c r="F609" s="65"/>
      <c r="G609" s="65"/>
      <c r="H609" s="6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91"/>
      <c r="D610" s="12"/>
      <c r="E610" s="12"/>
      <c r="F610" s="65"/>
      <c r="G610" s="65"/>
      <c r="H610" s="6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91"/>
      <c r="D611" s="12"/>
      <c r="E611" s="12"/>
      <c r="F611" s="65"/>
      <c r="G611" s="65"/>
      <c r="H611" s="6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91"/>
      <c r="D612" s="12"/>
      <c r="E612" s="12"/>
      <c r="F612" s="65"/>
      <c r="G612" s="65"/>
      <c r="H612" s="6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91"/>
      <c r="D613" s="12"/>
      <c r="E613" s="12"/>
      <c r="F613" s="65"/>
      <c r="G613" s="65"/>
      <c r="H613" s="6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91"/>
      <c r="D614" s="12"/>
      <c r="E614" s="12"/>
      <c r="F614" s="65"/>
      <c r="G614" s="65"/>
      <c r="H614" s="6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91"/>
      <c r="D615" s="12"/>
      <c r="E615" s="12"/>
      <c r="F615" s="65"/>
      <c r="G615" s="65"/>
      <c r="H615" s="6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91"/>
      <c r="D616" s="12"/>
      <c r="E616" s="12"/>
      <c r="F616" s="65"/>
      <c r="G616" s="65"/>
      <c r="H616" s="6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91"/>
      <c r="D617" s="12"/>
      <c r="E617" s="12"/>
      <c r="F617" s="65"/>
      <c r="G617" s="65"/>
      <c r="H617" s="6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91"/>
      <c r="D618" s="12"/>
      <c r="E618" s="12"/>
      <c r="F618" s="65"/>
      <c r="G618" s="65"/>
      <c r="H618" s="6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91"/>
      <c r="D619" s="12"/>
      <c r="E619" s="12"/>
      <c r="F619" s="65"/>
      <c r="G619" s="65"/>
      <c r="H619" s="6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91"/>
      <c r="D620" s="12"/>
      <c r="E620" s="12"/>
      <c r="F620" s="65"/>
      <c r="G620" s="65"/>
      <c r="H620" s="6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91"/>
      <c r="D621" s="12"/>
      <c r="E621" s="12"/>
      <c r="F621" s="65"/>
      <c r="G621" s="65"/>
      <c r="H621" s="6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91"/>
      <c r="D622" s="12"/>
      <c r="E622" s="12"/>
      <c r="F622" s="65"/>
      <c r="G622" s="65"/>
      <c r="H622" s="6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91"/>
      <c r="D623" s="12"/>
      <c r="E623" s="12"/>
      <c r="F623" s="65"/>
      <c r="G623" s="65"/>
      <c r="H623" s="6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91"/>
      <c r="D624" s="12"/>
      <c r="E624" s="12"/>
      <c r="F624" s="65"/>
      <c r="G624" s="65"/>
      <c r="H624" s="6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91"/>
      <c r="D625" s="12"/>
      <c r="E625" s="12"/>
      <c r="F625" s="65"/>
      <c r="G625" s="65"/>
      <c r="H625" s="6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91"/>
      <c r="D626" s="12"/>
      <c r="E626" s="12"/>
      <c r="F626" s="65"/>
      <c r="G626" s="65"/>
      <c r="H626" s="6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91"/>
      <c r="D627" s="12"/>
      <c r="E627" s="12"/>
      <c r="F627" s="65"/>
      <c r="G627" s="65"/>
      <c r="H627" s="6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91"/>
      <c r="D628" s="12"/>
      <c r="E628" s="12"/>
      <c r="F628" s="65"/>
      <c r="G628" s="65"/>
      <c r="H628" s="6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91"/>
      <c r="D629" s="12"/>
      <c r="E629" s="12"/>
      <c r="F629" s="65"/>
      <c r="G629" s="65"/>
      <c r="H629" s="6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91"/>
      <c r="D630" s="12"/>
      <c r="E630" s="12"/>
      <c r="F630" s="65"/>
      <c r="G630" s="65"/>
      <c r="H630" s="6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91"/>
      <c r="D631" s="12"/>
      <c r="E631" s="12"/>
      <c r="F631" s="65"/>
      <c r="G631" s="65"/>
      <c r="H631" s="6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91"/>
      <c r="D632" s="12"/>
      <c r="E632" s="12"/>
      <c r="F632" s="65"/>
      <c r="G632" s="65"/>
      <c r="H632" s="6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91"/>
      <c r="D633" s="12"/>
      <c r="E633" s="12"/>
      <c r="F633" s="65"/>
      <c r="G633" s="65"/>
      <c r="H633" s="6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91"/>
      <c r="D634" s="12"/>
      <c r="E634" s="12"/>
      <c r="F634" s="65"/>
      <c r="G634" s="65"/>
      <c r="H634" s="6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91"/>
      <c r="D635" s="12"/>
      <c r="E635" s="12"/>
      <c r="F635" s="65"/>
      <c r="G635" s="65"/>
      <c r="H635" s="6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91"/>
      <c r="D636" s="12"/>
      <c r="E636" s="12"/>
      <c r="F636" s="65"/>
      <c r="G636" s="65"/>
      <c r="H636" s="6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91"/>
      <c r="D637" s="12"/>
      <c r="E637" s="12"/>
      <c r="F637" s="65"/>
      <c r="G637" s="65"/>
      <c r="H637" s="6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91"/>
      <c r="D638" s="12"/>
      <c r="E638" s="12"/>
      <c r="F638" s="65"/>
      <c r="G638" s="65"/>
      <c r="H638" s="6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91"/>
      <c r="D639" s="12"/>
      <c r="E639" s="12"/>
      <c r="F639" s="65"/>
      <c r="G639" s="65"/>
      <c r="H639" s="6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91"/>
      <c r="D640" s="12"/>
      <c r="E640" s="12"/>
      <c r="F640" s="65"/>
      <c r="G640" s="65"/>
      <c r="H640" s="6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91"/>
      <c r="D641" s="12"/>
      <c r="E641" s="12"/>
      <c r="F641" s="65"/>
      <c r="G641" s="65"/>
      <c r="H641" s="6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91"/>
      <c r="D642" s="12"/>
      <c r="E642" s="12"/>
      <c r="F642" s="65"/>
      <c r="G642" s="65"/>
      <c r="H642" s="6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91"/>
      <c r="D643" s="12"/>
      <c r="E643" s="12"/>
      <c r="F643" s="65"/>
      <c r="G643" s="65"/>
      <c r="H643" s="6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91"/>
      <c r="D644" s="12"/>
      <c r="E644" s="12"/>
      <c r="F644" s="65"/>
      <c r="G644" s="65"/>
      <c r="H644" s="6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91"/>
      <c r="D645" s="12"/>
      <c r="E645" s="12"/>
      <c r="F645" s="65"/>
      <c r="G645" s="65"/>
      <c r="H645" s="6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91"/>
      <c r="D646" s="12"/>
      <c r="E646" s="12"/>
      <c r="F646" s="65"/>
      <c r="G646" s="65"/>
      <c r="H646" s="6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91"/>
      <c r="D647" s="12"/>
      <c r="E647" s="12"/>
      <c r="F647" s="65"/>
      <c r="G647" s="65"/>
      <c r="H647" s="6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91"/>
      <c r="D648" s="12"/>
      <c r="E648" s="12"/>
      <c r="F648" s="65"/>
      <c r="G648" s="65"/>
      <c r="H648" s="6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91"/>
      <c r="D649" s="12"/>
      <c r="E649" s="12"/>
      <c r="F649" s="65"/>
      <c r="G649" s="65"/>
      <c r="H649" s="6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91"/>
      <c r="D650" s="12"/>
      <c r="E650" s="12"/>
      <c r="F650" s="65"/>
      <c r="G650" s="65"/>
      <c r="H650" s="6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91"/>
      <c r="D651" s="12"/>
      <c r="E651" s="12"/>
      <c r="F651" s="65"/>
      <c r="G651" s="65"/>
      <c r="H651" s="6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91"/>
      <c r="D652" s="12"/>
      <c r="E652" s="12"/>
      <c r="F652" s="65"/>
      <c r="G652" s="65"/>
      <c r="H652" s="6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91"/>
      <c r="D653" s="12"/>
      <c r="E653" s="12"/>
      <c r="F653" s="65"/>
      <c r="G653" s="65"/>
      <c r="H653" s="6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91"/>
      <c r="D654" s="12"/>
      <c r="E654" s="12"/>
      <c r="F654" s="65"/>
      <c r="G654" s="65"/>
      <c r="H654" s="6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91"/>
      <c r="D655" s="12"/>
      <c r="E655" s="12"/>
      <c r="F655" s="65"/>
      <c r="G655" s="65"/>
      <c r="H655" s="6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91"/>
      <c r="D656" s="12"/>
      <c r="E656" s="12"/>
      <c r="F656" s="65"/>
      <c r="G656" s="65"/>
      <c r="H656" s="6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91"/>
      <c r="D657" s="12"/>
      <c r="E657" s="12"/>
      <c r="F657" s="65"/>
      <c r="G657" s="65"/>
      <c r="H657" s="6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91"/>
      <c r="D658" s="12"/>
      <c r="E658" s="12"/>
      <c r="F658" s="65"/>
      <c r="G658" s="65"/>
      <c r="H658" s="6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91"/>
      <c r="D659" s="12"/>
      <c r="E659" s="12"/>
      <c r="F659" s="65"/>
      <c r="G659" s="65"/>
      <c r="H659" s="6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91"/>
      <c r="D660" s="12"/>
      <c r="E660" s="12"/>
      <c r="F660" s="65"/>
      <c r="G660" s="65"/>
      <c r="H660" s="6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91"/>
      <c r="D661" s="12"/>
      <c r="E661" s="12"/>
      <c r="F661" s="65"/>
      <c r="G661" s="65"/>
      <c r="H661" s="6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91"/>
      <c r="D662" s="12"/>
      <c r="E662" s="12"/>
      <c r="F662" s="65"/>
      <c r="G662" s="65"/>
      <c r="H662" s="6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91"/>
      <c r="D663" s="12"/>
      <c r="E663" s="12"/>
      <c r="F663" s="65"/>
      <c r="G663" s="65"/>
      <c r="H663" s="6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91"/>
      <c r="D664" s="12"/>
      <c r="E664" s="12"/>
      <c r="F664" s="65"/>
      <c r="G664" s="65"/>
      <c r="H664" s="6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91"/>
      <c r="D665" s="12"/>
      <c r="E665" s="12"/>
      <c r="F665" s="65"/>
      <c r="G665" s="65"/>
      <c r="H665" s="6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91"/>
      <c r="D666" s="12"/>
      <c r="E666" s="12"/>
      <c r="F666" s="65"/>
      <c r="G666" s="65"/>
      <c r="H666" s="6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91"/>
      <c r="D667" s="12"/>
      <c r="E667" s="12"/>
      <c r="F667" s="65"/>
      <c r="G667" s="65"/>
      <c r="H667" s="6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91"/>
      <c r="D668" s="12"/>
      <c r="E668" s="12"/>
      <c r="F668" s="65"/>
      <c r="G668" s="65"/>
      <c r="H668" s="6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91"/>
      <c r="D669" s="12"/>
      <c r="E669" s="12"/>
      <c r="F669" s="65"/>
      <c r="G669" s="65"/>
      <c r="H669" s="6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91"/>
      <c r="D670" s="12"/>
      <c r="E670" s="12"/>
      <c r="F670" s="65"/>
      <c r="G670" s="65"/>
      <c r="H670" s="6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91"/>
      <c r="D671" s="12"/>
      <c r="E671" s="12"/>
      <c r="F671" s="65"/>
      <c r="G671" s="65"/>
      <c r="H671" s="6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91"/>
      <c r="D672" s="12"/>
      <c r="E672" s="12"/>
      <c r="F672" s="65"/>
      <c r="G672" s="65"/>
      <c r="H672" s="6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91"/>
      <c r="D673" s="12"/>
      <c r="E673" s="12"/>
      <c r="F673" s="65"/>
      <c r="G673" s="65"/>
      <c r="H673" s="6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91"/>
      <c r="D674" s="12"/>
      <c r="E674" s="12"/>
      <c r="F674" s="65"/>
      <c r="G674" s="65"/>
      <c r="H674" s="6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91"/>
      <c r="D675" s="12"/>
      <c r="E675" s="12"/>
      <c r="F675" s="65"/>
      <c r="G675" s="65"/>
      <c r="H675" s="6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91"/>
      <c r="D676" s="12"/>
      <c r="E676" s="12"/>
      <c r="F676" s="65"/>
      <c r="G676" s="65"/>
      <c r="H676" s="6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91"/>
      <c r="D677" s="12"/>
      <c r="E677" s="12"/>
      <c r="F677" s="65"/>
      <c r="G677" s="65"/>
      <c r="H677" s="6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91"/>
      <c r="D678" s="12"/>
      <c r="E678" s="12"/>
      <c r="F678" s="65"/>
      <c r="G678" s="65"/>
      <c r="H678" s="6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91"/>
      <c r="D679" s="12"/>
      <c r="E679" s="12"/>
      <c r="F679" s="65"/>
      <c r="G679" s="65"/>
      <c r="H679" s="6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91"/>
      <c r="D680" s="12"/>
      <c r="E680" s="12"/>
      <c r="F680" s="65"/>
      <c r="G680" s="65"/>
      <c r="H680" s="6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91"/>
      <c r="D681" s="12"/>
      <c r="E681" s="12"/>
      <c r="F681" s="65"/>
      <c r="G681" s="65"/>
      <c r="H681" s="6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91"/>
      <c r="D682" s="12"/>
      <c r="E682" s="12"/>
      <c r="F682" s="65"/>
      <c r="G682" s="65"/>
      <c r="H682" s="6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91"/>
      <c r="D683" s="12"/>
      <c r="E683" s="12"/>
      <c r="F683" s="65"/>
      <c r="G683" s="65"/>
      <c r="H683" s="6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91"/>
      <c r="D684" s="12"/>
      <c r="E684" s="12"/>
      <c r="F684" s="65"/>
      <c r="G684" s="65"/>
      <c r="H684" s="6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91"/>
      <c r="D685" s="12"/>
      <c r="E685" s="12"/>
      <c r="F685" s="65"/>
      <c r="G685" s="65"/>
      <c r="H685" s="6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91"/>
      <c r="D686" s="12"/>
      <c r="E686" s="12"/>
      <c r="F686" s="65"/>
      <c r="G686" s="65"/>
      <c r="H686" s="6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91"/>
      <c r="D687" s="12"/>
      <c r="E687" s="12"/>
      <c r="F687" s="65"/>
      <c r="G687" s="65"/>
      <c r="H687" s="6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91"/>
      <c r="D688" s="12"/>
      <c r="E688" s="12"/>
      <c r="F688" s="65"/>
      <c r="G688" s="65"/>
      <c r="H688" s="6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91"/>
      <c r="D689" s="12"/>
      <c r="E689" s="12"/>
      <c r="F689" s="65"/>
      <c r="G689" s="65"/>
      <c r="H689" s="6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91"/>
      <c r="D690" s="12"/>
      <c r="E690" s="12"/>
      <c r="F690" s="65"/>
      <c r="G690" s="65"/>
      <c r="H690" s="6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91"/>
      <c r="D691" s="12"/>
      <c r="E691" s="12"/>
      <c r="F691" s="65"/>
      <c r="G691" s="65"/>
      <c r="H691" s="6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91"/>
      <c r="D692" s="12"/>
      <c r="E692" s="12"/>
      <c r="F692" s="65"/>
      <c r="G692" s="65"/>
      <c r="H692" s="6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91"/>
      <c r="D693" s="12"/>
      <c r="E693" s="12"/>
      <c r="F693" s="65"/>
      <c r="G693" s="65"/>
      <c r="H693" s="6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91"/>
      <c r="D694" s="12"/>
      <c r="E694" s="12"/>
      <c r="F694" s="65"/>
      <c r="G694" s="65"/>
      <c r="H694" s="6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91"/>
      <c r="D695" s="12"/>
      <c r="E695" s="12"/>
      <c r="F695" s="65"/>
      <c r="G695" s="65"/>
      <c r="H695" s="6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91"/>
      <c r="D696" s="12"/>
      <c r="E696" s="12"/>
      <c r="F696" s="65"/>
      <c r="G696" s="65"/>
      <c r="H696" s="6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91"/>
      <c r="D697" s="12"/>
      <c r="E697" s="12"/>
      <c r="F697" s="65"/>
      <c r="G697" s="65"/>
      <c r="H697" s="6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91"/>
      <c r="D698" s="12"/>
      <c r="E698" s="12"/>
      <c r="F698" s="65"/>
      <c r="G698" s="65"/>
      <c r="H698" s="6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91"/>
      <c r="D699" s="12"/>
      <c r="E699" s="12"/>
      <c r="F699" s="65"/>
      <c r="G699" s="65"/>
      <c r="H699" s="6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91"/>
      <c r="D700" s="12"/>
      <c r="E700" s="12"/>
      <c r="F700" s="65"/>
      <c r="G700" s="65"/>
      <c r="H700" s="6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91"/>
      <c r="D701" s="12"/>
      <c r="E701" s="12"/>
      <c r="F701" s="65"/>
      <c r="G701" s="65"/>
      <c r="H701" s="6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91"/>
      <c r="D702" s="12"/>
      <c r="E702" s="12"/>
      <c r="F702" s="65"/>
      <c r="G702" s="65"/>
      <c r="H702" s="6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91"/>
      <c r="D703" s="12"/>
      <c r="E703" s="12"/>
      <c r="F703" s="65"/>
      <c r="G703" s="65"/>
      <c r="H703" s="6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91"/>
      <c r="D704" s="12"/>
      <c r="E704" s="12"/>
      <c r="F704" s="65"/>
      <c r="G704" s="65"/>
      <c r="H704" s="6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91"/>
      <c r="D705" s="12"/>
      <c r="E705" s="12"/>
      <c r="F705" s="65"/>
      <c r="G705" s="65"/>
      <c r="H705" s="6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91"/>
      <c r="D706" s="12"/>
      <c r="E706" s="12"/>
      <c r="F706" s="65"/>
      <c r="G706" s="65"/>
      <c r="H706" s="6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91"/>
      <c r="D707" s="12"/>
      <c r="E707" s="12"/>
      <c r="F707" s="65"/>
      <c r="G707" s="65"/>
      <c r="H707" s="6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91"/>
      <c r="D708" s="12"/>
      <c r="E708" s="12"/>
      <c r="F708" s="65"/>
      <c r="G708" s="65"/>
      <c r="H708" s="6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91"/>
      <c r="D709" s="12"/>
      <c r="E709" s="12"/>
      <c r="F709" s="65"/>
      <c r="G709" s="65"/>
      <c r="H709" s="6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91"/>
      <c r="D710" s="12"/>
      <c r="E710" s="12"/>
      <c r="F710" s="65"/>
      <c r="G710" s="65"/>
      <c r="H710" s="6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91"/>
      <c r="D711" s="12"/>
      <c r="E711" s="12"/>
      <c r="F711" s="65"/>
      <c r="G711" s="65"/>
      <c r="H711" s="6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91"/>
      <c r="D712" s="12"/>
      <c r="E712" s="12"/>
      <c r="F712" s="65"/>
      <c r="G712" s="65"/>
      <c r="H712" s="6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91"/>
      <c r="D713" s="12"/>
      <c r="E713" s="12"/>
      <c r="F713" s="65"/>
      <c r="G713" s="65"/>
      <c r="H713" s="6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91"/>
      <c r="D714" s="12"/>
      <c r="E714" s="12"/>
      <c r="F714" s="65"/>
      <c r="G714" s="65"/>
      <c r="H714" s="6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91"/>
      <c r="D715" s="12"/>
      <c r="E715" s="12"/>
      <c r="F715" s="65"/>
      <c r="G715" s="65"/>
      <c r="H715" s="6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91"/>
      <c r="D716" s="12"/>
      <c r="E716" s="12"/>
      <c r="F716" s="65"/>
      <c r="G716" s="65"/>
      <c r="H716" s="6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91"/>
      <c r="D717" s="12"/>
      <c r="E717" s="12"/>
      <c r="F717" s="65"/>
      <c r="G717" s="65"/>
      <c r="H717" s="6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91"/>
      <c r="D718" s="12"/>
      <c r="E718" s="12"/>
      <c r="F718" s="65"/>
      <c r="G718" s="65"/>
      <c r="H718" s="6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91"/>
      <c r="D719" s="12"/>
      <c r="E719" s="12"/>
      <c r="F719" s="65"/>
      <c r="G719" s="65"/>
      <c r="H719" s="6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91"/>
      <c r="D720" s="12"/>
      <c r="E720" s="12"/>
      <c r="F720" s="65"/>
      <c r="G720" s="65"/>
      <c r="H720" s="6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91"/>
      <c r="D721" s="12"/>
      <c r="E721" s="12"/>
      <c r="F721" s="65"/>
      <c r="G721" s="65"/>
      <c r="H721" s="6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91"/>
      <c r="D722" s="12"/>
      <c r="E722" s="12"/>
      <c r="F722" s="65"/>
      <c r="G722" s="65"/>
      <c r="H722" s="6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91"/>
      <c r="D723" s="12"/>
      <c r="E723" s="12"/>
      <c r="F723" s="65"/>
      <c r="G723" s="65"/>
      <c r="H723" s="6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91"/>
      <c r="D724" s="12"/>
      <c r="E724" s="12"/>
      <c r="F724" s="65"/>
      <c r="G724" s="65"/>
      <c r="H724" s="6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91"/>
      <c r="D725" s="12"/>
      <c r="E725" s="12"/>
      <c r="F725" s="65"/>
      <c r="G725" s="65"/>
      <c r="H725" s="6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91"/>
      <c r="D726" s="12"/>
      <c r="E726" s="12"/>
      <c r="F726" s="65"/>
      <c r="G726" s="65"/>
      <c r="H726" s="6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91"/>
      <c r="D727" s="12"/>
      <c r="E727" s="12"/>
      <c r="F727" s="65"/>
      <c r="G727" s="65"/>
      <c r="H727" s="6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91"/>
      <c r="D728" s="12"/>
      <c r="E728" s="12"/>
      <c r="F728" s="65"/>
      <c r="G728" s="65"/>
      <c r="H728" s="6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91"/>
      <c r="D729" s="12"/>
      <c r="E729" s="12"/>
      <c r="F729" s="65"/>
      <c r="G729" s="65"/>
      <c r="H729" s="6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91"/>
      <c r="D730" s="12"/>
      <c r="E730" s="12"/>
      <c r="F730" s="65"/>
      <c r="G730" s="65"/>
      <c r="H730" s="6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91"/>
      <c r="D731" s="12"/>
      <c r="E731" s="12"/>
      <c r="F731" s="65"/>
      <c r="G731" s="65"/>
      <c r="H731" s="6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91"/>
      <c r="D732" s="12"/>
      <c r="E732" s="12"/>
      <c r="F732" s="65"/>
      <c r="G732" s="65"/>
      <c r="H732" s="6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91"/>
      <c r="D733" s="12"/>
      <c r="E733" s="12"/>
      <c r="F733" s="65"/>
      <c r="G733" s="65"/>
      <c r="H733" s="6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91"/>
      <c r="D734" s="12"/>
      <c r="E734" s="12"/>
      <c r="F734" s="65"/>
      <c r="G734" s="65"/>
      <c r="H734" s="6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91"/>
      <c r="D735" s="12"/>
      <c r="E735" s="12"/>
      <c r="F735" s="65"/>
      <c r="G735" s="65"/>
      <c r="H735" s="6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91"/>
      <c r="D736" s="12"/>
      <c r="E736" s="12"/>
      <c r="F736" s="65"/>
      <c r="G736" s="65"/>
      <c r="H736" s="6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91"/>
      <c r="D737" s="12"/>
      <c r="E737" s="12"/>
      <c r="F737" s="65"/>
      <c r="G737" s="65"/>
      <c r="H737" s="6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91"/>
      <c r="D738" s="12"/>
      <c r="E738" s="12"/>
      <c r="F738" s="65"/>
      <c r="G738" s="65"/>
      <c r="H738" s="6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91"/>
      <c r="D739" s="12"/>
      <c r="E739" s="12"/>
      <c r="F739" s="65"/>
      <c r="G739" s="65"/>
      <c r="H739" s="6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91"/>
      <c r="D740" s="12"/>
      <c r="E740" s="12"/>
      <c r="F740" s="65"/>
      <c r="G740" s="65"/>
      <c r="H740" s="6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91"/>
      <c r="D741" s="12"/>
      <c r="E741" s="12"/>
      <c r="F741" s="65"/>
      <c r="G741" s="65"/>
      <c r="H741" s="6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91"/>
      <c r="D742" s="12"/>
      <c r="E742" s="12"/>
      <c r="F742" s="65"/>
      <c r="G742" s="65"/>
      <c r="H742" s="6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91"/>
      <c r="D743" s="12"/>
      <c r="E743" s="12"/>
      <c r="F743" s="65"/>
      <c r="G743" s="65"/>
      <c r="H743" s="6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91"/>
      <c r="D744" s="12"/>
      <c r="E744" s="12"/>
      <c r="F744" s="65"/>
      <c r="G744" s="65"/>
      <c r="H744" s="6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91"/>
      <c r="D745" s="12"/>
      <c r="E745" s="12"/>
      <c r="F745" s="65"/>
      <c r="G745" s="65"/>
      <c r="H745" s="6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91"/>
      <c r="D746" s="12"/>
      <c r="E746" s="12"/>
      <c r="F746" s="65"/>
      <c r="G746" s="65"/>
      <c r="H746" s="6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91"/>
      <c r="D747" s="12"/>
      <c r="E747" s="12"/>
      <c r="F747" s="65"/>
      <c r="G747" s="65"/>
      <c r="H747" s="6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91"/>
      <c r="D748" s="12"/>
      <c r="E748" s="12"/>
      <c r="F748" s="65"/>
      <c r="G748" s="65"/>
      <c r="H748" s="6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91"/>
      <c r="D749" s="12"/>
      <c r="E749" s="12"/>
      <c r="F749" s="65"/>
      <c r="G749" s="65"/>
      <c r="H749" s="6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91"/>
      <c r="D750" s="12"/>
      <c r="E750" s="12"/>
      <c r="F750" s="65"/>
      <c r="G750" s="65"/>
      <c r="H750" s="6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91"/>
      <c r="D751" s="12"/>
      <c r="E751" s="12"/>
      <c r="F751" s="65"/>
      <c r="G751" s="65"/>
      <c r="H751" s="6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91"/>
      <c r="D752" s="12"/>
      <c r="E752" s="12"/>
      <c r="F752" s="65"/>
      <c r="G752" s="65"/>
      <c r="H752" s="6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91"/>
      <c r="D753" s="12"/>
      <c r="E753" s="12"/>
      <c r="F753" s="65"/>
      <c r="G753" s="65"/>
      <c r="H753" s="6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91"/>
      <c r="D754" s="12"/>
      <c r="E754" s="12"/>
      <c r="F754" s="65"/>
      <c r="G754" s="65"/>
      <c r="H754" s="6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91"/>
      <c r="D755" s="12"/>
      <c r="E755" s="12"/>
      <c r="F755" s="65"/>
      <c r="G755" s="65"/>
      <c r="H755" s="6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91"/>
      <c r="D756" s="12"/>
      <c r="E756" s="12"/>
      <c r="F756" s="65"/>
      <c r="G756" s="65"/>
      <c r="H756" s="6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91"/>
      <c r="D757" s="12"/>
      <c r="E757" s="12"/>
      <c r="F757" s="65"/>
      <c r="G757" s="65"/>
      <c r="H757" s="6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91"/>
      <c r="D758" s="12"/>
      <c r="E758" s="12"/>
      <c r="F758" s="65"/>
      <c r="G758" s="65"/>
      <c r="H758" s="6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91"/>
      <c r="D759" s="12"/>
      <c r="E759" s="12"/>
      <c r="F759" s="65"/>
      <c r="G759" s="65"/>
      <c r="H759" s="6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91"/>
      <c r="D760" s="12"/>
      <c r="E760" s="12"/>
      <c r="F760" s="65"/>
      <c r="G760" s="65"/>
      <c r="H760" s="6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91"/>
      <c r="D761" s="12"/>
      <c r="E761" s="12"/>
      <c r="F761" s="65"/>
      <c r="G761" s="65"/>
      <c r="H761" s="6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91"/>
      <c r="D762" s="12"/>
      <c r="E762" s="12"/>
      <c r="F762" s="65"/>
      <c r="G762" s="65"/>
      <c r="H762" s="6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91"/>
      <c r="D763" s="12"/>
      <c r="E763" s="12"/>
      <c r="F763" s="65"/>
      <c r="G763" s="65"/>
      <c r="H763" s="6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91"/>
      <c r="D764" s="12"/>
      <c r="E764" s="12"/>
      <c r="F764" s="65"/>
      <c r="G764" s="65"/>
      <c r="H764" s="6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91"/>
      <c r="D765" s="12"/>
      <c r="E765" s="12"/>
      <c r="F765" s="65"/>
      <c r="G765" s="65"/>
      <c r="H765" s="6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91"/>
      <c r="D766" s="12"/>
      <c r="E766" s="12"/>
      <c r="F766" s="65"/>
      <c r="G766" s="65"/>
      <c r="H766" s="6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91"/>
      <c r="D767" s="12"/>
      <c r="E767" s="12"/>
      <c r="F767" s="65"/>
      <c r="G767" s="65"/>
      <c r="H767" s="6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91"/>
      <c r="D768" s="12"/>
      <c r="E768" s="12"/>
      <c r="F768" s="65"/>
      <c r="G768" s="65"/>
      <c r="H768" s="6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91"/>
      <c r="D769" s="12"/>
      <c r="E769" s="12"/>
      <c r="F769" s="65"/>
      <c r="G769" s="65"/>
      <c r="H769" s="6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91"/>
      <c r="D770" s="12"/>
      <c r="E770" s="12"/>
      <c r="F770" s="65"/>
      <c r="G770" s="65"/>
      <c r="H770" s="6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91"/>
      <c r="D771" s="12"/>
      <c r="E771" s="12"/>
      <c r="F771" s="65"/>
      <c r="G771" s="65"/>
      <c r="H771" s="6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91"/>
      <c r="D772" s="12"/>
      <c r="E772" s="12"/>
      <c r="F772" s="65"/>
      <c r="G772" s="65"/>
      <c r="H772" s="6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91"/>
      <c r="D773" s="12"/>
      <c r="E773" s="12"/>
      <c r="F773" s="65"/>
      <c r="G773" s="65"/>
      <c r="H773" s="6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91"/>
      <c r="D774" s="12"/>
      <c r="E774" s="12"/>
      <c r="F774" s="65"/>
      <c r="G774" s="65"/>
      <c r="H774" s="6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91"/>
      <c r="D775" s="12"/>
      <c r="E775" s="12"/>
      <c r="F775" s="65"/>
      <c r="G775" s="65"/>
      <c r="H775" s="6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91"/>
      <c r="D776" s="12"/>
      <c r="E776" s="12"/>
      <c r="F776" s="65"/>
      <c r="G776" s="65"/>
      <c r="H776" s="6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91"/>
      <c r="D777" s="12"/>
      <c r="E777" s="12"/>
      <c r="F777" s="65"/>
      <c r="G777" s="65"/>
      <c r="H777" s="6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91"/>
      <c r="D778" s="12"/>
      <c r="E778" s="12"/>
      <c r="F778" s="65"/>
      <c r="G778" s="65"/>
      <c r="H778" s="6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91"/>
      <c r="D779" s="12"/>
      <c r="E779" s="12"/>
      <c r="F779" s="65"/>
      <c r="G779" s="65"/>
      <c r="H779" s="6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91"/>
      <c r="D780" s="12"/>
      <c r="E780" s="12"/>
      <c r="F780" s="65"/>
      <c r="G780" s="65"/>
      <c r="H780" s="6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91"/>
      <c r="D781" s="12"/>
      <c r="E781" s="12"/>
      <c r="F781" s="65"/>
      <c r="G781" s="65"/>
      <c r="H781" s="6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91"/>
      <c r="D782" s="12"/>
      <c r="E782" s="12"/>
      <c r="F782" s="65"/>
      <c r="G782" s="65"/>
      <c r="H782" s="6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91"/>
      <c r="D783" s="12"/>
      <c r="E783" s="12"/>
      <c r="F783" s="65"/>
      <c r="G783" s="65"/>
      <c r="H783" s="6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91"/>
      <c r="D784" s="12"/>
      <c r="E784" s="12"/>
      <c r="F784" s="65"/>
      <c r="G784" s="65"/>
      <c r="H784" s="6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91"/>
      <c r="D785" s="12"/>
      <c r="E785" s="12"/>
      <c r="F785" s="65"/>
      <c r="G785" s="65"/>
      <c r="H785" s="6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91"/>
      <c r="D786" s="12"/>
      <c r="E786" s="12"/>
      <c r="F786" s="65"/>
      <c r="G786" s="65"/>
      <c r="H786" s="6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91"/>
      <c r="D787" s="12"/>
      <c r="E787" s="12"/>
      <c r="F787" s="65"/>
      <c r="G787" s="65"/>
      <c r="H787" s="6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91"/>
      <c r="D788" s="12"/>
      <c r="E788" s="12"/>
      <c r="F788" s="65"/>
      <c r="G788" s="65"/>
      <c r="H788" s="6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91"/>
      <c r="D789" s="12"/>
      <c r="E789" s="12"/>
      <c r="F789" s="65"/>
      <c r="G789" s="65"/>
      <c r="H789" s="6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91"/>
      <c r="D790" s="12"/>
      <c r="E790" s="12"/>
      <c r="F790" s="65"/>
      <c r="G790" s="65"/>
      <c r="H790" s="6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91"/>
      <c r="D791" s="12"/>
      <c r="E791" s="12"/>
      <c r="F791" s="65"/>
      <c r="G791" s="65"/>
      <c r="H791" s="6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91"/>
      <c r="D792" s="12"/>
      <c r="E792" s="12"/>
      <c r="F792" s="65"/>
      <c r="G792" s="65"/>
      <c r="H792" s="6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91"/>
      <c r="D793" s="12"/>
      <c r="E793" s="12"/>
      <c r="F793" s="65"/>
      <c r="G793" s="65"/>
      <c r="H793" s="6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91"/>
      <c r="D794" s="12"/>
      <c r="E794" s="12"/>
      <c r="F794" s="65"/>
      <c r="G794" s="65"/>
      <c r="H794" s="6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91"/>
      <c r="D795" s="12"/>
      <c r="E795" s="12"/>
      <c r="F795" s="65"/>
      <c r="G795" s="65"/>
      <c r="H795" s="6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91"/>
      <c r="D796" s="12"/>
      <c r="E796" s="12"/>
      <c r="F796" s="65"/>
      <c r="G796" s="65"/>
      <c r="H796" s="6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91"/>
      <c r="D797" s="12"/>
      <c r="E797" s="12"/>
      <c r="F797" s="65"/>
      <c r="G797" s="65"/>
      <c r="H797" s="6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91"/>
      <c r="D798" s="12"/>
      <c r="E798" s="12"/>
      <c r="F798" s="65"/>
      <c r="G798" s="65"/>
      <c r="H798" s="6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91"/>
      <c r="D799" s="12"/>
      <c r="E799" s="12"/>
      <c r="F799" s="65"/>
      <c r="G799" s="65"/>
      <c r="H799" s="6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91"/>
      <c r="D800" s="12"/>
      <c r="E800" s="12"/>
      <c r="F800" s="65"/>
      <c r="G800" s="65"/>
      <c r="H800" s="6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91"/>
      <c r="D801" s="12"/>
      <c r="E801" s="12"/>
      <c r="F801" s="65"/>
      <c r="G801" s="65"/>
      <c r="H801" s="6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91"/>
      <c r="D802" s="12"/>
      <c r="E802" s="12"/>
      <c r="F802" s="65"/>
      <c r="G802" s="65"/>
      <c r="H802" s="6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91"/>
      <c r="D803" s="12"/>
      <c r="E803" s="12"/>
      <c r="F803" s="65"/>
      <c r="G803" s="65"/>
      <c r="H803" s="6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91"/>
      <c r="D804" s="12"/>
      <c r="E804" s="12"/>
      <c r="F804" s="65"/>
      <c r="G804" s="65"/>
      <c r="H804" s="6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91"/>
      <c r="D805" s="12"/>
      <c r="E805" s="12"/>
      <c r="F805" s="65"/>
      <c r="G805" s="65"/>
      <c r="H805" s="6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91"/>
      <c r="D806" s="12"/>
      <c r="E806" s="12"/>
      <c r="F806" s="65"/>
      <c r="G806" s="65"/>
      <c r="H806" s="6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91"/>
      <c r="D807" s="12"/>
      <c r="E807" s="12"/>
      <c r="F807" s="65"/>
      <c r="G807" s="65"/>
      <c r="H807" s="6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91"/>
      <c r="D808" s="12"/>
      <c r="E808" s="12"/>
      <c r="F808" s="65"/>
      <c r="G808" s="65"/>
      <c r="H808" s="6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91"/>
      <c r="D809" s="12"/>
      <c r="E809" s="12"/>
      <c r="F809" s="65"/>
      <c r="G809" s="65"/>
      <c r="H809" s="6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91"/>
      <c r="D810" s="12"/>
      <c r="E810" s="12"/>
      <c r="F810" s="65"/>
      <c r="G810" s="65"/>
      <c r="H810" s="6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91"/>
      <c r="D811" s="12"/>
      <c r="E811" s="12"/>
      <c r="F811" s="65"/>
      <c r="G811" s="65"/>
      <c r="H811" s="6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91"/>
      <c r="D812" s="12"/>
      <c r="E812" s="12"/>
      <c r="F812" s="65"/>
      <c r="G812" s="65"/>
      <c r="H812" s="6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91"/>
      <c r="D813" s="12"/>
      <c r="E813" s="12"/>
      <c r="F813" s="65"/>
      <c r="G813" s="65"/>
      <c r="H813" s="6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91"/>
      <c r="D814" s="12"/>
      <c r="E814" s="12"/>
      <c r="F814" s="65"/>
      <c r="G814" s="65"/>
      <c r="H814" s="6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91"/>
      <c r="D815" s="12"/>
      <c r="E815" s="12"/>
      <c r="F815" s="65"/>
      <c r="G815" s="65"/>
      <c r="H815" s="6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91"/>
      <c r="D816" s="12"/>
      <c r="E816" s="12"/>
      <c r="F816" s="65"/>
      <c r="G816" s="65"/>
      <c r="H816" s="6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91"/>
      <c r="D817" s="12"/>
      <c r="E817" s="12"/>
      <c r="F817" s="65"/>
      <c r="G817" s="65"/>
      <c r="H817" s="6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91"/>
      <c r="D818" s="12"/>
      <c r="E818" s="12"/>
      <c r="F818" s="65"/>
      <c r="G818" s="65"/>
      <c r="H818" s="6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91"/>
      <c r="D819" s="12"/>
      <c r="E819" s="12"/>
      <c r="F819" s="65"/>
      <c r="G819" s="65"/>
      <c r="H819" s="6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91"/>
      <c r="D820" s="12"/>
      <c r="E820" s="12"/>
      <c r="F820" s="65"/>
      <c r="G820" s="65"/>
      <c r="H820" s="6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91"/>
      <c r="D821" s="12"/>
      <c r="E821" s="12"/>
      <c r="F821" s="65"/>
      <c r="G821" s="65"/>
      <c r="H821" s="6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91"/>
      <c r="D822" s="12"/>
      <c r="E822" s="12"/>
      <c r="F822" s="65"/>
      <c r="G822" s="65"/>
      <c r="H822" s="65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91"/>
      <c r="D823" s="12"/>
      <c r="E823" s="12"/>
      <c r="F823" s="65"/>
      <c r="G823" s="65"/>
      <c r="H823" s="65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91"/>
      <c r="D824" s="12"/>
      <c r="E824" s="12"/>
      <c r="F824" s="65"/>
      <c r="G824" s="65"/>
      <c r="H824" s="65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5">
      <selection activeCell="M20" sqref="M20"/>
    </sheetView>
  </sheetViews>
  <sheetFormatPr defaultColWidth="9.140625" defaultRowHeight="21.75"/>
  <cols>
    <col min="1" max="1" width="9.57421875" style="44" customWidth="1"/>
    <col min="2" max="2" width="10.7109375" style="44" bestFit="1" customWidth="1"/>
    <col min="3" max="3" width="7.7109375" style="44" customWidth="1"/>
    <col min="4" max="4" width="10.8515625" style="44" bestFit="1" customWidth="1"/>
    <col min="5" max="5" width="11.57421875" style="44" bestFit="1" customWidth="1"/>
    <col min="6" max="6" width="9.421875" style="44" bestFit="1" customWidth="1"/>
    <col min="7" max="7" width="10.7109375" style="44" bestFit="1" customWidth="1"/>
    <col min="8" max="8" width="3.140625" style="44" customWidth="1"/>
    <col min="9" max="9" width="10.421875" style="44" bestFit="1" customWidth="1"/>
    <col min="10" max="12" width="8.421875" style="44" bestFit="1" customWidth="1"/>
    <col min="13" max="16384" width="9.140625" style="44" customWidth="1"/>
  </cols>
  <sheetData>
    <row r="1" spans="1:12" s="16" customFormat="1" ht="21" customHeight="1">
      <c r="A1" s="184" t="s">
        <v>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16" customFormat="1" ht="21" customHeight="1">
      <c r="A2" s="184" t="s">
        <v>122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s="16" customFormat="1" ht="21" customHeight="1">
      <c r="A3" s="187" t="s">
        <v>59</v>
      </c>
      <c r="B3" s="187"/>
      <c r="C3" s="187"/>
      <c r="D3" s="188" t="s">
        <v>60</v>
      </c>
      <c r="E3" s="188"/>
      <c r="F3" s="188"/>
      <c r="G3" s="189" t="s">
        <v>27</v>
      </c>
      <c r="H3" s="189"/>
      <c r="I3" s="189"/>
      <c r="J3" s="199" t="s">
        <v>46</v>
      </c>
      <c r="K3" s="199"/>
      <c r="L3" s="199"/>
    </row>
    <row r="4" spans="1:12" s="16" customFormat="1" ht="21" customHeight="1">
      <c r="A4" s="193" t="s">
        <v>47</v>
      </c>
      <c r="B4" s="193"/>
      <c r="C4" s="193"/>
      <c r="D4" s="194" t="s">
        <v>48</v>
      </c>
      <c r="E4" s="195"/>
      <c r="F4" s="195"/>
      <c r="G4" s="189" t="s">
        <v>49</v>
      </c>
      <c r="H4" s="189"/>
      <c r="I4" s="189"/>
      <c r="J4" s="199" t="s">
        <v>28</v>
      </c>
      <c r="K4" s="199"/>
      <c r="L4" s="199"/>
    </row>
    <row r="5" spans="1:12" s="16" customFormat="1" ht="45" customHeight="1">
      <c r="A5" s="190" t="s">
        <v>8</v>
      </c>
      <c r="B5" s="17" t="s">
        <v>9</v>
      </c>
      <c r="C5" s="191" t="s">
        <v>10</v>
      </c>
      <c r="D5" s="191"/>
      <c r="E5" s="18" t="s">
        <v>11</v>
      </c>
      <c r="F5" s="19" t="s">
        <v>12</v>
      </c>
      <c r="G5" s="200" t="s">
        <v>29</v>
      </c>
      <c r="H5" s="192" t="s">
        <v>30</v>
      </c>
      <c r="I5" s="196" t="s">
        <v>31</v>
      </c>
      <c r="J5" s="198" t="s">
        <v>32</v>
      </c>
      <c r="K5" s="198"/>
      <c r="L5" s="198"/>
    </row>
    <row r="6" spans="1:12" s="16" customFormat="1" ht="42" customHeight="1">
      <c r="A6" s="190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01"/>
      <c r="H6" s="192"/>
      <c r="I6" s="197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28" t="s">
        <v>21</v>
      </c>
      <c r="D7" s="220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</row>
    <row r="8" spans="1:12" s="77" customFormat="1" ht="16.5" customHeight="1">
      <c r="A8" s="229">
        <v>20949</v>
      </c>
      <c r="B8" s="230">
        <v>352.78</v>
      </c>
      <c r="C8" s="230">
        <v>5.657</v>
      </c>
      <c r="D8" s="221">
        <f aca="true" t="shared" si="0" ref="D8:D39">C8*0.0864</f>
        <v>0.48876480000000005</v>
      </c>
      <c r="E8" s="38">
        <f>SUM(J8:L8)/3</f>
        <v>63.256807047793075</v>
      </c>
      <c r="F8" s="38">
        <f>E8*D8</f>
        <v>30.917700645353175</v>
      </c>
      <c r="G8" s="37" t="str">
        <f>+DATA!I37</f>
        <v>76-78</v>
      </c>
      <c r="H8" s="39">
        <v>1</v>
      </c>
      <c r="I8" s="36">
        <f>+A8</f>
        <v>20949</v>
      </c>
      <c r="J8" s="227">
        <v>76.79442984404913</v>
      </c>
      <c r="K8" s="227">
        <v>48.93345738999426</v>
      </c>
      <c r="L8" s="227">
        <v>64.04253390933582</v>
      </c>
    </row>
    <row r="9" spans="1:12" s="78" customFormat="1" ht="16.5" customHeight="1">
      <c r="A9" s="225">
        <v>20955</v>
      </c>
      <c r="B9" s="226">
        <v>352.46</v>
      </c>
      <c r="C9" s="226">
        <v>1.076</v>
      </c>
      <c r="D9" s="222">
        <f t="shared" si="0"/>
        <v>0.0929664</v>
      </c>
      <c r="E9" s="42">
        <f aca="true" t="shared" si="1" ref="E9:E24">SUM(J9:L9)/3</f>
        <v>53.9546903876791</v>
      </c>
      <c r="F9" s="42">
        <f aca="true" t="shared" si="2" ref="F9:F24">E9*D9</f>
        <v>5.015973328457131</v>
      </c>
      <c r="G9" s="41" t="str">
        <f>+DATA!I38</f>
        <v>79-81</v>
      </c>
      <c r="H9" s="43">
        <v>2</v>
      </c>
      <c r="I9" s="40">
        <f aca="true" t="shared" si="3" ref="I9:I24">+A9</f>
        <v>20955</v>
      </c>
      <c r="J9" s="227">
        <v>43.49881796686889</v>
      </c>
      <c r="K9" s="227">
        <v>57.61819361235423</v>
      </c>
      <c r="L9" s="227">
        <v>60.74705958381419</v>
      </c>
    </row>
    <row r="10" spans="1:13" s="78" customFormat="1" ht="16.5" customHeight="1">
      <c r="A10" s="225">
        <v>20962</v>
      </c>
      <c r="B10" s="226">
        <v>352.41</v>
      </c>
      <c r="C10" s="226">
        <v>0.643</v>
      </c>
      <c r="D10" s="222">
        <f t="shared" si="0"/>
        <v>0.055555200000000006</v>
      </c>
      <c r="E10" s="42">
        <f t="shared" si="1"/>
        <v>47.27159505293567</v>
      </c>
      <c r="F10" s="42">
        <f t="shared" si="2"/>
        <v>2.626182917484852</v>
      </c>
      <c r="G10" s="41" t="str">
        <f>+DATA!I39</f>
        <v>82-84</v>
      </c>
      <c r="H10" s="43">
        <v>3</v>
      </c>
      <c r="I10" s="40">
        <f t="shared" si="3"/>
        <v>20962</v>
      </c>
      <c r="J10" s="227">
        <v>47.1510364042731</v>
      </c>
      <c r="K10" s="227">
        <v>44.01881720432981</v>
      </c>
      <c r="L10" s="227">
        <v>50.64493155020412</v>
      </c>
      <c r="M10" s="79"/>
    </row>
    <row r="11" spans="1:13" s="78" customFormat="1" ht="16.5" customHeight="1">
      <c r="A11" s="225">
        <v>21011</v>
      </c>
      <c r="B11" s="226">
        <v>357.23</v>
      </c>
      <c r="C11" s="226">
        <v>242.121</v>
      </c>
      <c r="D11" s="222">
        <f t="shared" si="0"/>
        <v>20.919254400000003</v>
      </c>
      <c r="E11" s="42">
        <f t="shared" si="1"/>
        <v>174.50896409486498</v>
      </c>
      <c r="F11" s="42">
        <f t="shared" si="2"/>
        <v>3650.5974149809467</v>
      </c>
      <c r="G11" s="41" t="str">
        <f>+DATA!I40</f>
        <v>85-87</v>
      </c>
      <c r="H11" s="43">
        <v>4</v>
      </c>
      <c r="I11" s="40">
        <f t="shared" si="3"/>
        <v>21011</v>
      </c>
      <c r="J11" s="227">
        <v>177.3616259747194</v>
      </c>
      <c r="K11" s="227">
        <v>192.44076844495928</v>
      </c>
      <c r="L11" s="227">
        <v>153.72449786491634</v>
      </c>
      <c r="M11" s="79"/>
    </row>
    <row r="12" spans="1:13" s="78" customFormat="1" ht="16.5" customHeight="1">
      <c r="A12" s="225">
        <v>21017</v>
      </c>
      <c r="B12" s="226">
        <v>356.59</v>
      </c>
      <c r="C12" s="226">
        <v>184.85</v>
      </c>
      <c r="D12" s="222">
        <f t="shared" si="0"/>
        <v>15.97104</v>
      </c>
      <c r="E12" s="42">
        <f t="shared" si="1"/>
        <v>130.28145778737655</v>
      </c>
      <c r="F12" s="42">
        <f t="shared" si="2"/>
        <v>2080.7303735805026</v>
      </c>
      <c r="G12" s="41" t="str">
        <f>+DATA!I41</f>
        <v>88-90</v>
      </c>
      <c r="H12" s="43">
        <v>5</v>
      </c>
      <c r="I12" s="40">
        <f t="shared" si="3"/>
        <v>21017</v>
      </c>
      <c r="J12" s="227">
        <v>124.76277500526808</v>
      </c>
      <c r="K12" s="227">
        <v>131.95157626116657</v>
      </c>
      <c r="L12" s="227">
        <v>134.13002209569507</v>
      </c>
      <c r="M12" s="79"/>
    </row>
    <row r="13" spans="1:13" s="78" customFormat="1" ht="16.5" customHeight="1">
      <c r="A13" s="225">
        <v>21024</v>
      </c>
      <c r="B13" s="226">
        <v>356.4</v>
      </c>
      <c r="C13" s="226">
        <v>144.91</v>
      </c>
      <c r="D13" s="222">
        <f t="shared" si="0"/>
        <v>12.520224</v>
      </c>
      <c r="E13" s="42">
        <f t="shared" si="1"/>
        <v>103.9105093528073</v>
      </c>
      <c r="F13" s="42">
        <f t="shared" si="2"/>
        <v>1300.9828530512425</v>
      </c>
      <c r="G13" s="41" t="str">
        <f>+DATA!I42</f>
        <v> 1-3</v>
      </c>
      <c r="H13" s="43">
        <v>6</v>
      </c>
      <c r="I13" s="40">
        <f t="shared" si="3"/>
        <v>21024</v>
      </c>
      <c r="J13" s="227">
        <v>115.16925426315154</v>
      </c>
      <c r="K13" s="227">
        <v>102.51355347461258</v>
      </c>
      <c r="L13" s="227">
        <v>94.04872032065775</v>
      </c>
      <c r="M13" s="79"/>
    </row>
    <row r="14" spans="1:12" s="80" customFormat="1" ht="16.5" customHeight="1">
      <c r="A14" s="225">
        <v>21040</v>
      </c>
      <c r="B14" s="226">
        <v>356.54</v>
      </c>
      <c r="C14" s="226">
        <v>217.678</v>
      </c>
      <c r="D14" s="222">
        <f t="shared" si="0"/>
        <v>18.8073792</v>
      </c>
      <c r="E14" s="42">
        <f t="shared" si="1"/>
        <v>134.02953857044045</v>
      </c>
      <c r="F14" s="42">
        <f t="shared" si="2"/>
        <v>2520.7443558952996</v>
      </c>
      <c r="G14" s="41" t="str">
        <f>+DATA!I43</f>
        <v> 4-6</v>
      </c>
      <c r="H14" s="43">
        <v>7</v>
      </c>
      <c r="I14" s="40">
        <f t="shared" si="3"/>
        <v>21040</v>
      </c>
      <c r="J14" s="227">
        <v>137.45704467355986</v>
      </c>
      <c r="K14" s="227">
        <v>136.66905864700328</v>
      </c>
      <c r="L14" s="227">
        <v>127.96251239075816</v>
      </c>
    </row>
    <row r="15" spans="1:12" s="80" customFormat="1" ht="16.5" customHeight="1">
      <c r="A15" s="225">
        <v>21047</v>
      </c>
      <c r="B15" s="226">
        <v>355.63</v>
      </c>
      <c r="C15" s="226">
        <v>179.466</v>
      </c>
      <c r="D15" s="222">
        <f t="shared" si="0"/>
        <v>15.505862400000002</v>
      </c>
      <c r="E15" s="42">
        <f t="shared" si="1"/>
        <v>132.21925925284245</v>
      </c>
      <c r="F15" s="42">
        <f t="shared" si="2"/>
        <v>2050.173640604502</v>
      </c>
      <c r="G15" s="41" t="str">
        <f>+DATA!I44</f>
        <v> 7-9</v>
      </c>
      <c r="H15" s="43">
        <v>8</v>
      </c>
      <c r="I15" s="40">
        <f t="shared" si="3"/>
        <v>21047</v>
      </c>
      <c r="J15" s="227">
        <v>132.9623875420006</v>
      </c>
      <c r="K15" s="227">
        <v>135.32071679782655</v>
      </c>
      <c r="L15" s="227">
        <v>128.37467341870016</v>
      </c>
    </row>
    <row r="16" spans="1:12" s="80" customFormat="1" ht="16.5" customHeight="1">
      <c r="A16" s="225">
        <v>21059</v>
      </c>
      <c r="B16" s="226">
        <v>355.68</v>
      </c>
      <c r="C16" s="226">
        <v>175.242</v>
      </c>
      <c r="D16" s="222">
        <f t="shared" si="0"/>
        <v>15.1409088</v>
      </c>
      <c r="E16" s="42">
        <f t="shared" si="1"/>
        <v>136.0896180857167</v>
      </c>
      <c r="F16" s="42">
        <f t="shared" si="2"/>
        <v>2060.520496062667</v>
      </c>
      <c r="G16" s="41" t="str">
        <f>+DATA!I45</f>
        <v> 10-12</v>
      </c>
      <c r="H16" s="43">
        <v>9</v>
      </c>
      <c r="I16" s="40">
        <f t="shared" si="3"/>
        <v>21059</v>
      </c>
      <c r="J16" s="227">
        <v>148.64910107467946</v>
      </c>
      <c r="K16" s="227">
        <v>131.7518833146342</v>
      </c>
      <c r="L16" s="227">
        <v>127.86786986783649</v>
      </c>
    </row>
    <row r="17" spans="1:12" s="80" customFormat="1" ht="16.5" customHeight="1">
      <c r="A17" s="225">
        <v>21068</v>
      </c>
      <c r="B17" s="226">
        <v>358.41</v>
      </c>
      <c r="C17" s="226">
        <v>284.336</v>
      </c>
      <c r="D17" s="222">
        <f t="shared" si="0"/>
        <v>24.5666304</v>
      </c>
      <c r="E17" s="42">
        <f t="shared" si="1"/>
        <v>98.2861218271485</v>
      </c>
      <c r="F17" s="42">
        <f t="shared" si="2"/>
        <v>2414.5588283769303</v>
      </c>
      <c r="G17" s="41" t="str">
        <f>+DATA!I46</f>
        <v>13-15</v>
      </c>
      <c r="H17" s="43">
        <v>10</v>
      </c>
      <c r="I17" s="40">
        <f t="shared" si="3"/>
        <v>21068</v>
      </c>
      <c r="J17" s="227">
        <v>91.0442214790088</v>
      </c>
      <c r="K17" s="227">
        <v>103.22131694164021</v>
      </c>
      <c r="L17" s="227">
        <v>100.59282706079647</v>
      </c>
    </row>
    <row r="18" spans="1:12" s="80" customFormat="1" ht="16.5" customHeight="1">
      <c r="A18" s="225">
        <v>21075</v>
      </c>
      <c r="B18" s="226">
        <v>358.16</v>
      </c>
      <c r="C18" s="226">
        <v>294.925</v>
      </c>
      <c r="D18" s="222">
        <f t="shared" si="0"/>
        <v>25.481520000000003</v>
      </c>
      <c r="E18" s="42">
        <f t="shared" si="1"/>
        <v>53.073024111918635</v>
      </c>
      <c r="F18" s="42">
        <f t="shared" si="2"/>
        <v>1352.381325368337</v>
      </c>
      <c r="G18" s="41" t="str">
        <f>+DATA!I47</f>
        <v>16-18</v>
      </c>
      <c r="H18" s="43">
        <v>11</v>
      </c>
      <c r="I18" s="40">
        <f t="shared" si="3"/>
        <v>21075</v>
      </c>
      <c r="J18" s="227">
        <v>47.20806302131919</v>
      </c>
      <c r="K18" s="227">
        <v>51.78559418925158</v>
      </c>
      <c r="L18" s="227">
        <v>60.22541512518512</v>
      </c>
    </row>
    <row r="19" spans="1:12" s="80" customFormat="1" ht="16.5" customHeight="1">
      <c r="A19" s="225">
        <v>21081</v>
      </c>
      <c r="B19" s="226">
        <v>357.39</v>
      </c>
      <c r="C19" s="226">
        <v>255.663</v>
      </c>
      <c r="D19" s="222">
        <f t="shared" si="0"/>
        <v>22.0892832</v>
      </c>
      <c r="E19" s="42">
        <f t="shared" si="1"/>
        <v>63.158288969635215</v>
      </c>
      <c r="F19" s="42">
        <f t="shared" si="2"/>
        <v>1395.1213314777085</v>
      </c>
      <c r="G19" s="41" t="str">
        <f>+DATA!I48</f>
        <v>19-21</v>
      </c>
      <c r="H19" s="43">
        <v>12</v>
      </c>
      <c r="I19" s="40">
        <f t="shared" si="3"/>
        <v>21081</v>
      </c>
      <c r="J19" s="228">
        <v>62.40905416330221</v>
      </c>
      <c r="K19" s="228">
        <v>60.38512911842056</v>
      </c>
      <c r="L19" s="228">
        <v>66.68068362718287</v>
      </c>
    </row>
    <row r="20" spans="1:12" s="80" customFormat="1" ht="16.5" customHeight="1">
      <c r="A20" s="225">
        <v>21101</v>
      </c>
      <c r="B20" s="226">
        <v>354.08</v>
      </c>
      <c r="C20" s="226">
        <v>70.64</v>
      </c>
      <c r="D20" s="222">
        <f t="shared" si="0"/>
        <v>6.103296</v>
      </c>
      <c r="E20" s="42">
        <f t="shared" si="1"/>
        <v>98.62181529074222</v>
      </c>
      <c r="F20" s="42">
        <f t="shared" si="2"/>
        <v>601.9181307767259</v>
      </c>
      <c r="G20" s="41" t="str">
        <f>+DATA!I49</f>
        <v>22-24</v>
      </c>
      <c r="H20" s="43">
        <v>13</v>
      </c>
      <c r="I20" s="40">
        <f t="shared" si="3"/>
        <v>21101</v>
      </c>
      <c r="J20" s="84">
        <v>92.03780344681176</v>
      </c>
      <c r="K20" s="84">
        <v>93.690306540137</v>
      </c>
      <c r="L20" s="84">
        <v>110.13733588527786</v>
      </c>
    </row>
    <row r="21" spans="1:12" s="80" customFormat="1" ht="16.5" customHeight="1">
      <c r="A21" s="225">
        <v>21109</v>
      </c>
      <c r="B21" s="226">
        <v>353.72</v>
      </c>
      <c r="C21" s="226">
        <v>60.217</v>
      </c>
      <c r="D21" s="222">
        <f t="shared" si="0"/>
        <v>5.2027488</v>
      </c>
      <c r="E21" s="42">
        <f t="shared" si="1"/>
        <v>73.65515184360083</v>
      </c>
      <c r="F21" s="42">
        <f t="shared" si="2"/>
        <v>383.20925286811206</v>
      </c>
      <c r="G21" s="41" t="str">
        <f>+DATA!I50</f>
        <v>25-27</v>
      </c>
      <c r="H21" s="43">
        <v>14</v>
      </c>
      <c r="I21" s="40">
        <f t="shared" si="3"/>
        <v>21109</v>
      </c>
      <c r="J21" s="84">
        <v>64.6443237514902</v>
      </c>
      <c r="K21" s="84">
        <v>77.07064247974633</v>
      </c>
      <c r="L21" s="84">
        <v>79.25048929956598</v>
      </c>
    </row>
    <row r="22" spans="1:12" s="80" customFormat="1" ht="16.5" customHeight="1">
      <c r="A22" s="225">
        <v>21122</v>
      </c>
      <c r="B22" s="226">
        <v>353.76</v>
      </c>
      <c r="C22" s="226">
        <v>61.271</v>
      </c>
      <c r="D22" s="222">
        <f t="shared" si="0"/>
        <v>5.2938144000000005</v>
      </c>
      <c r="E22" s="42">
        <f t="shared" si="1"/>
        <v>79.873858830833</v>
      </c>
      <c r="F22" s="42">
        <f t="shared" si="2"/>
        <v>422.83738406223097</v>
      </c>
      <c r="G22" s="41" t="str">
        <f>+DATA!I51</f>
        <v>28-30</v>
      </c>
      <c r="H22" s="43">
        <v>15</v>
      </c>
      <c r="I22" s="40">
        <f t="shared" si="3"/>
        <v>21122</v>
      </c>
      <c r="J22" s="84">
        <v>74.91856677523171</v>
      </c>
      <c r="K22" s="84">
        <v>79.32379713914166</v>
      </c>
      <c r="L22" s="84">
        <v>85.37921257812565</v>
      </c>
    </row>
    <row r="23" spans="1:12" s="80" customFormat="1" ht="16.5" customHeight="1">
      <c r="A23" s="87">
        <v>21130</v>
      </c>
      <c r="B23" s="88">
        <v>354.41</v>
      </c>
      <c r="C23" s="88">
        <v>96.393</v>
      </c>
      <c r="D23" s="222">
        <f t="shared" si="0"/>
        <v>8.3283552</v>
      </c>
      <c r="E23" s="42">
        <f t="shared" si="1"/>
        <v>127.43359622512922</v>
      </c>
      <c r="F23" s="42">
        <f t="shared" si="2"/>
        <v>1061.3122537762554</v>
      </c>
      <c r="G23" s="41" t="str">
        <f>+DATA!I52</f>
        <v>31-33</v>
      </c>
      <c r="H23" s="43">
        <v>16</v>
      </c>
      <c r="I23" s="40">
        <f t="shared" si="3"/>
        <v>21130</v>
      </c>
      <c r="J23" s="84">
        <v>129.36928093118823</v>
      </c>
      <c r="K23" s="84">
        <v>132.61484369028832</v>
      </c>
      <c r="L23" s="84">
        <v>120.31666405391111</v>
      </c>
    </row>
    <row r="24" spans="1:12" s="80" customFormat="1" ht="16.5" customHeight="1">
      <c r="A24" s="223">
        <v>21136</v>
      </c>
      <c r="B24" s="224">
        <v>354.83</v>
      </c>
      <c r="C24" s="224">
        <v>116.504</v>
      </c>
      <c r="D24" s="42">
        <f t="shared" si="0"/>
        <v>10.065945600000001</v>
      </c>
      <c r="E24" s="42">
        <f t="shared" si="1"/>
        <v>145.50456023286156</v>
      </c>
      <c r="F24" s="42">
        <f t="shared" si="2"/>
        <v>1464.640987855908</v>
      </c>
      <c r="G24" s="41" t="str">
        <f>+DATA!I53</f>
        <v>34-36</v>
      </c>
      <c r="H24" s="43">
        <v>17</v>
      </c>
      <c r="I24" s="40">
        <f t="shared" si="3"/>
        <v>21136</v>
      </c>
      <c r="J24" s="84">
        <v>139.4123606889771</v>
      </c>
      <c r="K24" s="84">
        <v>146.88672773495992</v>
      </c>
      <c r="L24" s="84">
        <v>150.21459227464774</v>
      </c>
    </row>
    <row r="25" spans="1:12" s="80" customFormat="1" ht="16.5" customHeight="1">
      <c r="A25" s="83">
        <v>21148</v>
      </c>
      <c r="B25" s="84">
        <v>353.05</v>
      </c>
      <c r="C25" s="84">
        <v>29.118</v>
      </c>
      <c r="D25" s="42">
        <f t="shared" si="0"/>
        <v>2.5157952</v>
      </c>
      <c r="E25" s="42">
        <f aca="true" t="shared" si="4" ref="E25:E30">SUM(J25:L25)/3</f>
        <v>63.66842013780097</v>
      </c>
      <c r="F25" s="42">
        <f aca="true" t="shared" si="5" ref="F25:F30">E25*D25</f>
        <v>160.176705774263</v>
      </c>
      <c r="G25" s="41" t="str">
        <f>+DATA!I54</f>
        <v>37-39</v>
      </c>
      <c r="H25" s="43">
        <v>18</v>
      </c>
      <c r="I25" s="40">
        <f aca="true" t="shared" si="6" ref="I25:I31">+A25</f>
        <v>21148</v>
      </c>
      <c r="J25" s="84">
        <v>67.85149774471498</v>
      </c>
      <c r="K25" s="84">
        <v>62.688646389644695</v>
      </c>
      <c r="L25" s="84">
        <v>60.46511627904323</v>
      </c>
    </row>
    <row r="26" spans="1:12" s="80" customFormat="1" ht="16.5" customHeight="1">
      <c r="A26" s="83">
        <v>21157</v>
      </c>
      <c r="B26" s="84">
        <v>352.78</v>
      </c>
      <c r="C26" s="84">
        <v>15.533</v>
      </c>
      <c r="D26" s="42">
        <f t="shared" si="0"/>
        <v>1.3420512</v>
      </c>
      <c r="E26" s="42">
        <f t="shared" si="4"/>
        <v>42.70491333333334</v>
      </c>
      <c r="F26" s="42">
        <f t="shared" si="5"/>
        <v>57.31218018489601</v>
      </c>
      <c r="G26" s="41" t="str">
        <f>+DATA!I55</f>
        <v>40-42</v>
      </c>
      <c r="H26" s="43">
        <v>19</v>
      </c>
      <c r="I26" s="40">
        <f t="shared" si="6"/>
        <v>21157</v>
      </c>
      <c r="J26" s="84">
        <v>49.38272</v>
      </c>
      <c r="K26" s="84">
        <v>38.1728</v>
      </c>
      <c r="L26" s="84">
        <v>40.55922</v>
      </c>
    </row>
    <row r="27" spans="1:12" s="81" customFormat="1" ht="16.5" customHeight="1">
      <c r="A27" s="83">
        <v>21164</v>
      </c>
      <c r="B27" s="84">
        <v>352.66</v>
      </c>
      <c r="C27" s="84">
        <v>9.961</v>
      </c>
      <c r="D27" s="42">
        <f t="shared" si="0"/>
        <v>0.8606304</v>
      </c>
      <c r="E27" s="42">
        <f t="shared" si="4"/>
        <v>33.7567</v>
      </c>
      <c r="F27" s="42">
        <f t="shared" si="5"/>
        <v>29.05204222368</v>
      </c>
      <c r="G27" s="41" t="str">
        <f>+DATA!I56</f>
        <v>43-45</v>
      </c>
      <c r="H27" s="43">
        <v>20</v>
      </c>
      <c r="I27" s="40">
        <f t="shared" si="6"/>
        <v>21164</v>
      </c>
      <c r="J27" s="84">
        <v>43.46487</v>
      </c>
      <c r="K27" s="84">
        <v>26.87637</v>
      </c>
      <c r="L27" s="84">
        <v>30.92886</v>
      </c>
    </row>
    <row r="28" spans="1:12" s="81" customFormat="1" ht="16.5" customHeight="1">
      <c r="A28" s="83">
        <v>21172</v>
      </c>
      <c r="B28" s="84">
        <v>352.49</v>
      </c>
      <c r="C28" s="84">
        <v>5.219</v>
      </c>
      <c r="D28" s="42">
        <f t="shared" si="0"/>
        <v>0.45092160000000003</v>
      </c>
      <c r="E28" s="42">
        <f t="shared" si="4"/>
        <v>30.01194666666667</v>
      </c>
      <c r="F28" s="42">
        <f t="shared" si="5"/>
        <v>13.533035010048003</v>
      </c>
      <c r="G28" s="41" t="str">
        <f>+DATA!I57</f>
        <v>46-48</v>
      </c>
      <c r="H28" s="43">
        <v>21</v>
      </c>
      <c r="I28" s="40">
        <f t="shared" si="6"/>
        <v>21172</v>
      </c>
      <c r="J28" s="84">
        <v>41.06776</v>
      </c>
      <c r="K28" s="84">
        <v>27.78024</v>
      </c>
      <c r="L28" s="84">
        <v>21.18784</v>
      </c>
    </row>
    <row r="29" spans="1:12" s="81" customFormat="1" ht="16.5" customHeight="1">
      <c r="A29" s="83">
        <v>21193</v>
      </c>
      <c r="B29" s="84">
        <v>352.03</v>
      </c>
      <c r="C29" s="84">
        <v>1.889</v>
      </c>
      <c r="D29" s="42">
        <f t="shared" si="0"/>
        <v>0.1632096</v>
      </c>
      <c r="E29" s="42">
        <f t="shared" si="4"/>
        <v>46.28384666666667</v>
      </c>
      <c r="F29" s="42">
        <f t="shared" si="5"/>
        <v>7.553968100928</v>
      </c>
      <c r="G29" s="41" t="str">
        <f>+DATA!I58</f>
        <v>49-51</v>
      </c>
      <c r="H29" s="43">
        <v>22</v>
      </c>
      <c r="I29" s="40">
        <f t="shared" si="6"/>
        <v>21193</v>
      </c>
      <c r="J29" s="84">
        <v>51.38612</v>
      </c>
      <c r="K29" s="84">
        <v>43.87737</v>
      </c>
      <c r="L29" s="84">
        <v>43.58805</v>
      </c>
    </row>
    <row r="30" spans="1:12" s="81" customFormat="1" ht="16.5" customHeight="1">
      <c r="A30" s="83">
        <v>21200</v>
      </c>
      <c r="B30" s="84">
        <v>352.8</v>
      </c>
      <c r="C30" s="84">
        <v>17.65</v>
      </c>
      <c r="D30" s="42">
        <f t="shared" si="0"/>
        <v>1.5249599999999999</v>
      </c>
      <c r="E30" s="42">
        <f t="shared" si="4"/>
        <v>88.69592</v>
      </c>
      <c r="F30" s="42">
        <f t="shared" si="5"/>
        <v>135.2577301632</v>
      </c>
      <c r="G30" s="41" t="str">
        <f>+DATA!I59</f>
        <v>52-54</v>
      </c>
      <c r="H30" s="43">
        <v>23</v>
      </c>
      <c r="I30" s="40">
        <f t="shared" si="6"/>
        <v>21200</v>
      </c>
      <c r="J30" s="84">
        <v>85.51943</v>
      </c>
      <c r="K30" s="84">
        <v>87.01908</v>
      </c>
      <c r="L30" s="84">
        <v>93.54925</v>
      </c>
    </row>
    <row r="31" spans="1:12" s="81" customFormat="1" ht="16.5" customHeight="1">
      <c r="A31" s="83">
        <v>21205</v>
      </c>
      <c r="B31" s="84">
        <v>352.62</v>
      </c>
      <c r="C31" s="84">
        <v>9.023</v>
      </c>
      <c r="D31" s="42">
        <f t="shared" si="0"/>
        <v>0.7795872</v>
      </c>
      <c r="E31" s="42">
        <f aca="true" t="shared" si="7" ref="E31:E39">SUM(J31:L31)/3</f>
        <v>79.81802333333333</v>
      </c>
      <c r="F31" s="42">
        <f aca="true" t="shared" si="8" ref="F31:F39">E31*D31</f>
        <v>62.225109319968</v>
      </c>
      <c r="G31" s="41" t="str">
        <f>+DATA!I60</f>
        <v>55-57</v>
      </c>
      <c r="H31" s="43">
        <v>24</v>
      </c>
      <c r="I31" s="40">
        <f t="shared" si="6"/>
        <v>21205</v>
      </c>
      <c r="J31" s="84">
        <v>77.97341</v>
      </c>
      <c r="K31" s="84">
        <v>85.44718</v>
      </c>
      <c r="L31" s="84">
        <v>76.03348</v>
      </c>
    </row>
    <row r="32" spans="1:12" s="81" customFormat="1" ht="16.5" customHeight="1">
      <c r="A32" s="83">
        <v>21222</v>
      </c>
      <c r="B32" s="84">
        <v>352.15</v>
      </c>
      <c r="C32" s="84">
        <v>2.646</v>
      </c>
      <c r="D32" s="42">
        <f t="shared" si="0"/>
        <v>0.2286144</v>
      </c>
      <c r="E32" s="42">
        <f t="shared" si="7"/>
        <v>56.51815333333334</v>
      </c>
      <c r="F32" s="42">
        <f t="shared" si="8"/>
        <v>12.920863713408</v>
      </c>
      <c r="G32" s="85" t="s">
        <v>50</v>
      </c>
      <c r="H32" s="89">
        <v>25</v>
      </c>
      <c r="I32" s="86" t="s">
        <v>56</v>
      </c>
      <c r="J32" s="84">
        <v>67.78928</v>
      </c>
      <c r="K32" s="84">
        <v>45.02286</v>
      </c>
      <c r="L32" s="84">
        <v>56.74232</v>
      </c>
    </row>
    <row r="33" spans="1:12" s="81" customFormat="1" ht="16.5" customHeight="1">
      <c r="A33" s="83">
        <v>21227</v>
      </c>
      <c r="B33" s="84">
        <v>352.3</v>
      </c>
      <c r="C33" s="84">
        <v>0.701</v>
      </c>
      <c r="D33" s="42">
        <f t="shared" si="0"/>
        <v>0.0605664</v>
      </c>
      <c r="E33" s="42">
        <f t="shared" si="7"/>
        <v>50.68491</v>
      </c>
      <c r="F33" s="42">
        <f t="shared" si="8"/>
        <v>3.069802533024</v>
      </c>
      <c r="G33" s="85" t="s">
        <v>51</v>
      </c>
      <c r="H33" s="89">
        <v>26</v>
      </c>
      <c r="I33" s="85" t="s">
        <v>57</v>
      </c>
      <c r="J33" s="84">
        <v>52.19322</v>
      </c>
      <c r="K33" s="84">
        <v>53.40896</v>
      </c>
      <c r="L33" s="84">
        <v>46.45255</v>
      </c>
    </row>
    <row r="34" spans="1:12" s="81" customFormat="1" ht="16.5" customHeight="1">
      <c r="A34" s="205">
        <v>21236</v>
      </c>
      <c r="B34" s="206">
        <v>352.28</v>
      </c>
      <c r="C34" s="206">
        <v>0.635</v>
      </c>
      <c r="D34" s="207">
        <f t="shared" si="0"/>
        <v>0.054864</v>
      </c>
      <c r="E34" s="207">
        <f t="shared" si="7"/>
        <v>41.155813333333334</v>
      </c>
      <c r="F34" s="207">
        <f t="shared" si="8"/>
        <v>2.25797254272</v>
      </c>
      <c r="G34" s="208" t="s">
        <v>52</v>
      </c>
      <c r="H34" s="209">
        <v>27</v>
      </c>
      <c r="I34" s="208" t="s">
        <v>58</v>
      </c>
      <c r="J34" s="206">
        <v>43.96017</v>
      </c>
      <c r="K34" s="206">
        <v>25.00316</v>
      </c>
      <c r="L34" s="206">
        <v>54.50411</v>
      </c>
    </row>
    <row r="35" spans="1:13" s="81" customFormat="1" ht="16.5" customHeight="1">
      <c r="A35" s="210"/>
      <c r="B35" s="211"/>
      <c r="C35" s="211"/>
      <c r="D35" s="212"/>
      <c r="E35" s="212"/>
      <c r="F35" s="212"/>
      <c r="G35" s="213"/>
      <c r="H35" s="214"/>
      <c r="I35" s="210"/>
      <c r="J35" s="211"/>
      <c r="K35" s="211"/>
      <c r="L35" s="211"/>
      <c r="M35" s="203"/>
    </row>
    <row r="36" spans="1:13" s="81" customFormat="1" ht="16.5" customHeight="1">
      <c r="A36" s="215"/>
      <c r="B36" s="90"/>
      <c r="C36" s="90"/>
      <c r="D36" s="216"/>
      <c r="E36" s="216"/>
      <c r="F36" s="216"/>
      <c r="G36" s="217"/>
      <c r="H36" s="218"/>
      <c r="I36" s="215"/>
      <c r="J36" s="90"/>
      <c r="K36" s="90"/>
      <c r="L36" s="90"/>
      <c r="M36" s="203"/>
    </row>
    <row r="37" spans="1:13" s="81" customFormat="1" ht="16.5" customHeight="1">
      <c r="A37" s="215"/>
      <c r="B37" s="90"/>
      <c r="C37" s="90"/>
      <c r="D37" s="216"/>
      <c r="E37" s="216"/>
      <c r="F37" s="216"/>
      <c r="G37" s="217"/>
      <c r="H37" s="218"/>
      <c r="I37" s="215"/>
      <c r="J37" s="90"/>
      <c r="K37" s="90"/>
      <c r="L37" s="90"/>
      <c r="M37" s="203"/>
    </row>
    <row r="38" spans="1:13" s="81" customFormat="1" ht="16.5" customHeight="1">
      <c r="A38" s="215"/>
      <c r="B38" s="90"/>
      <c r="C38" s="90"/>
      <c r="D38" s="216"/>
      <c r="E38" s="216"/>
      <c r="F38" s="216"/>
      <c r="G38" s="217"/>
      <c r="H38" s="218"/>
      <c r="I38" s="215"/>
      <c r="J38" s="90"/>
      <c r="K38" s="90"/>
      <c r="L38" s="90"/>
      <c r="M38" s="203"/>
    </row>
    <row r="39" spans="1:13" s="82" customFormat="1" ht="16.5" customHeight="1">
      <c r="A39" s="215"/>
      <c r="B39" s="90"/>
      <c r="C39" s="90"/>
      <c r="D39" s="216"/>
      <c r="E39" s="216"/>
      <c r="F39" s="216"/>
      <c r="G39" s="217"/>
      <c r="H39" s="219"/>
      <c r="I39" s="215"/>
      <c r="J39" s="90"/>
      <c r="K39" s="90"/>
      <c r="L39" s="90"/>
      <c r="M39" s="204"/>
    </row>
    <row r="40" spans="1:12" ht="16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</row>
    <row r="41" ht="16.5" customHeight="1"/>
    <row r="42" ht="16.5" customHeight="1"/>
  </sheetData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workbookViewId="0" topLeftCell="A1">
      <selection activeCell="J10" sqref="J10"/>
    </sheetView>
  </sheetViews>
  <sheetFormatPr defaultColWidth="9.140625" defaultRowHeight="21.75"/>
  <cols>
    <col min="1" max="9" width="9.7109375" style="45" customWidth="1"/>
    <col min="10" max="13" width="9.140625" style="45" customWidth="1"/>
    <col min="14" max="14" width="4.8515625" style="45" customWidth="1"/>
    <col min="15" max="16384" width="9.140625" style="45" customWidth="1"/>
  </cols>
  <sheetData>
    <row r="17" spans="4:6" ht="24" customHeight="1">
      <c r="D17" s="46" t="s">
        <v>43</v>
      </c>
      <c r="E17" s="47">
        <v>27</v>
      </c>
      <c r="F17" s="48" t="s">
        <v>26</v>
      </c>
    </row>
    <row r="34" spans="4:6" ht="23.25">
      <c r="D34" s="46" t="s">
        <v>44</v>
      </c>
      <c r="E34" s="47">
        <v>75</v>
      </c>
      <c r="F34" s="48" t="s">
        <v>26</v>
      </c>
    </row>
  </sheetData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workbookViewId="0" topLeftCell="A1">
      <selection activeCell="I319" sqref="I319"/>
    </sheetView>
  </sheetViews>
  <sheetFormatPr defaultColWidth="9.140625" defaultRowHeight="21.75"/>
  <cols>
    <col min="1" max="1" width="9.140625" style="62" customWidth="1"/>
    <col min="2" max="2" width="2.7109375" style="63" bestFit="1" customWidth="1"/>
    <col min="3" max="4" width="7.421875" style="64" customWidth="1"/>
    <col min="5" max="5" width="8.00390625" style="52" customWidth="1"/>
    <col min="6" max="6" width="8.7109375" style="53" customWidth="1"/>
    <col min="7" max="15" width="9.7109375" style="53" customWidth="1"/>
    <col min="16" max="16384" width="11.421875" style="53" customWidth="1"/>
  </cols>
  <sheetData>
    <row r="1" spans="1:17" ht="22.5" customHeight="1">
      <c r="A1" s="49">
        <v>39904</v>
      </c>
      <c r="B1" s="50">
        <v>37712</v>
      </c>
      <c r="C1"/>
      <c r="D1" s="51">
        <v>352.73</v>
      </c>
      <c r="F1" s="53">
        <v>351.43</v>
      </c>
      <c r="Q1" s="75"/>
    </row>
    <row r="2" spans="1:17" ht="22.5" customHeight="1">
      <c r="A2" s="49">
        <v>39905</v>
      </c>
      <c r="B2" s="50">
        <v>37713</v>
      </c>
      <c r="C2"/>
      <c r="D2" s="51">
        <v>352.73</v>
      </c>
      <c r="Q2" s="75"/>
    </row>
    <row r="3" spans="1:17" ht="22.5" customHeight="1">
      <c r="A3" s="49">
        <v>39906</v>
      </c>
      <c r="B3" s="50">
        <v>37714</v>
      </c>
      <c r="C3"/>
      <c r="D3" s="51">
        <v>352.75</v>
      </c>
      <c r="Q3" s="75"/>
    </row>
    <row r="4" spans="1:17" ht="22.5" customHeight="1">
      <c r="A4" s="49">
        <v>39907</v>
      </c>
      <c r="B4" s="50">
        <v>37715</v>
      </c>
      <c r="C4"/>
      <c r="D4" s="51">
        <v>352.8</v>
      </c>
      <c r="Q4" s="75"/>
    </row>
    <row r="5" spans="1:17" ht="22.5" customHeight="1">
      <c r="A5" s="49">
        <v>39908</v>
      </c>
      <c r="B5" s="50">
        <v>37716</v>
      </c>
      <c r="C5"/>
      <c r="D5" s="51">
        <v>352.83</v>
      </c>
      <c r="Q5" s="75"/>
    </row>
    <row r="6" spans="1:17" ht="22.5" customHeight="1">
      <c r="A6" s="49">
        <v>39909</v>
      </c>
      <c r="B6" s="50">
        <v>37717</v>
      </c>
      <c r="C6"/>
      <c r="D6" s="51">
        <v>352.83</v>
      </c>
      <c r="Q6" s="75"/>
    </row>
    <row r="7" spans="1:17" ht="22.5" customHeight="1">
      <c r="A7" s="49">
        <v>39910</v>
      </c>
      <c r="B7" s="50">
        <v>37718</v>
      </c>
      <c r="C7"/>
      <c r="D7" s="51">
        <v>352.82</v>
      </c>
      <c r="Q7" s="75"/>
    </row>
    <row r="8" spans="1:17" ht="22.5" customHeight="1">
      <c r="A8" s="49">
        <v>39911</v>
      </c>
      <c r="B8" s="50">
        <v>37719</v>
      </c>
      <c r="C8"/>
      <c r="D8" s="51">
        <v>352.8</v>
      </c>
      <c r="Q8" s="75"/>
    </row>
    <row r="9" spans="1:17" ht="22.5" customHeight="1">
      <c r="A9" s="49">
        <v>39912</v>
      </c>
      <c r="B9" s="50">
        <v>37720</v>
      </c>
      <c r="C9"/>
      <c r="D9" s="51">
        <v>352.8</v>
      </c>
      <c r="Q9" s="75"/>
    </row>
    <row r="10" spans="1:17" ht="22.5" customHeight="1">
      <c r="A10" s="49">
        <v>39913</v>
      </c>
      <c r="B10" s="50">
        <v>37721</v>
      </c>
      <c r="C10"/>
      <c r="D10" s="51">
        <v>352.79</v>
      </c>
      <c r="Q10" s="75"/>
    </row>
    <row r="11" spans="1:17" ht="22.5" customHeight="1">
      <c r="A11" s="49">
        <v>39914</v>
      </c>
      <c r="B11" s="50">
        <v>37722</v>
      </c>
      <c r="C11"/>
      <c r="D11" s="51">
        <v>352.73</v>
      </c>
      <c r="E11" s="54"/>
      <c r="Q11" s="75"/>
    </row>
    <row r="12" spans="1:17" ht="22.5" customHeight="1">
      <c r="A12" s="49">
        <v>39915</v>
      </c>
      <c r="B12" s="50">
        <v>37723</v>
      </c>
      <c r="C12"/>
      <c r="D12" s="51">
        <v>352.73</v>
      </c>
      <c r="Q12" s="75"/>
    </row>
    <row r="13" spans="1:17" ht="22.5" customHeight="1">
      <c r="A13" s="49">
        <v>39916</v>
      </c>
      <c r="B13" s="50">
        <v>37724</v>
      </c>
      <c r="C13"/>
      <c r="D13" s="51">
        <v>352.72</v>
      </c>
      <c r="Q13" s="75"/>
    </row>
    <row r="14" spans="1:17" ht="22.5" customHeight="1">
      <c r="A14" s="49">
        <v>39917</v>
      </c>
      <c r="B14" s="50">
        <v>37725</v>
      </c>
      <c r="C14"/>
      <c r="D14" s="51">
        <v>352.71</v>
      </c>
      <c r="Q14" s="75"/>
    </row>
    <row r="15" spans="1:17" ht="22.5" customHeight="1">
      <c r="A15" s="49">
        <v>39918</v>
      </c>
      <c r="B15" s="50">
        <v>37726</v>
      </c>
      <c r="C15"/>
      <c r="D15" s="51">
        <v>352.7</v>
      </c>
      <c r="Q15" s="75"/>
    </row>
    <row r="16" spans="1:17" ht="22.5" customHeight="1">
      <c r="A16" s="49">
        <v>39919</v>
      </c>
      <c r="B16" s="50">
        <v>37727</v>
      </c>
      <c r="C16"/>
      <c r="D16" s="51">
        <v>352.7</v>
      </c>
      <c r="Q16" s="75"/>
    </row>
    <row r="17" spans="1:17" ht="22.5" customHeight="1">
      <c r="A17" s="49">
        <v>39920</v>
      </c>
      <c r="B17" s="50">
        <v>37728</v>
      </c>
      <c r="C17"/>
      <c r="D17" s="51">
        <v>352.71</v>
      </c>
      <c r="J17" s="55" t="s">
        <v>43</v>
      </c>
      <c r="K17" s="56">
        <f>+$E$367</f>
        <v>0</v>
      </c>
      <c r="L17" s="57" t="s">
        <v>26</v>
      </c>
      <c r="Q17" s="75"/>
    </row>
    <row r="18" spans="1:17" ht="22.5" customHeight="1">
      <c r="A18" s="49">
        <v>39921</v>
      </c>
      <c r="B18" s="50">
        <v>37729</v>
      </c>
      <c r="C18"/>
      <c r="D18" s="51">
        <v>352.73</v>
      </c>
      <c r="Q18" s="75"/>
    </row>
    <row r="19" spans="1:17" ht="22.5" customHeight="1">
      <c r="A19" s="49">
        <v>39922</v>
      </c>
      <c r="B19" s="50">
        <v>37730</v>
      </c>
      <c r="C19"/>
      <c r="D19" s="51">
        <v>352.73</v>
      </c>
      <c r="Q19" s="75"/>
    </row>
    <row r="20" spans="1:17" ht="22.5" customHeight="1">
      <c r="A20" s="49">
        <v>39923</v>
      </c>
      <c r="B20" s="50">
        <v>37731</v>
      </c>
      <c r="C20"/>
      <c r="D20" s="51">
        <v>352.73</v>
      </c>
      <c r="Q20" s="75"/>
    </row>
    <row r="21" spans="1:17" ht="22.5" customHeight="1">
      <c r="A21" s="49">
        <v>39924</v>
      </c>
      <c r="B21" s="50">
        <v>37732</v>
      </c>
      <c r="C21"/>
      <c r="D21" s="51">
        <v>352.73</v>
      </c>
      <c r="Q21" s="75"/>
    </row>
    <row r="22" spans="1:17" ht="22.5" customHeight="1">
      <c r="A22" s="49">
        <v>39925</v>
      </c>
      <c r="B22" s="50">
        <v>37733</v>
      </c>
      <c r="C22"/>
      <c r="D22" s="51">
        <v>352.72</v>
      </c>
      <c r="Q22" s="75"/>
    </row>
    <row r="23" spans="1:17" ht="22.5" customHeight="1">
      <c r="A23" s="49">
        <v>39926</v>
      </c>
      <c r="B23" s="50">
        <v>37734</v>
      </c>
      <c r="C23"/>
      <c r="D23" s="51">
        <v>352.72</v>
      </c>
      <c r="Q23" s="75"/>
    </row>
    <row r="24" spans="1:17" ht="22.5" customHeight="1">
      <c r="A24" s="49">
        <v>39927</v>
      </c>
      <c r="B24" s="50">
        <v>37735</v>
      </c>
      <c r="C24"/>
      <c r="D24" s="51">
        <v>352.72</v>
      </c>
      <c r="Q24" s="75"/>
    </row>
    <row r="25" spans="1:17" ht="22.5" customHeight="1">
      <c r="A25" s="49">
        <v>39928</v>
      </c>
      <c r="B25" s="50">
        <v>37736</v>
      </c>
      <c r="C25"/>
      <c r="D25" s="51">
        <v>352.73</v>
      </c>
      <c r="Q25" s="75"/>
    </row>
    <row r="26" spans="1:17" ht="22.5" customHeight="1">
      <c r="A26" s="49">
        <v>39929</v>
      </c>
      <c r="B26" s="50">
        <v>37737</v>
      </c>
      <c r="C26"/>
      <c r="D26" s="51">
        <v>352.73</v>
      </c>
      <c r="Q26" s="75"/>
    </row>
    <row r="27" spans="1:19" ht="22.5" customHeight="1">
      <c r="A27" s="49">
        <v>39930</v>
      </c>
      <c r="B27" s="50">
        <v>37738</v>
      </c>
      <c r="C27"/>
      <c r="D27" s="51">
        <v>352.69</v>
      </c>
      <c r="G27" s="59"/>
      <c r="L27" s="59"/>
      <c r="M27" s="59"/>
      <c r="N27" s="59"/>
      <c r="O27" s="59"/>
      <c r="P27" s="59"/>
      <c r="Q27" s="75"/>
      <c r="R27" s="59"/>
      <c r="S27" s="59"/>
    </row>
    <row r="28" spans="1:19" s="59" customFormat="1" ht="22.5" customHeight="1">
      <c r="A28" s="49">
        <v>39931</v>
      </c>
      <c r="B28" s="50">
        <v>37739</v>
      </c>
      <c r="C28"/>
      <c r="D28" s="51">
        <v>352.66</v>
      </c>
      <c r="E28" s="6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75"/>
      <c r="R28" s="53"/>
      <c r="S28" s="53"/>
    </row>
    <row r="29" spans="1:17" ht="22.5" customHeight="1">
      <c r="A29" s="49">
        <v>39932</v>
      </c>
      <c r="B29" s="50">
        <v>37740</v>
      </c>
      <c r="C29"/>
      <c r="D29" s="51">
        <v>352.6</v>
      </c>
      <c r="Q29" s="75"/>
    </row>
    <row r="30" spans="1:17" ht="22.5" customHeight="1">
      <c r="A30" s="49">
        <v>39933</v>
      </c>
      <c r="B30" s="50">
        <v>37741</v>
      </c>
      <c r="C30"/>
      <c r="D30" s="51">
        <v>352.58</v>
      </c>
      <c r="Q30" s="75"/>
    </row>
    <row r="31" spans="1:17" ht="22.5" customHeight="1">
      <c r="A31" s="49">
        <v>39934</v>
      </c>
      <c r="B31" s="50">
        <v>37742</v>
      </c>
      <c r="C31"/>
      <c r="D31" s="51">
        <v>352.55</v>
      </c>
      <c r="Q31" s="75"/>
    </row>
    <row r="32" spans="1:4" ht="22.5" customHeight="1">
      <c r="A32" s="49">
        <v>39935</v>
      </c>
      <c r="B32" s="50">
        <v>37743</v>
      </c>
      <c r="C32"/>
      <c r="D32" s="51">
        <v>352.55</v>
      </c>
    </row>
    <row r="33" spans="1:4" ht="22.5" customHeight="1">
      <c r="A33" s="49">
        <v>39936</v>
      </c>
      <c r="B33" s="50">
        <v>37744</v>
      </c>
      <c r="C33"/>
      <c r="D33" s="51">
        <v>352.58</v>
      </c>
    </row>
    <row r="34" spans="1:13" ht="21" customHeight="1">
      <c r="A34" s="49">
        <v>39937</v>
      </c>
      <c r="B34" s="50">
        <v>37745</v>
      </c>
      <c r="C34"/>
      <c r="D34" s="51">
        <v>352.62</v>
      </c>
      <c r="J34" s="46" t="s">
        <v>45</v>
      </c>
      <c r="K34" s="202">
        <f>+COUNT(DATA!#REF!)</f>
        <v>0</v>
      </c>
      <c r="L34" s="202"/>
      <c r="M34" s="48" t="s">
        <v>26</v>
      </c>
    </row>
    <row r="35" spans="1:4" ht="21" customHeight="1">
      <c r="A35" s="49">
        <v>39938</v>
      </c>
      <c r="B35" s="50">
        <v>37746</v>
      </c>
      <c r="C35"/>
      <c r="D35" s="51">
        <v>352.78</v>
      </c>
    </row>
    <row r="36" spans="1:4" ht="21" customHeight="1">
      <c r="A36" s="49">
        <v>39939</v>
      </c>
      <c r="B36" s="50">
        <v>37747</v>
      </c>
      <c r="C36"/>
      <c r="D36" s="51">
        <v>352.88</v>
      </c>
    </row>
    <row r="37" spans="1:5" ht="21" customHeight="1">
      <c r="A37" s="49">
        <v>39940</v>
      </c>
      <c r="B37" s="50">
        <v>37748</v>
      </c>
      <c r="C37"/>
      <c r="D37" s="51">
        <v>352.89</v>
      </c>
      <c r="E37" s="52">
        <v>352.89</v>
      </c>
    </row>
    <row r="38" spans="1:4" ht="21" customHeight="1">
      <c r="A38" s="49">
        <v>39941</v>
      </c>
      <c r="B38" s="50">
        <v>37749</v>
      </c>
      <c r="C38"/>
      <c r="D38" s="51">
        <v>352.9</v>
      </c>
    </row>
    <row r="39" spans="1:4" ht="23.25">
      <c r="A39" s="49">
        <v>39942</v>
      </c>
      <c r="B39" s="50">
        <v>37750</v>
      </c>
      <c r="C39"/>
      <c r="D39" s="51">
        <v>352.93</v>
      </c>
    </row>
    <row r="40" spans="1:4" ht="23.25">
      <c r="A40" s="49">
        <v>39943</v>
      </c>
      <c r="B40" s="50">
        <v>37751</v>
      </c>
      <c r="C40"/>
      <c r="D40" s="51">
        <v>352.73</v>
      </c>
    </row>
    <row r="41" spans="1:4" ht="23.25">
      <c r="A41" s="49">
        <v>39944</v>
      </c>
      <c r="B41" s="50">
        <v>37752</v>
      </c>
      <c r="C41"/>
      <c r="D41" s="51">
        <v>352.63</v>
      </c>
    </row>
    <row r="42" spans="1:4" ht="23.25">
      <c r="A42" s="49">
        <v>39945</v>
      </c>
      <c r="B42" s="50">
        <v>37753</v>
      </c>
      <c r="C42"/>
      <c r="D42" s="51">
        <v>352.63</v>
      </c>
    </row>
    <row r="43" spans="1:4" ht="23.25">
      <c r="A43" s="49">
        <v>39946</v>
      </c>
      <c r="B43" s="50">
        <v>37754</v>
      </c>
      <c r="C43"/>
      <c r="D43" s="51">
        <v>352.73</v>
      </c>
    </row>
    <row r="44" spans="1:5" ht="23.25">
      <c r="A44" s="49">
        <v>39947</v>
      </c>
      <c r="B44" s="50">
        <v>37755</v>
      </c>
      <c r="C44"/>
      <c r="D44" s="51">
        <v>352.82</v>
      </c>
      <c r="E44" s="58">
        <v>352.77</v>
      </c>
    </row>
    <row r="45" spans="1:4" ht="23.25">
      <c r="A45" s="49">
        <v>39948</v>
      </c>
      <c r="B45" s="50">
        <v>37756</v>
      </c>
      <c r="C45"/>
      <c r="D45" s="51">
        <v>352.68</v>
      </c>
    </row>
    <row r="46" spans="1:4" ht="23.25">
      <c r="A46" s="49">
        <v>39949</v>
      </c>
      <c r="B46" s="50">
        <v>37757</v>
      </c>
      <c r="C46"/>
      <c r="D46" s="51">
        <v>352.66</v>
      </c>
    </row>
    <row r="47" spans="1:4" ht="23.25">
      <c r="A47" s="49">
        <v>39950</v>
      </c>
      <c r="B47" s="50">
        <v>37758</v>
      </c>
      <c r="C47"/>
      <c r="D47" s="51">
        <v>352.63</v>
      </c>
    </row>
    <row r="48" spans="1:4" ht="23.25">
      <c r="A48" s="49">
        <v>39951</v>
      </c>
      <c r="B48" s="50">
        <v>37759</v>
      </c>
      <c r="C48"/>
      <c r="D48" s="51">
        <v>352.63</v>
      </c>
    </row>
    <row r="49" spans="1:4" ht="23.25">
      <c r="A49" s="49">
        <v>39952</v>
      </c>
      <c r="B49" s="50">
        <v>37760</v>
      </c>
      <c r="C49"/>
      <c r="D49" s="51">
        <v>352.6</v>
      </c>
    </row>
    <row r="50" spans="1:4" ht="23.25">
      <c r="A50" s="49">
        <v>39953</v>
      </c>
      <c r="B50" s="50">
        <v>37761</v>
      </c>
      <c r="C50"/>
      <c r="D50" s="51">
        <v>352.58</v>
      </c>
    </row>
    <row r="51" spans="1:4" ht="23.25">
      <c r="A51" s="49">
        <v>39954</v>
      </c>
      <c r="B51" s="50">
        <v>37762</v>
      </c>
      <c r="C51"/>
      <c r="D51" s="51">
        <v>352.62</v>
      </c>
    </row>
    <row r="52" spans="1:4" ht="23.25">
      <c r="A52" s="49">
        <v>39955</v>
      </c>
      <c r="B52" s="50">
        <v>37763</v>
      </c>
      <c r="C52"/>
      <c r="D52" s="51">
        <v>352.53</v>
      </c>
    </row>
    <row r="53" spans="1:5" ht="23.25">
      <c r="A53" s="49">
        <v>39956</v>
      </c>
      <c r="B53" s="50">
        <v>37764</v>
      </c>
      <c r="C53"/>
      <c r="D53" s="51">
        <v>352.55</v>
      </c>
      <c r="E53" s="52">
        <v>352.53</v>
      </c>
    </row>
    <row r="54" spans="1:4" ht="23.25">
      <c r="A54" s="49">
        <v>39957</v>
      </c>
      <c r="B54" s="50">
        <v>37765</v>
      </c>
      <c r="C54"/>
      <c r="D54" s="51">
        <v>352.63</v>
      </c>
    </row>
    <row r="55" spans="1:4" ht="23.25">
      <c r="A55" s="49">
        <v>39958</v>
      </c>
      <c r="B55" s="50">
        <v>37766</v>
      </c>
      <c r="C55"/>
      <c r="D55" s="51">
        <v>352.75</v>
      </c>
    </row>
    <row r="56" spans="1:4" ht="23.25">
      <c r="A56" s="49">
        <v>39959</v>
      </c>
      <c r="B56" s="50">
        <v>37767</v>
      </c>
      <c r="C56"/>
      <c r="D56" s="51">
        <v>352.84</v>
      </c>
    </row>
    <row r="57" spans="1:4" ht="23.25">
      <c r="A57" s="49">
        <v>39960</v>
      </c>
      <c r="B57" s="50">
        <v>37768</v>
      </c>
      <c r="C57"/>
      <c r="D57" s="51">
        <v>352.85</v>
      </c>
    </row>
    <row r="58" spans="1:5" ht="23.25">
      <c r="A58" s="49">
        <v>39961</v>
      </c>
      <c r="B58" s="50">
        <v>37769</v>
      </c>
      <c r="C58"/>
      <c r="D58" s="51">
        <v>352.73</v>
      </c>
      <c r="E58" s="58"/>
    </row>
    <row r="59" spans="1:4" ht="23.25">
      <c r="A59" s="49">
        <v>39962</v>
      </c>
      <c r="B59" s="50">
        <v>37770</v>
      </c>
      <c r="C59"/>
      <c r="D59" s="51">
        <v>352.68</v>
      </c>
    </row>
    <row r="60" spans="1:5" ht="21.75">
      <c r="A60" s="49">
        <v>39963</v>
      </c>
      <c r="B60" s="50">
        <v>37771</v>
      </c>
      <c r="C60" s="76"/>
      <c r="D60" s="51">
        <v>352.61</v>
      </c>
      <c r="E60" s="117">
        <v>352.57</v>
      </c>
    </row>
    <row r="61" spans="1:4" ht="23.25">
      <c r="A61" s="49">
        <v>39964</v>
      </c>
      <c r="B61" s="50">
        <v>37772</v>
      </c>
      <c r="C61" s="76"/>
      <c r="D61" s="51">
        <v>352.53</v>
      </c>
    </row>
    <row r="62" spans="1:4" ht="23.25">
      <c r="A62" s="49">
        <v>39965</v>
      </c>
      <c r="B62" s="50">
        <v>37773</v>
      </c>
      <c r="C62"/>
      <c r="D62" s="51">
        <v>352.51</v>
      </c>
    </row>
    <row r="63" spans="1:4" ht="23.25">
      <c r="A63" s="49">
        <v>39966</v>
      </c>
      <c r="B63" s="50">
        <v>37774</v>
      </c>
      <c r="C63"/>
      <c r="D63" s="51">
        <v>352.48</v>
      </c>
    </row>
    <row r="64" spans="1:4" ht="23.25">
      <c r="A64" s="49">
        <v>39967</v>
      </c>
      <c r="B64" s="50">
        <v>37775</v>
      </c>
      <c r="C64"/>
      <c r="D64" s="51">
        <v>352.47</v>
      </c>
    </row>
    <row r="65" spans="1:4" ht="23.25">
      <c r="A65" s="49">
        <v>39968</v>
      </c>
      <c r="B65" s="50">
        <v>37776</v>
      </c>
      <c r="C65"/>
      <c r="D65" s="51">
        <v>352.48</v>
      </c>
    </row>
    <row r="66" spans="1:4" ht="23.25">
      <c r="A66" s="49">
        <v>39969</v>
      </c>
      <c r="B66" s="50">
        <v>37777</v>
      </c>
      <c r="C66"/>
      <c r="D66" s="51">
        <v>352.48</v>
      </c>
    </row>
    <row r="67" spans="1:4" ht="23.25">
      <c r="A67" s="49">
        <v>39970</v>
      </c>
      <c r="B67" s="50">
        <v>37778</v>
      </c>
      <c r="C67"/>
      <c r="D67" s="51">
        <v>352.48</v>
      </c>
    </row>
    <row r="68" spans="1:4" ht="23.25">
      <c r="A68" s="49">
        <v>39971</v>
      </c>
      <c r="B68" s="50">
        <v>37779</v>
      </c>
      <c r="C68"/>
      <c r="D68" s="51">
        <v>352.48</v>
      </c>
    </row>
    <row r="69" spans="1:4" ht="23.25">
      <c r="A69" s="49">
        <v>39972</v>
      </c>
      <c r="B69" s="50">
        <v>37780</v>
      </c>
      <c r="C69"/>
      <c r="D69" s="51">
        <v>352.51</v>
      </c>
    </row>
    <row r="70" spans="1:4" ht="23.25">
      <c r="A70" s="49">
        <v>39973</v>
      </c>
      <c r="B70" s="50">
        <v>37781</v>
      </c>
      <c r="C70"/>
      <c r="D70" s="51">
        <v>352.55</v>
      </c>
    </row>
    <row r="71" spans="1:5" ht="23.25">
      <c r="A71" s="49">
        <v>39974</v>
      </c>
      <c r="B71" s="50">
        <v>37782</v>
      </c>
      <c r="C71"/>
      <c r="D71" s="51">
        <v>352.6</v>
      </c>
      <c r="E71" s="58"/>
    </row>
    <row r="72" spans="1:4" ht="23.25">
      <c r="A72" s="49">
        <v>39975</v>
      </c>
      <c r="B72" s="50">
        <v>37783</v>
      </c>
      <c r="C72"/>
      <c r="D72" s="51">
        <v>352.59</v>
      </c>
    </row>
    <row r="73" spans="1:4" ht="23.25">
      <c r="A73" s="49">
        <v>39976</v>
      </c>
      <c r="B73" s="50">
        <v>37784</v>
      </c>
      <c r="C73"/>
      <c r="D73" s="51">
        <v>352.64</v>
      </c>
    </row>
    <row r="74" spans="1:5" ht="23.25">
      <c r="A74" s="49">
        <v>39977</v>
      </c>
      <c r="B74" s="50">
        <v>37785</v>
      </c>
      <c r="C74"/>
      <c r="D74" s="51">
        <v>352.69</v>
      </c>
      <c r="E74" s="52">
        <v>352.69</v>
      </c>
    </row>
    <row r="75" spans="1:4" ht="23.25">
      <c r="A75" s="49">
        <v>39978</v>
      </c>
      <c r="B75" s="50">
        <v>37786</v>
      </c>
      <c r="C75"/>
      <c r="D75" s="51">
        <v>352.66</v>
      </c>
    </row>
    <row r="76" spans="1:4" ht="23.25">
      <c r="A76" s="49">
        <v>39979</v>
      </c>
      <c r="B76" s="50">
        <v>37787</v>
      </c>
      <c r="C76"/>
      <c r="D76" s="51">
        <v>352.59</v>
      </c>
    </row>
    <row r="77" spans="1:4" ht="23.25">
      <c r="A77" s="49">
        <v>39980</v>
      </c>
      <c r="B77" s="50">
        <v>37788</v>
      </c>
      <c r="C77"/>
      <c r="D77" s="51">
        <v>352.55</v>
      </c>
    </row>
    <row r="78" spans="1:4" ht="23.25">
      <c r="A78" s="49">
        <v>39981</v>
      </c>
      <c r="B78" s="50">
        <v>37789</v>
      </c>
      <c r="C78"/>
      <c r="D78" s="51">
        <v>352.58</v>
      </c>
    </row>
    <row r="79" spans="1:4" ht="23.25">
      <c r="A79" s="49">
        <v>39982</v>
      </c>
      <c r="B79" s="50">
        <v>37790</v>
      </c>
      <c r="C79"/>
      <c r="D79" s="51">
        <v>352.47</v>
      </c>
    </row>
    <row r="80" spans="1:4" ht="23.25">
      <c r="A80" s="49">
        <v>39983</v>
      </c>
      <c r="B80" s="50">
        <v>37791</v>
      </c>
      <c r="C80"/>
      <c r="D80" s="51">
        <v>352.43</v>
      </c>
    </row>
    <row r="81" spans="1:5" ht="23.25">
      <c r="A81" s="49">
        <v>39984</v>
      </c>
      <c r="B81" s="50">
        <v>37792</v>
      </c>
      <c r="C81"/>
      <c r="D81" s="51">
        <v>352.45</v>
      </c>
      <c r="E81" s="58"/>
    </row>
    <row r="82" spans="1:4" ht="23.25">
      <c r="A82" s="49">
        <v>39985</v>
      </c>
      <c r="B82" s="50">
        <v>37793</v>
      </c>
      <c r="C82"/>
      <c r="D82" s="51">
        <v>352.44</v>
      </c>
    </row>
    <row r="83" spans="1:4" ht="23.25">
      <c r="A83" s="49">
        <v>39986</v>
      </c>
      <c r="B83" s="50">
        <v>37794</v>
      </c>
      <c r="C83"/>
      <c r="D83" s="51">
        <v>352.43</v>
      </c>
    </row>
    <row r="84" spans="1:4" ht="23.25">
      <c r="A84" s="49">
        <v>39987</v>
      </c>
      <c r="B84" s="50">
        <v>37795</v>
      </c>
      <c r="C84"/>
      <c r="D84" s="51">
        <v>352.33</v>
      </c>
    </row>
    <row r="85" spans="1:4" ht="23.25">
      <c r="A85" s="49">
        <v>39988</v>
      </c>
      <c r="B85" s="50">
        <v>37796</v>
      </c>
      <c r="C85"/>
      <c r="D85" s="51">
        <v>352.32</v>
      </c>
    </row>
    <row r="86" spans="1:4" ht="23.25">
      <c r="A86" s="49">
        <v>39989</v>
      </c>
      <c r="B86" s="50">
        <v>37797</v>
      </c>
      <c r="C86"/>
      <c r="D86" s="51">
        <v>352.3</v>
      </c>
    </row>
    <row r="87" spans="1:5" ht="23.25">
      <c r="A87" s="49">
        <v>39990</v>
      </c>
      <c r="B87" s="50">
        <v>37798</v>
      </c>
      <c r="C87"/>
      <c r="D87" s="51">
        <v>352.29</v>
      </c>
      <c r="E87" s="58"/>
    </row>
    <row r="88" spans="1:4" ht="23.25">
      <c r="A88" s="49">
        <v>39991</v>
      </c>
      <c r="B88" s="50">
        <v>37799</v>
      </c>
      <c r="C88"/>
      <c r="D88" s="51">
        <v>352.28</v>
      </c>
    </row>
    <row r="89" spans="1:4" ht="23.25">
      <c r="A89" s="49">
        <v>39992</v>
      </c>
      <c r="B89" s="50">
        <v>37800</v>
      </c>
      <c r="C89"/>
      <c r="D89" s="51">
        <v>352.32</v>
      </c>
    </row>
    <row r="90" spans="1:4" ht="23.25">
      <c r="A90" s="49">
        <v>39993</v>
      </c>
      <c r="B90" s="50">
        <v>37801</v>
      </c>
      <c r="C90"/>
      <c r="D90" s="51">
        <v>352.42</v>
      </c>
    </row>
    <row r="91" spans="1:4" ht="23.25">
      <c r="A91" s="49">
        <v>39994</v>
      </c>
      <c r="B91" s="50">
        <v>37802</v>
      </c>
      <c r="C91"/>
      <c r="D91" s="51">
        <v>352.43</v>
      </c>
    </row>
    <row r="92" spans="1:4" ht="23.25">
      <c r="A92" s="49">
        <v>39995</v>
      </c>
      <c r="B92" s="50">
        <v>37803</v>
      </c>
      <c r="C92"/>
      <c r="D92" s="51">
        <v>352.41</v>
      </c>
    </row>
    <row r="93" spans="1:4" ht="23.25">
      <c r="A93" s="49">
        <v>39996</v>
      </c>
      <c r="B93" s="50">
        <v>37804</v>
      </c>
      <c r="C93"/>
      <c r="D93" s="51">
        <v>352.35</v>
      </c>
    </row>
    <row r="94" spans="1:4" ht="23.25">
      <c r="A94" s="49">
        <v>39997</v>
      </c>
      <c r="B94" s="50">
        <v>37805</v>
      </c>
      <c r="C94"/>
      <c r="D94" s="51">
        <v>352.34</v>
      </c>
    </row>
    <row r="95" spans="1:4" ht="23.25">
      <c r="A95" s="49">
        <v>39998</v>
      </c>
      <c r="B95" s="50">
        <v>37806</v>
      </c>
      <c r="C95"/>
      <c r="D95" s="51">
        <v>352.37</v>
      </c>
    </row>
    <row r="96" spans="1:4" ht="23.25">
      <c r="A96" s="49">
        <v>39999</v>
      </c>
      <c r="B96" s="50">
        <v>37807</v>
      </c>
      <c r="C96"/>
      <c r="D96" s="51">
        <v>352.37</v>
      </c>
    </row>
    <row r="97" spans="1:4" ht="23.25">
      <c r="A97" s="49">
        <v>40000</v>
      </c>
      <c r="B97" s="50">
        <v>37808</v>
      </c>
      <c r="C97"/>
      <c r="D97" s="51">
        <v>352.33</v>
      </c>
    </row>
    <row r="98" spans="1:4" ht="23.25">
      <c r="A98" s="49">
        <v>40001</v>
      </c>
      <c r="B98" s="50">
        <v>37809</v>
      </c>
      <c r="C98"/>
      <c r="D98" s="51">
        <v>352.33</v>
      </c>
    </row>
    <row r="99" spans="1:4" ht="23.25">
      <c r="A99" s="49">
        <v>40002</v>
      </c>
      <c r="B99" s="50">
        <v>37810</v>
      </c>
      <c r="C99"/>
      <c r="D99" s="51">
        <v>352.41</v>
      </c>
    </row>
    <row r="100" spans="1:4" ht="23.25">
      <c r="A100" s="49">
        <v>40003</v>
      </c>
      <c r="B100" s="50">
        <v>37811</v>
      </c>
      <c r="C100"/>
      <c r="D100" s="51">
        <v>352.36</v>
      </c>
    </row>
    <row r="101" spans="1:5" ht="23.25">
      <c r="A101" s="49">
        <v>40004</v>
      </c>
      <c r="B101" s="50">
        <v>37812</v>
      </c>
      <c r="C101"/>
      <c r="D101" s="51">
        <v>352.34</v>
      </c>
      <c r="E101" s="58"/>
    </row>
    <row r="102" spans="1:5" ht="23.25">
      <c r="A102" s="49">
        <v>40005</v>
      </c>
      <c r="B102" s="50">
        <v>37813</v>
      </c>
      <c r="C102"/>
      <c r="D102" s="51">
        <v>352.39</v>
      </c>
      <c r="E102" s="58"/>
    </row>
    <row r="103" spans="1:4" ht="23.25">
      <c r="A103" s="49">
        <v>40006</v>
      </c>
      <c r="B103" s="50">
        <v>37814</v>
      </c>
      <c r="C103"/>
      <c r="D103" s="51">
        <v>352.41</v>
      </c>
    </row>
    <row r="104" spans="1:4" ht="23.25">
      <c r="A104" s="49">
        <v>40007</v>
      </c>
      <c r="B104" s="50">
        <v>37815</v>
      </c>
      <c r="C104"/>
      <c r="D104" s="51">
        <v>352.42</v>
      </c>
    </row>
    <row r="105" spans="1:4" ht="23.25">
      <c r="A105" s="49">
        <v>40008</v>
      </c>
      <c r="B105" s="50">
        <v>37816</v>
      </c>
      <c r="C105"/>
      <c r="D105" s="51">
        <v>352.46</v>
      </c>
    </row>
    <row r="106" spans="1:4" ht="23.25">
      <c r="A106" s="49">
        <v>40009</v>
      </c>
      <c r="B106" s="50">
        <v>37817</v>
      </c>
      <c r="C106"/>
      <c r="D106" s="51">
        <v>352.63</v>
      </c>
    </row>
    <row r="107" spans="1:4" ht="23.25">
      <c r="A107" s="49">
        <v>40010</v>
      </c>
      <c r="B107" s="50">
        <v>37818</v>
      </c>
      <c r="C107"/>
      <c r="D107" s="51">
        <v>352.76</v>
      </c>
    </row>
    <row r="108" spans="1:5" ht="23.25">
      <c r="A108" s="49">
        <v>40011</v>
      </c>
      <c r="B108" s="50">
        <v>37819</v>
      </c>
      <c r="C108"/>
      <c r="D108" s="51">
        <v>352.89</v>
      </c>
      <c r="E108" s="52">
        <v>352.84</v>
      </c>
    </row>
    <row r="109" spans="1:4" ht="23.25">
      <c r="A109" s="49">
        <v>40012</v>
      </c>
      <c r="B109" s="50">
        <v>37820</v>
      </c>
      <c r="C109"/>
      <c r="D109" s="51">
        <v>352.9</v>
      </c>
    </row>
    <row r="110" spans="1:4" ht="23.25">
      <c r="A110" s="49">
        <v>40013</v>
      </c>
      <c r="B110" s="50">
        <v>37821</v>
      </c>
      <c r="C110"/>
      <c r="D110" s="51">
        <v>352.95</v>
      </c>
    </row>
    <row r="111" spans="1:4" ht="23.25">
      <c r="A111" s="49">
        <v>40014</v>
      </c>
      <c r="B111" s="50">
        <v>37822</v>
      </c>
      <c r="C111"/>
      <c r="D111" s="51">
        <v>353.05</v>
      </c>
    </row>
    <row r="112" spans="1:4" ht="23.25">
      <c r="A112" s="49">
        <v>40015</v>
      </c>
      <c r="B112" s="50">
        <v>37823</v>
      </c>
      <c r="C112"/>
      <c r="D112" s="51">
        <v>353.1</v>
      </c>
    </row>
    <row r="113" spans="1:4" ht="23.25">
      <c r="A113" s="49">
        <v>40016</v>
      </c>
      <c r="B113" s="50">
        <v>37824</v>
      </c>
      <c r="C113"/>
      <c r="D113" s="51">
        <v>353.15</v>
      </c>
    </row>
    <row r="114" spans="1:4" ht="23.25">
      <c r="A114" s="49">
        <v>40017</v>
      </c>
      <c r="B114" s="50">
        <v>37825</v>
      </c>
      <c r="C114"/>
      <c r="D114" s="51">
        <v>353.2</v>
      </c>
    </row>
    <row r="115" spans="1:5" ht="23.25">
      <c r="A115" s="49">
        <v>40018</v>
      </c>
      <c r="B115" s="50">
        <v>37826</v>
      </c>
      <c r="C115"/>
      <c r="D115" s="51">
        <v>353.25</v>
      </c>
      <c r="E115" s="58"/>
    </row>
    <row r="116" spans="1:4" ht="23.25">
      <c r="A116" s="49">
        <v>40019</v>
      </c>
      <c r="B116" s="50">
        <v>37827</v>
      </c>
      <c r="C116"/>
      <c r="D116" s="51">
        <v>353.28</v>
      </c>
    </row>
    <row r="117" spans="1:4" ht="23.25">
      <c r="A117" s="49">
        <v>40020</v>
      </c>
      <c r="B117" s="50">
        <v>37828</v>
      </c>
      <c r="C117"/>
      <c r="D117" s="51">
        <v>353.19</v>
      </c>
    </row>
    <row r="118" spans="1:4" ht="23.25">
      <c r="A118" s="49">
        <v>40021</v>
      </c>
      <c r="B118" s="50">
        <v>37829</v>
      </c>
      <c r="C118"/>
      <c r="D118" s="51">
        <v>353.23</v>
      </c>
    </row>
    <row r="119" spans="1:4" ht="23.25">
      <c r="A119" s="49">
        <v>40022</v>
      </c>
      <c r="B119" s="50">
        <v>37830</v>
      </c>
      <c r="C119"/>
      <c r="D119" s="51">
        <v>353.93</v>
      </c>
    </row>
    <row r="120" spans="1:4" ht="23.25">
      <c r="A120" s="49">
        <v>40023</v>
      </c>
      <c r="B120" s="50">
        <v>37831</v>
      </c>
      <c r="C120"/>
      <c r="D120" s="51">
        <v>355.93</v>
      </c>
    </row>
    <row r="121" spans="1:4" ht="23.25">
      <c r="A121" s="49">
        <v>40024</v>
      </c>
      <c r="B121" s="50">
        <v>37832</v>
      </c>
      <c r="C121"/>
      <c r="D121" s="51">
        <v>357.63</v>
      </c>
    </row>
    <row r="122" spans="1:5" ht="23.25">
      <c r="A122" s="49">
        <v>40025</v>
      </c>
      <c r="B122" s="50">
        <v>37833</v>
      </c>
      <c r="C122"/>
      <c r="D122" s="51">
        <v>358.23</v>
      </c>
      <c r="E122" s="52">
        <v>358.19</v>
      </c>
    </row>
    <row r="123" spans="1:4" ht="23.25">
      <c r="A123" s="49">
        <v>40026</v>
      </c>
      <c r="B123" s="50">
        <v>37834</v>
      </c>
      <c r="C123"/>
      <c r="D123" s="51">
        <v>358.15</v>
      </c>
    </row>
    <row r="124" spans="1:4" ht="23.25">
      <c r="A124" s="49">
        <v>40027</v>
      </c>
      <c r="B124" s="50">
        <v>37835</v>
      </c>
      <c r="C124"/>
      <c r="D124" s="51">
        <v>358.03</v>
      </c>
    </row>
    <row r="125" spans="1:4" ht="23.25">
      <c r="A125" s="49">
        <v>40028</v>
      </c>
      <c r="B125" s="50">
        <v>37836</v>
      </c>
      <c r="C125"/>
      <c r="D125" s="51">
        <v>357.98</v>
      </c>
    </row>
    <row r="126" spans="1:4" ht="23.25">
      <c r="A126" s="49">
        <v>40029</v>
      </c>
      <c r="B126" s="50">
        <v>37837</v>
      </c>
      <c r="C126"/>
      <c r="D126" s="51">
        <v>356.98</v>
      </c>
    </row>
    <row r="127" spans="1:4" ht="23.25">
      <c r="A127" s="49">
        <v>40030</v>
      </c>
      <c r="B127" s="50">
        <v>37838</v>
      </c>
      <c r="C127"/>
      <c r="D127" s="51">
        <v>356.23</v>
      </c>
    </row>
    <row r="128" spans="1:4" ht="23.25">
      <c r="A128" s="49">
        <v>40031</v>
      </c>
      <c r="B128" s="50">
        <v>37839</v>
      </c>
      <c r="C128"/>
      <c r="D128" s="51">
        <v>355.68</v>
      </c>
    </row>
    <row r="129" spans="1:5" ht="23.25">
      <c r="A129" s="49">
        <v>40032</v>
      </c>
      <c r="B129" s="50">
        <v>37840</v>
      </c>
      <c r="C129"/>
      <c r="D129" s="51">
        <v>355.43</v>
      </c>
      <c r="E129" s="52">
        <v>355.29</v>
      </c>
    </row>
    <row r="130" spans="1:4" ht="23.25">
      <c r="A130" s="49">
        <v>40033</v>
      </c>
      <c r="B130" s="50">
        <v>37841</v>
      </c>
      <c r="C130"/>
      <c r="D130" s="51">
        <v>355.33</v>
      </c>
    </row>
    <row r="131" spans="1:4" ht="23.25">
      <c r="A131" s="49">
        <v>40034</v>
      </c>
      <c r="B131" s="50">
        <v>37842</v>
      </c>
      <c r="C131"/>
      <c r="D131" s="51">
        <v>356.08</v>
      </c>
    </row>
    <row r="132" spans="1:4" ht="23.25">
      <c r="A132" s="49">
        <v>40035</v>
      </c>
      <c r="B132" s="50">
        <v>37843</v>
      </c>
      <c r="C132"/>
      <c r="D132" s="51">
        <v>357.23</v>
      </c>
    </row>
    <row r="133" spans="1:5" ht="23.25">
      <c r="A133" s="49">
        <v>40036</v>
      </c>
      <c r="B133" s="50">
        <v>37844</v>
      </c>
      <c r="C133"/>
      <c r="D133" s="51">
        <v>357.7</v>
      </c>
      <c r="E133" s="52">
        <v>357.53</v>
      </c>
    </row>
    <row r="134" spans="1:4" ht="23.25">
      <c r="A134" s="49">
        <v>40037</v>
      </c>
      <c r="B134" s="50">
        <v>37845</v>
      </c>
      <c r="C134"/>
      <c r="D134" s="51">
        <v>357.7</v>
      </c>
    </row>
    <row r="135" spans="1:4" ht="23.25">
      <c r="A135" s="49">
        <v>40038</v>
      </c>
      <c r="B135" s="50">
        <v>37846</v>
      </c>
      <c r="C135"/>
      <c r="D135" s="51">
        <v>357.73</v>
      </c>
    </row>
    <row r="136" spans="1:5" ht="23.25">
      <c r="A136" s="49">
        <v>40039</v>
      </c>
      <c r="B136" s="50">
        <v>37847</v>
      </c>
      <c r="C136"/>
      <c r="D136" s="51">
        <v>357.43</v>
      </c>
      <c r="E136" s="52">
        <v>357.26</v>
      </c>
    </row>
    <row r="137" spans="1:4" ht="23.25">
      <c r="A137" s="49">
        <v>40040</v>
      </c>
      <c r="B137" s="50">
        <v>37848</v>
      </c>
      <c r="C137"/>
      <c r="D137" s="51">
        <v>356.88</v>
      </c>
    </row>
    <row r="138" spans="1:4" ht="23.25">
      <c r="A138" s="49">
        <v>40041</v>
      </c>
      <c r="B138" s="50">
        <v>37849</v>
      </c>
      <c r="C138"/>
      <c r="D138" s="51">
        <v>356.54</v>
      </c>
    </row>
    <row r="139" spans="1:4" ht="23.25">
      <c r="A139" s="49">
        <v>40042</v>
      </c>
      <c r="B139" s="50">
        <v>37850</v>
      </c>
      <c r="C139"/>
      <c r="D139" s="51">
        <v>356.58</v>
      </c>
    </row>
    <row r="140" spans="1:4" ht="23.25">
      <c r="A140" s="49">
        <v>40043</v>
      </c>
      <c r="B140" s="50">
        <v>37851</v>
      </c>
      <c r="C140"/>
      <c r="D140" s="51">
        <v>356.48</v>
      </c>
    </row>
    <row r="141" spans="1:4" ht="23.25">
      <c r="A141" s="49">
        <v>40044</v>
      </c>
      <c r="B141" s="50">
        <v>37852</v>
      </c>
      <c r="C141"/>
      <c r="D141" s="51">
        <v>356.18</v>
      </c>
    </row>
    <row r="142" spans="1:4" ht="23.25">
      <c r="A142" s="49">
        <v>40045</v>
      </c>
      <c r="B142" s="50">
        <v>37853</v>
      </c>
      <c r="C142"/>
      <c r="D142" s="51">
        <v>355.88</v>
      </c>
    </row>
    <row r="143" spans="1:4" ht="23.25">
      <c r="A143" s="49">
        <v>40046</v>
      </c>
      <c r="B143" s="50">
        <v>37854</v>
      </c>
      <c r="C143"/>
      <c r="D143" s="51">
        <v>355.7</v>
      </c>
    </row>
    <row r="144" spans="1:4" ht="23.25">
      <c r="A144" s="49">
        <v>40047</v>
      </c>
      <c r="B144" s="50">
        <v>37855</v>
      </c>
      <c r="C144"/>
      <c r="D144" s="51">
        <v>355.93</v>
      </c>
    </row>
    <row r="145" spans="1:4" ht="23.25">
      <c r="A145" s="49">
        <v>40048</v>
      </c>
      <c r="B145" s="50">
        <v>37856</v>
      </c>
      <c r="C145"/>
      <c r="D145" s="51">
        <v>357.63</v>
      </c>
    </row>
    <row r="146" spans="1:4" ht="23.25">
      <c r="A146" s="49">
        <v>40049</v>
      </c>
      <c r="B146" s="50">
        <v>37857</v>
      </c>
      <c r="C146"/>
      <c r="D146" s="51">
        <v>357.9</v>
      </c>
    </row>
    <row r="147" spans="1:4" ht="23.25">
      <c r="A147" s="49">
        <v>40050</v>
      </c>
      <c r="B147" s="50">
        <v>37858</v>
      </c>
      <c r="C147"/>
      <c r="D147" s="51">
        <v>357.98</v>
      </c>
    </row>
    <row r="148" spans="1:4" ht="23.25">
      <c r="A148" s="49">
        <v>40051</v>
      </c>
      <c r="B148" s="50">
        <v>37859</v>
      </c>
      <c r="C148"/>
      <c r="D148" s="51">
        <v>357.79</v>
      </c>
    </row>
    <row r="149" spans="1:4" ht="23.25">
      <c r="A149" s="49">
        <v>40052</v>
      </c>
      <c r="B149" s="50">
        <v>37860</v>
      </c>
      <c r="C149"/>
      <c r="D149" s="51">
        <v>357.28</v>
      </c>
    </row>
    <row r="150" spans="1:5" ht="23.25">
      <c r="A150" s="49">
        <v>40053</v>
      </c>
      <c r="B150" s="50">
        <v>37861</v>
      </c>
      <c r="C150"/>
      <c r="D150" s="51">
        <v>356.63</v>
      </c>
      <c r="E150" s="52">
        <v>356.4</v>
      </c>
    </row>
    <row r="151" spans="1:4" ht="23.25">
      <c r="A151" s="49">
        <v>40054</v>
      </c>
      <c r="B151" s="50">
        <v>37862</v>
      </c>
      <c r="C151"/>
      <c r="D151" s="51">
        <v>355.93</v>
      </c>
    </row>
    <row r="152" spans="1:4" ht="23.25">
      <c r="A152" s="49">
        <v>40055</v>
      </c>
      <c r="B152" s="50">
        <v>37863</v>
      </c>
      <c r="C152"/>
      <c r="D152" s="51">
        <v>355.53</v>
      </c>
    </row>
    <row r="153" spans="1:4" ht="23.25">
      <c r="A153" s="49">
        <v>40056</v>
      </c>
      <c r="B153" s="50">
        <v>37864</v>
      </c>
      <c r="C153"/>
      <c r="D153" s="51">
        <v>355.23</v>
      </c>
    </row>
    <row r="154" spans="1:4" ht="23.25">
      <c r="A154" s="49">
        <v>40057</v>
      </c>
      <c r="B154" s="50">
        <v>37865</v>
      </c>
      <c r="C154"/>
      <c r="D154" s="51">
        <v>358.63</v>
      </c>
    </row>
    <row r="155" spans="1:4" ht="23.25">
      <c r="A155" s="49">
        <v>40058</v>
      </c>
      <c r="B155" s="50">
        <v>37866</v>
      </c>
      <c r="C155"/>
      <c r="D155" s="51">
        <v>358.68</v>
      </c>
    </row>
    <row r="156" spans="1:4" ht="23.25">
      <c r="A156" s="49">
        <v>40059</v>
      </c>
      <c r="B156" s="50">
        <v>37867</v>
      </c>
      <c r="C156"/>
      <c r="D156" s="51">
        <v>358.48</v>
      </c>
    </row>
    <row r="157" spans="1:4" ht="23.25">
      <c r="A157" s="49">
        <v>40060</v>
      </c>
      <c r="B157" s="50">
        <v>37868</v>
      </c>
      <c r="C157"/>
      <c r="D157" s="51">
        <v>358.43</v>
      </c>
    </row>
    <row r="158" spans="1:5" ht="21.75">
      <c r="A158" s="49">
        <v>40061</v>
      </c>
      <c r="B158" s="50">
        <v>37869</v>
      </c>
      <c r="C158"/>
      <c r="D158" s="51">
        <v>358.43</v>
      </c>
      <c r="E158" s="53">
        <v>358.41</v>
      </c>
    </row>
    <row r="159" spans="1:4" ht="23.25">
      <c r="A159" s="49">
        <v>40062</v>
      </c>
      <c r="B159" s="50">
        <v>37870</v>
      </c>
      <c r="C159"/>
      <c r="D159" s="51">
        <v>358.43</v>
      </c>
    </row>
    <row r="160" spans="1:4" ht="23.25">
      <c r="A160" s="49">
        <v>40063</v>
      </c>
      <c r="B160" s="50">
        <v>37871</v>
      </c>
      <c r="C160"/>
      <c r="D160" s="51">
        <v>358.6</v>
      </c>
    </row>
    <row r="161" spans="1:4" ht="23.25">
      <c r="A161" s="49">
        <v>40064</v>
      </c>
      <c r="B161" s="50">
        <v>37872</v>
      </c>
      <c r="C161"/>
      <c r="D161" s="51">
        <v>358.66</v>
      </c>
    </row>
    <row r="162" spans="1:7" ht="23.25">
      <c r="A162" s="49">
        <v>40065</v>
      </c>
      <c r="B162" s="50">
        <v>37873</v>
      </c>
      <c r="C162"/>
      <c r="D162" s="51">
        <v>358.68</v>
      </c>
      <c r="G162" s="53">
        <v>516.036</v>
      </c>
    </row>
    <row r="163" spans="1:4" ht="23.25">
      <c r="A163" s="49">
        <v>40066</v>
      </c>
      <c r="B163" s="50">
        <v>37874</v>
      </c>
      <c r="C163"/>
      <c r="D163" s="51">
        <v>358.58</v>
      </c>
    </row>
    <row r="164" spans="1:4" ht="23.25">
      <c r="A164" s="49">
        <v>40067</v>
      </c>
      <c r="B164" s="50">
        <v>37875</v>
      </c>
      <c r="C164"/>
      <c r="D164" s="51">
        <v>358.48</v>
      </c>
    </row>
    <row r="165" spans="1:5" ht="21.75">
      <c r="A165" s="49">
        <v>40068</v>
      </c>
      <c r="B165" s="50">
        <v>37876</v>
      </c>
      <c r="C165"/>
      <c r="D165" s="51">
        <v>358.18</v>
      </c>
      <c r="E165" s="53">
        <v>358.16</v>
      </c>
    </row>
    <row r="166" spans="1:4" ht="23.25">
      <c r="A166" s="49">
        <v>40069</v>
      </c>
      <c r="B166" s="50">
        <v>37877</v>
      </c>
      <c r="C166"/>
      <c r="D166" s="51">
        <v>357.83</v>
      </c>
    </row>
    <row r="167" spans="1:4" ht="23.25">
      <c r="A167" s="49">
        <v>40070</v>
      </c>
      <c r="B167" s="50">
        <v>37878</v>
      </c>
      <c r="C167"/>
      <c r="D167" s="51">
        <v>357.81</v>
      </c>
    </row>
    <row r="168" spans="1:4" ht="23.25">
      <c r="A168" s="49">
        <v>40071</v>
      </c>
      <c r="B168" s="50">
        <v>37879</v>
      </c>
      <c r="C168"/>
      <c r="D168" s="51">
        <v>357.68</v>
      </c>
    </row>
    <row r="169" spans="1:4" ht="23.25">
      <c r="A169" s="49">
        <v>40072</v>
      </c>
      <c r="B169" s="50">
        <v>37880</v>
      </c>
      <c r="C169"/>
      <c r="D169" s="51">
        <v>357.53</v>
      </c>
    </row>
    <row r="170" spans="1:4" ht="23.25">
      <c r="A170" s="49">
        <v>40073</v>
      </c>
      <c r="B170" s="50">
        <v>37881</v>
      </c>
      <c r="C170"/>
      <c r="D170" s="51">
        <v>357.48</v>
      </c>
    </row>
    <row r="171" spans="1:5" ht="21.75">
      <c r="A171" s="49">
        <v>40074</v>
      </c>
      <c r="B171" s="50">
        <v>37882</v>
      </c>
      <c r="C171"/>
      <c r="D171" s="51">
        <v>357.43</v>
      </c>
      <c r="E171" s="53">
        <v>357.39</v>
      </c>
    </row>
    <row r="172" spans="1:5" ht="23.25">
      <c r="A172" s="49">
        <v>40075</v>
      </c>
      <c r="B172" s="50">
        <v>37883</v>
      </c>
      <c r="C172"/>
      <c r="D172" s="51">
        <v>357.28</v>
      </c>
      <c r="E172" s="58"/>
    </row>
    <row r="173" spans="1:4" ht="23.25">
      <c r="A173" s="49">
        <v>40076</v>
      </c>
      <c r="B173" s="50">
        <v>37884</v>
      </c>
      <c r="C173"/>
      <c r="D173" s="51">
        <v>357.13</v>
      </c>
    </row>
    <row r="174" spans="1:4" ht="23.25">
      <c r="A174" s="49">
        <v>40077</v>
      </c>
      <c r="B174" s="50">
        <v>37885</v>
      </c>
      <c r="C174"/>
      <c r="D174" s="51">
        <v>356.93</v>
      </c>
    </row>
    <row r="175" spans="1:4" ht="23.25">
      <c r="A175" s="49">
        <v>40078</v>
      </c>
      <c r="B175" s="50">
        <v>37886</v>
      </c>
      <c r="C175"/>
      <c r="D175" s="51">
        <v>356.88</v>
      </c>
    </row>
    <row r="176" spans="1:5" ht="23.25">
      <c r="A176" s="49">
        <v>40079</v>
      </c>
      <c r="B176" s="50">
        <v>37887</v>
      </c>
      <c r="C176"/>
      <c r="D176" s="51">
        <v>356.78</v>
      </c>
      <c r="E176" s="61"/>
    </row>
    <row r="177" spans="1:4" ht="23.25">
      <c r="A177" s="49">
        <v>40080</v>
      </c>
      <c r="B177" s="50">
        <v>37888</v>
      </c>
      <c r="C177"/>
      <c r="D177" s="51">
        <v>356.28</v>
      </c>
    </row>
    <row r="178" spans="1:4" ht="23.25">
      <c r="A178" s="49">
        <v>40081</v>
      </c>
      <c r="B178" s="50">
        <v>37889</v>
      </c>
      <c r="C178"/>
      <c r="D178" s="51">
        <v>355.98</v>
      </c>
    </row>
    <row r="179" spans="1:4" ht="23.25">
      <c r="A179" s="49">
        <v>40082</v>
      </c>
      <c r="B179" s="50">
        <v>37890</v>
      </c>
      <c r="C179"/>
      <c r="D179" s="51">
        <v>355.95</v>
      </c>
    </row>
    <row r="180" spans="1:5" ht="23.25">
      <c r="A180" s="49">
        <v>40083</v>
      </c>
      <c r="B180" s="50">
        <v>37891</v>
      </c>
      <c r="C180"/>
      <c r="D180" s="51">
        <v>355.88</v>
      </c>
      <c r="E180" s="58"/>
    </row>
    <row r="181" spans="1:5" ht="23.25">
      <c r="A181" s="49">
        <v>40084</v>
      </c>
      <c r="B181" s="50">
        <v>37892</v>
      </c>
      <c r="C181"/>
      <c r="D181" s="51">
        <v>355.53</v>
      </c>
      <c r="E181" s="58"/>
    </row>
    <row r="182" spans="1:4" ht="23.25">
      <c r="A182" s="49">
        <v>40085</v>
      </c>
      <c r="B182" s="50">
        <v>37893</v>
      </c>
      <c r="C182"/>
      <c r="D182" s="51">
        <v>355.23</v>
      </c>
    </row>
    <row r="183" spans="1:4" ht="23.25">
      <c r="A183" s="49">
        <v>40086</v>
      </c>
      <c r="B183" s="50">
        <v>37894</v>
      </c>
      <c r="C183"/>
      <c r="D183" s="51">
        <v>354.93</v>
      </c>
    </row>
    <row r="184" spans="1:4" ht="23.25">
      <c r="A184" s="49">
        <v>40087</v>
      </c>
      <c r="B184" s="50">
        <v>37895</v>
      </c>
      <c r="C184"/>
      <c r="D184" s="51">
        <v>354.98</v>
      </c>
    </row>
    <row r="185" spans="1:4" ht="23.25">
      <c r="A185" s="49">
        <v>40088</v>
      </c>
      <c r="B185" s="50">
        <v>37896</v>
      </c>
      <c r="C185"/>
      <c r="D185" s="51">
        <v>355.13</v>
      </c>
    </row>
    <row r="186" spans="1:4" ht="23.25">
      <c r="A186" s="49">
        <v>40089</v>
      </c>
      <c r="B186" s="50">
        <v>37897</v>
      </c>
      <c r="C186"/>
      <c r="D186" s="51">
        <v>354.83</v>
      </c>
    </row>
    <row r="187" spans="1:4" ht="23.25">
      <c r="A187" s="49">
        <v>40090</v>
      </c>
      <c r="B187" s="50">
        <v>37898</v>
      </c>
      <c r="C187"/>
      <c r="D187" s="51">
        <v>354.53</v>
      </c>
    </row>
    <row r="188" spans="1:4" ht="23.25">
      <c r="A188" s="49">
        <v>40091</v>
      </c>
      <c r="B188" s="50">
        <v>37899</v>
      </c>
      <c r="C188"/>
      <c r="D188" s="51">
        <v>354.43</v>
      </c>
    </row>
    <row r="189" spans="1:4" ht="23.25">
      <c r="A189" s="49">
        <v>40092</v>
      </c>
      <c r="B189" s="50">
        <v>37900</v>
      </c>
      <c r="C189"/>
      <c r="D189" s="51">
        <v>354.38</v>
      </c>
    </row>
    <row r="190" spans="1:4" ht="23.25">
      <c r="A190" s="49">
        <v>40093</v>
      </c>
      <c r="B190" s="50">
        <v>37901</v>
      </c>
      <c r="C190"/>
      <c r="D190" s="51">
        <v>354.36</v>
      </c>
    </row>
    <row r="191" spans="1:5" ht="23.25">
      <c r="A191" s="49">
        <v>40094</v>
      </c>
      <c r="B191" s="50">
        <v>37902</v>
      </c>
      <c r="C191"/>
      <c r="D191" s="51">
        <v>354.08</v>
      </c>
      <c r="E191" s="52">
        <v>354.08</v>
      </c>
    </row>
    <row r="192" spans="1:4" ht="23.25">
      <c r="A192" s="49">
        <v>40095</v>
      </c>
      <c r="B192" s="50">
        <v>37903</v>
      </c>
      <c r="C192"/>
      <c r="D192" s="51">
        <v>353.88</v>
      </c>
    </row>
    <row r="193" spans="1:4" ht="23.25">
      <c r="A193" s="49">
        <v>40096</v>
      </c>
      <c r="B193" s="50">
        <v>37904</v>
      </c>
      <c r="C193"/>
      <c r="D193" s="51">
        <v>353.68</v>
      </c>
    </row>
    <row r="194" spans="1:4" ht="23.25">
      <c r="A194" s="49">
        <v>40097</v>
      </c>
      <c r="B194" s="50">
        <v>37905</v>
      </c>
      <c r="C194"/>
      <c r="D194" s="51">
        <v>353.63</v>
      </c>
    </row>
    <row r="195" spans="1:4" ht="23.25">
      <c r="A195" s="49">
        <v>40098</v>
      </c>
      <c r="B195" s="50">
        <v>37906</v>
      </c>
      <c r="C195"/>
      <c r="D195" s="51">
        <v>353.63</v>
      </c>
    </row>
    <row r="196" spans="1:4" ht="23.25">
      <c r="A196" s="49">
        <v>40099</v>
      </c>
      <c r="B196" s="50">
        <v>37907</v>
      </c>
      <c r="C196"/>
      <c r="D196" s="51">
        <v>353.73</v>
      </c>
    </row>
    <row r="197" spans="1:4" ht="23.25">
      <c r="A197" s="49">
        <v>40100</v>
      </c>
      <c r="B197" s="50">
        <v>37908</v>
      </c>
      <c r="C197"/>
      <c r="D197" s="51">
        <v>353.68</v>
      </c>
    </row>
    <row r="198" spans="1:5" ht="23.25">
      <c r="A198" s="49">
        <v>40101</v>
      </c>
      <c r="B198" s="50">
        <v>37909</v>
      </c>
      <c r="C198"/>
      <c r="D198" s="51">
        <v>353.63</v>
      </c>
      <c r="E198" s="58"/>
    </row>
    <row r="199" spans="1:5" ht="23.25">
      <c r="A199" s="49">
        <v>40102</v>
      </c>
      <c r="B199" s="50">
        <v>37910</v>
      </c>
      <c r="C199"/>
      <c r="D199" s="51">
        <v>353.72</v>
      </c>
      <c r="E199" s="52">
        <v>353.72</v>
      </c>
    </row>
    <row r="200" spans="1:4" ht="23.25">
      <c r="A200" s="49">
        <v>40103</v>
      </c>
      <c r="B200" s="50">
        <v>37911</v>
      </c>
      <c r="C200"/>
      <c r="D200" s="51">
        <v>353.63</v>
      </c>
    </row>
    <row r="201" spans="1:4" ht="23.25">
      <c r="A201" s="49">
        <v>40104</v>
      </c>
      <c r="B201" s="50">
        <v>37912</v>
      </c>
      <c r="C201"/>
      <c r="D201" s="51">
        <v>353.78</v>
      </c>
    </row>
    <row r="202" spans="1:4" ht="23.25">
      <c r="A202" s="49">
        <v>40105</v>
      </c>
      <c r="B202" s="50">
        <v>37913</v>
      </c>
      <c r="C202"/>
      <c r="D202" s="51">
        <v>353.68</v>
      </c>
    </row>
    <row r="203" spans="1:4" ht="23.25">
      <c r="A203" s="49">
        <v>40106</v>
      </c>
      <c r="B203" s="50">
        <v>37914</v>
      </c>
      <c r="C203"/>
      <c r="D203" s="51">
        <v>353.63</v>
      </c>
    </row>
    <row r="204" spans="1:4" ht="23.25">
      <c r="A204" s="49">
        <v>40107</v>
      </c>
      <c r="B204" s="50">
        <v>37915</v>
      </c>
      <c r="C204"/>
      <c r="D204" s="51">
        <v>353.53</v>
      </c>
    </row>
    <row r="205" spans="1:4" ht="23.25">
      <c r="A205" s="49">
        <v>40108</v>
      </c>
      <c r="B205" s="50">
        <v>37916</v>
      </c>
      <c r="C205"/>
      <c r="D205" s="51">
        <v>353.53</v>
      </c>
    </row>
    <row r="206" spans="1:4" ht="23.25">
      <c r="A206" s="49">
        <v>40109</v>
      </c>
      <c r="B206" s="50">
        <v>37917</v>
      </c>
      <c r="C206"/>
      <c r="D206" s="51">
        <v>353.63</v>
      </c>
    </row>
    <row r="207" spans="1:4" ht="23.25">
      <c r="A207" s="49">
        <v>40110</v>
      </c>
      <c r="B207" s="50">
        <v>37918</v>
      </c>
      <c r="C207"/>
      <c r="D207" s="51">
        <v>353.68</v>
      </c>
    </row>
    <row r="208" spans="1:4" ht="23.25">
      <c r="A208" s="49">
        <v>40111</v>
      </c>
      <c r="B208" s="50">
        <v>37919</v>
      </c>
      <c r="C208"/>
      <c r="D208" s="51">
        <v>353.68</v>
      </c>
    </row>
    <row r="209" spans="1:4" ht="23.25">
      <c r="A209" s="49">
        <v>40112</v>
      </c>
      <c r="B209" s="50">
        <v>37920</v>
      </c>
      <c r="C209"/>
      <c r="D209" s="51">
        <v>353.69</v>
      </c>
    </row>
    <row r="210" spans="1:4" ht="23.25">
      <c r="A210" s="49">
        <v>40113</v>
      </c>
      <c r="B210" s="50">
        <v>37921</v>
      </c>
      <c r="C210"/>
      <c r="D210" s="51">
        <v>353.73</v>
      </c>
    </row>
    <row r="211" spans="1:4" ht="23.25">
      <c r="A211" s="49">
        <v>40114</v>
      </c>
      <c r="B211" s="50">
        <v>37922</v>
      </c>
      <c r="C211"/>
      <c r="D211" s="51">
        <v>353.78</v>
      </c>
    </row>
    <row r="212" spans="1:5" ht="23.25">
      <c r="A212" s="49">
        <v>40115</v>
      </c>
      <c r="B212" s="50">
        <v>37923</v>
      </c>
      <c r="C212"/>
      <c r="D212" s="51">
        <v>353.76</v>
      </c>
      <c r="E212" s="52">
        <v>353.76</v>
      </c>
    </row>
    <row r="213" spans="1:4" ht="23.25">
      <c r="A213" s="49">
        <v>40116</v>
      </c>
      <c r="B213" s="50">
        <v>37924</v>
      </c>
      <c r="C213"/>
      <c r="D213" s="51">
        <v>353.73</v>
      </c>
    </row>
    <row r="214" spans="1:4" ht="23.25">
      <c r="A214" s="49">
        <v>40117</v>
      </c>
      <c r="B214" s="50">
        <v>37925</v>
      </c>
      <c r="C214"/>
      <c r="D214" s="51">
        <v>353.66</v>
      </c>
    </row>
    <row r="215" spans="1:4" ht="23.25">
      <c r="A215" s="49">
        <v>40118</v>
      </c>
      <c r="B215" s="50">
        <v>37926</v>
      </c>
      <c r="C215"/>
      <c r="D215" s="51">
        <v>353.43</v>
      </c>
    </row>
    <row r="216" spans="1:4" ht="23.25">
      <c r="A216" s="49">
        <v>40119</v>
      </c>
      <c r="B216" s="50">
        <v>37927</v>
      </c>
      <c r="C216"/>
      <c r="D216" s="51">
        <v>353.53</v>
      </c>
    </row>
    <row r="217" spans="1:4" ht="23.25">
      <c r="A217" s="49">
        <v>40120</v>
      </c>
      <c r="B217" s="50">
        <v>37928</v>
      </c>
      <c r="C217"/>
      <c r="D217" s="51">
        <v>353.98</v>
      </c>
    </row>
    <row r="218" spans="1:4" ht="23.25">
      <c r="A218" s="49">
        <v>40121</v>
      </c>
      <c r="B218" s="50">
        <v>37929</v>
      </c>
      <c r="C218"/>
      <c r="D218" s="51">
        <v>354.46</v>
      </c>
    </row>
    <row r="219" spans="1:4" ht="23.25">
      <c r="A219" s="49">
        <v>40122</v>
      </c>
      <c r="B219" s="50">
        <v>37930</v>
      </c>
      <c r="C219"/>
      <c r="D219" s="51">
        <v>354.53</v>
      </c>
    </row>
    <row r="220" spans="1:5" ht="23.25">
      <c r="A220" s="49">
        <v>40123</v>
      </c>
      <c r="B220" s="50">
        <v>37931</v>
      </c>
      <c r="C220"/>
      <c r="D220" s="51">
        <v>354.53</v>
      </c>
      <c r="E220" s="52">
        <v>354.41</v>
      </c>
    </row>
    <row r="221" spans="1:4" ht="23.25">
      <c r="A221" s="49">
        <v>40124</v>
      </c>
      <c r="B221" s="50">
        <v>37932</v>
      </c>
      <c r="C221"/>
      <c r="D221" s="51">
        <v>354.83</v>
      </c>
    </row>
    <row r="222" spans="1:4" ht="23.25">
      <c r="A222" s="49">
        <v>40125</v>
      </c>
      <c r="B222" s="50">
        <v>37933</v>
      </c>
      <c r="C222"/>
      <c r="D222" s="51">
        <v>355.08</v>
      </c>
    </row>
    <row r="223" spans="1:4" ht="23.25">
      <c r="A223" s="49">
        <v>40126</v>
      </c>
      <c r="B223" s="50">
        <v>37934</v>
      </c>
      <c r="C223"/>
      <c r="D223" s="51">
        <v>355.11</v>
      </c>
    </row>
    <row r="224" spans="1:4" ht="23.25">
      <c r="A224" s="49">
        <v>40127</v>
      </c>
      <c r="B224" s="50">
        <v>37935</v>
      </c>
      <c r="C224"/>
      <c r="D224" s="51">
        <v>354.93</v>
      </c>
    </row>
    <row r="225" spans="1:4" ht="23.25">
      <c r="A225" s="49">
        <v>40128</v>
      </c>
      <c r="B225" s="50">
        <v>37936</v>
      </c>
      <c r="C225"/>
      <c r="D225" s="51">
        <v>354.91</v>
      </c>
    </row>
    <row r="226" spans="1:5" ht="23.25">
      <c r="A226" s="49">
        <v>40129</v>
      </c>
      <c r="B226" s="50">
        <v>37937</v>
      </c>
      <c r="C226"/>
      <c r="D226" s="51">
        <v>354.85</v>
      </c>
      <c r="E226" s="52">
        <v>354.83</v>
      </c>
    </row>
    <row r="227" spans="1:4" ht="23.25">
      <c r="A227" s="49">
        <v>40130</v>
      </c>
      <c r="B227" s="50">
        <v>37938</v>
      </c>
      <c r="C227"/>
      <c r="D227" s="51">
        <v>354.73</v>
      </c>
    </row>
    <row r="228" spans="1:4" ht="23.25">
      <c r="A228" s="49">
        <v>40131</v>
      </c>
      <c r="B228" s="50">
        <v>37939</v>
      </c>
      <c r="C228"/>
      <c r="D228" s="51">
        <v>354.61</v>
      </c>
    </row>
    <row r="229" spans="1:4" ht="23.25">
      <c r="A229" s="49">
        <v>40132</v>
      </c>
      <c r="B229" s="50">
        <v>37940</v>
      </c>
      <c r="C229"/>
      <c r="D229" s="51">
        <v>354.38</v>
      </c>
    </row>
    <row r="230" spans="1:4" ht="23.25">
      <c r="A230" s="49">
        <v>40133</v>
      </c>
      <c r="B230" s="50">
        <v>37941</v>
      </c>
      <c r="C230"/>
      <c r="D230" s="51">
        <v>354.08</v>
      </c>
    </row>
    <row r="231" spans="1:4" ht="23.25">
      <c r="A231" s="49">
        <v>40134</v>
      </c>
      <c r="B231" s="50">
        <v>37942</v>
      </c>
      <c r="C231"/>
      <c r="D231" s="51">
        <v>353.68</v>
      </c>
    </row>
    <row r="232" spans="1:4" ht="23.25">
      <c r="A232" s="49">
        <v>40135</v>
      </c>
      <c r="B232" s="50">
        <v>37943</v>
      </c>
      <c r="C232"/>
      <c r="D232" s="51">
        <v>353.53</v>
      </c>
    </row>
    <row r="233" spans="1:4" ht="23.25">
      <c r="A233" s="49">
        <v>40136</v>
      </c>
      <c r="B233" s="50">
        <v>37944</v>
      </c>
      <c r="C233"/>
      <c r="D233" s="51">
        <v>353.43</v>
      </c>
    </row>
    <row r="234" spans="1:4" ht="23.25">
      <c r="A234" s="49">
        <v>40137</v>
      </c>
      <c r="B234" s="50">
        <v>37945</v>
      </c>
      <c r="C234"/>
      <c r="D234" s="51">
        <v>353.33</v>
      </c>
    </row>
    <row r="235" spans="1:4" ht="23.25">
      <c r="A235" s="49">
        <v>40138</v>
      </c>
      <c r="B235" s="50">
        <v>37946</v>
      </c>
      <c r="C235"/>
      <c r="D235" s="51">
        <v>353.23</v>
      </c>
    </row>
    <row r="236" spans="1:4" ht="23.25">
      <c r="A236" s="49">
        <v>40139</v>
      </c>
      <c r="B236" s="50">
        <v>37947</v>
      </c>
      <c r="C236"/>
      <c r="D236" s="51">
        <v>353.18</v>
      </c>
    </row>
    <row r="237" spans="1:4" ht="23.25">
      <c r="A237" s="49">
        <v>40140</v>
      </c>
      <c r="B237" s="50">
        <v>37948</v>
      </c>
      <c r="C237"/>
      <c r="D237" s="51">
        <v>353.08</v>
      </c>
    </row>
    <row r="238" spans="1:5" ht="23.25">
      <c r="A238" s="49">
        <v>40141</v>
      </c>
      <c r="B238" s="50">
        <v>37949</v>
      </c>
      <c r="C238"/>
      <c r="D238" s="51">
        <v>353.05</v>
      </c>
      <c r="E238" s="52">
        <v>353.05</v>
      </c>
    </row>
    <row r="239" spans="1:7" ht="23.25">
      <c r="A239" s="49">
        <v>40142</v>
      </c>
      <c r="B239" s="50">
        <v>37950</v>
      </c>
      <c r="C239"/>
      <c r="D239" s="51">
        <v>352.98</v>
      </c>
      <c r="G239" s="53">
        <v>515.746</v>
      </c>
    </row>
    <row r="240" spans="1:4" ht="23.25">
      <c r="A240" s="49">
        <v>40143</v>
      </c>
      <c r="B240" s="50">
        <v>37951</v>
      </c>
      <c r="C240"/>
      <c r="D240" s="51">
        <v>352.93</v>
      </c>
    </row>
    <row r="241" spans="1:4" ht="23.25">
      <c r="A241" s="49">
        <v>40144</v>
      </c>
      <c r="B241" s="50">
        <v>37952</v>
      </c>
      <c r="C241"/>
      <c r="D241" s="51">
        <v>352.88</v>
      </c>
    </row>
    <row r="242" spans="1:5" ht="23.25">
      <c r="A242" s="49">
        <v>40145</v>
      </c>
      <c r="B242" s="50">
        <v>37953</v>
      </c>
      <c r="C242"/>
      <c r="D242" s="51">
        <v>352.85</v>
      </c>
      <c r="E242" s="58"/>
    </row>
    <row r="243" spans="1:4" ht="23.25">
      <c r="A243" s="49">
        <v>40146</v>
      </c>
      <c r="B243" s="50">
        <v>37954</v>
      </c>
      <c r="C243"/>
      <c r="D243" s="51">
        <v>352.81</v>
      </c>
    </row>
    <row r="244" spans="1:4" ht="23.25">
      <c r="A244" s="49">
        <v>40147</v>
      </c>
      <c r="B244" s="50">
        <v>37955</v>
      </c>
      <c r="C244"/>
      <c r="D244" s="51">
        <v>352.75</v>
      </c>
    </row>
    <row r="245" spans="1:4" ht="23.25">
      <c r="A245" s="49">
        <v>40148</v>
      </c>
      <c r="B245" s="50">
        <v>37956</v>
      </c>
      <c r="C245"/>
      <c r="D245" s="51">
        <v>352.74</v>
      </c>
    </row>
    <row r="246" spans="1:4" ht="23.25">
      <c r="A246" s="49">
        <v>40149</v>
      </c>
      <c r="B246" s="50">
        <v>37957</v>
      </c>
      <c r="C246"/>
      <c r="D246" s="51">
        <v>352.76</v>
      </c>
    </row>
    <row r="247" spans="1:5" ht="23.25">
      <c r="A247" s="49">
        <v>40150</v>
      </c>
      <c r="B247" s="50">
        <v>37958</v>
      </c>
      <c r="C247"/>
      <c r="D247" s="51">
        <v>352.78</v>
      </c>
      <c r="E247" s="52">
        <v>352.78</v>
      </c>
    </row>
    <row r="248" spans="1:4" ht="23.25">
      <c r="A248" s="49">
        <v>40151</v>
      </c>
      <c r="B248" s="50">
        <v>37959</v>
      </c>
      <c r="C248"/>
      <c r="D248" s="51">
        <v>352.76</v>
      </c>
    </row>
    <row r="249" spans="1:4" ht="23.25">
      <c r="A249" s="49">
        <v>40152</v>
      </c>
      <c r="B249" s="50">
        <v>37960</v>
      </c>
      <c r="C249"/>
      <c r="D249" s="51">
        <v>352.75</v>
      </c>
    </row>
    <row r="250" spans="1:4" ht="23.25">
      <c r="A250" s="49">
        <v>40153</v>
      </c>
      <c r="B250" s="50">
        <v>37961</v>
      </c>
      <c r="C250"/>
      <c r="D250" s="51">
        <v>352.74</v>
      </c>
    </row>
    <row r="251" spans="1:4" ht="23.25">
      <c r="A251" s="49">
        <v>40154</v>
      </c>
      <c r="B251" s="50">
        <v>37962</v>
      </c>
      <c r="C251"/>
      <c r="D251" s="51">
        <v>352.71</v>
      </c>
    </row>
    <row r="252" spans="1:4" ht="23.25">
      <c r="A252" s="49">
        <v>40155</v>
      </c>
      <c r="B252" s="50">
        <v>37963</v>
      </c>
      <c r="C252"/>
      <c r="D252" s="51">
        <v>352.68</v>
      </c>
    </row>
    <row r="253" spans="1:4" ht="23.25">
      <c r="A253" s="49">
        <v>40156</v>
      </c>
      <c r="B253" s="50">
        <v>37964</v>
      </c>
      <c r="C253"/>
      <c r="D253" s="51">
        <v>352.66</v>
      </c>
    </row>
    <row r="254" spans="1:5" ht="23.25">
      <c r="A254" s="49">
        <v>40157</v>
      </c>
      <c r="B254" s="50">
        <v>37965</v>
      </c>
      <c r="C254"/>
      <c r="D254" s="51">
        <v>352.66</v>
      </c>
      <c r="E254" s="52">
        <v>352.66</v>
      </c>
    </row>
    <row r="255" spans="1:4" ht="23.25">
      <c r="A255" s="49">
        <v>40158</v>
      </c>
      <c r="B255" s="50">
        <v>37966</v>
      </c>
      <c r="C255"/>
      <c r="D255" s="51">
        <v>352.67</v>
      </c>
    </row>
    <row r="256" spans="1:4" ht="23.25">
      <c r="A256" s="49">
        <v>40159</v>
      </c>
      <c r="B256" s="50">
        <v>37967</v>
      </c>
      <c r="C256"/>
      <c r="D256" s="51">
        <v>352.63</v>
      </c>
    </row>
    <row r="257" spans="1:4" ht="23.25">
      <c r="A257" s="49">
        <v>40160</v>
      </c>
      <c r="B257" s="50">
        <v>37968</v>
      </c>
      <c r="C257"/>
      <c r="D257" s="51">
        <v>352.61</v>
      </c>
    </row>
    <row r="258" spans="1:4" ht="23.25">
      <c r="A258" s="49">
        <v>40161</v>
      </c>
      <c r="B258" s="50">
        <v>37969</v>
      </c>
      <c r="C258"/>
      <c r="D258" s="51">
        <v>352.6</v>
      </c>
    </row>
    <row r="259" spans="1:4" ht="23.25">
      <c r="A259" s="49">
        <v>40162</v>
      </c>
      <c r="B259" s="50">
        <v>37970</v>
      </c>
      <c r="C259"/>
      <c r="D259" s="51">
        <v>352.59</v>
      </c>
    </row>
    <row r="260" spans="1:4" ht="23.25">
      <c r="A260" s="49">
        <v>40163</v>
      </c>
      <c r="B260" s="50">
        <v>37971</v>
      </c>
      <c r="C260"/>
      <c r="D260" s="51">
        <v>352.58</v>
      </c>
    </row>
    <row r="261" spans="1:4" ht="23.25">
      <c r="A261" s="49">
        <v>40164</v>
      </c>
      <c r="B261" s="50">
        <v>37972</v>
      </c>
      <c r="C261"/>
      <c r="D261" s="51">
        <v>352.65</v>
      </c>
    </row>
    <row r="262" spans="1:5" ht="23.25">
      <c r="A262" s="49">
        <v>40165</v>
      </c>
      <c r="B262" s="50">
        <v>37973</v>
      </c>
      <c r="C262"/>
      <c r="D262" s="51">
        <v>352.58</v>
      </c>
      <c r="E262" s="52">
        <v>352.49</v>
      </c>
    </row>
    <row r="263" spans="1:4" ht="23.25">
      <c r="A263" s="49">
        <v>40166</v>
      </c>
      <c r="B263" s="50">
        <v>37974</v>
      </c>
      <c r="C263"/>
      <c r="D263" s="51">
        <v>352.48</v>
      </c>
    </row>
    <row r="264" spans="1:4" ht="23.25">
      <c r="A264" s="49">
        <v>40167</v>
      </c>
      <c r="B264" s="50">
        <v>37975</v>
      </c>
      <c r="C264"/>
      <c r="D264" s="51">
        <v>352.47</v>
      </c>
    </row>
    <row r="265" spans="1:4" ht="23.25">
      <c r="A265" s="49">
        <v>40168</v>
      </c>
      <c r="B265" s="50">
        <v>37976</v>
      </c>
      <c r="C265"/>
      <c r="D265" s="51">
        <v>352.41</v>
      </c>
    </row>
    <row r="266" spans="1:4" ht="23.25">
      <c r="A266" s="49">
        <v>40169</v>
      </c>
      <c r="B266" s="50">
        <v>37977</v>
      </c>
      <c r="C266"/>
      <c r="D266" s="51">
        <v>352.08</v>
      </c>
    </row>
    <row r="267" spans="1:4" ht="23.25">
      <c r="A267" s="49">
        <v>40170</v>
      </c>
      <c r="B267" s="50">
        <v>37978</v>
      </c>
      <c r="C267"/>
      <c r="D267" s="51">
        <v>352.21</v>
      </c>
    </row>
    <row r="268" spans="1:4" ht="23.25">
      <c r="A268" s="49">
        <v>40171</v>
      </c>
      <c r="B268" s="50">
        <v>37979</v>
      </c>
      <c r="C268"/>
      <c r="D268" s="51">
        <v>352.33</v>
      </c>
    </row>
    <row r="269" spans="1:4" ht="23.25">
      <c r="A269" s="49">
        <v>40172</v>
      </c>
      <c r="B269" s="50">
        <v>37980</v>
      </c>
      <c r="C269"/>
      <c r="D269" s="51">
        <v>352.53</v>
      </c>
    </row>
    <row r="270" spans="1:4" ht="23.25">
      <c r="A270" s="49">
        <v>40173</v>
      </c>
      <c r="B270" s="50">
        <v>37981</v>
      </c>
      <c r="C270"/>
      <c r="D270" s="51">
        <v>352.63</v>
      </c>
    </row>
    <row r="271" spans="1:4" ht="23.25">
      <c r="A271" s="49">
        <v>40174</v>
      </c>
      <c r="B271" s="50">
        <v>37982</v>
      </c>
      <c r="C271"/>
      <c r="D271" s="51">
        <v>352.6</v>
      </c>
    </row>
    <row r="272" spans="1:4" ht="23.25">
      <c r="A272" s="49">
        <v>40175</v>
      </c>
      <c r="B272" s="50">
        <v>37983</v>
      </c>
      <c r="C272"/>
      <c r="D272" s="51">
        <v>352.55</v>
      </c>
    </row>
    <row r="273" spans="1:4" ht="23.25">
      <c r="A273" s="49">
        <v>40176</v>
      </c>
      <c r="B273" s="50">
        <v>37984</v>
      </c>
      <c r="C273"/>
      <c r="D273" s="51">
        <v>352.51</v>
      </c>
    </row>
    <row r="274" spans="1:4" ht="23.25">
      <c r="A274" s="49">
        <v>40177</v>
      </c>
      <c r="B274" s="50">
        <v>37985</v>
      </c>
      <c r="C274"/>
      <c r="D274" s="51">
        <v>352.43</v>
      </c>
    </row>
    <row r="275" spans="1:4" ht="23.25">
      <c r="A275" s="49">
        <v>40178</v>
      </c>
      <c r="B275" s="50">
        <v>37986</v>
      </c>
      <c r="C275"/>
      <c r="D275" s="51">
        <v>352.43</v>
      </c>
    </row>
    <row r="276" spans="1:4" ht="23.25">
      <c r="A276" s="49">
        <v>40179</v>
      </c>
      <c r="B276" s="50">
        <v>37987</v>
      </c>
      <c r="C276"/>
      <c r="D276" s="51">
        <v>352.28</v>
      </c>
    </row>
    <row r="277" spans="1:4" ht="23.25">
      <c r="A277" s="49">
        <v>40180</v>
      </c>
      <c r="B277" s="50">
        <v>37988</v>
      </c>
      <c r="C277"/>
      <c r="D277" s="51">
        <v>352.23</v>
      </c>
    </row>
    <row r="278" spans="1:4" ht="23.25">
      <c r="A278" s="49">
        <v>40181</v>
      </c>
      <c r="B278" s="50">
        <v>37989</v>
      </c>
      <c r="C278"/>
      <c r="D278" s="51">
        <v>352.18</v>
      </c>
    </row>
    <row r="279" spans="1:4" ht="23.25">
      <c r="A279" s="49">
        <v>40182</v>
      </c>
      <c r="B279" s="50">
        <v>37990</v>
      </c>
      <c r="C279"/>
      <c r="D279" s="51">
        <v>352.14</v>
      </c>
    </row>
    <row r="280" spans="1:4" ht="23.25">
      <c r="A280" s="49">
        <v>40183</v>
      </c>
      <c r="B280" s="50">
        <v>37991</v>
      </c>
      <c r="C280"/>
      <c r="D280" s="51">
        <v>352.13</v>
      </c>
    </row>
    <row r="281" spans="1:4" ht="23.25">
      <c r="A281" s="49">
        <v>40184</v>
      </c>
      <c r="B281" s="50">
        <v>37992</v>
      </c>
      <c r="C281"/>
      <c r="D281" s="51">
        <v>352.12</v>
      </c>
    </row>
    <row r="282" spans="1:4" ht="23.25">
      <c r="A282" s="49">
        <v>40185</v>
      </c>
      <c r="B282" s="50">
        <v>37993</v>
      </c>
      <c r="C282"/>
      <c r="D282" s="51">
        <v>352.11</v>
      </c>
    </row>
    <row r="283" spans="1:5" ht="23.25">
      <c r="A283" s="49">
        <v>40186</v>
      </c>
      <c r="B283" s="50">
        <v>37994</v>
      </c>
      <c r="C283"/>
      <c r="D283" s="51">
        <v>352.03</v>
      </c>
      <c r="E283" s="52">
        <v>352.03</v>
      </c>
    </row>
    <row r="284" spans="1:4" ht="23.25">
      <c r="A284" s="49">
        <v>40187</v>
      </c>
      <c r="B284" s="50">
        <v>37995</v>
      </c>
      <c r="C284"/>
      <c r="D284" s="51">
        <v>352.33</v>
      </c>
    </row>
    <row r="285" spans="1:4" ht="23.25">
      <c r="A285" s="49">
        <v>40188</v>
      </c>
      <c r="B285" s="50">
        <v>37996</v>
      </c>
      <c r="C285"/>
      <c r="D285" s="51">
        <v>352.73</v>
      </c>
    </row>
    <row r="286" spans="1:4" ht="23.25">
      <c r="A286" s="49">
        <v>40189</v>
      </c>
      <c r="B286" s="50">
        <v>37997</v>
      </c>
      <c r="C286"/>
      <c r="D286" s="51">
        <v>353.05</v>
      </c>
    </row>
    <row r="287" spans="1:4" ht="23.25">
      <c r="A287" s="49">
        <v>40190</v>
      </c>
      <c r="B287" s="50">
        <v>37998</v>
      </c>
      <c r="C287"/>
      <c r="D287" s="51">
        <v>353.13</v>
      </c>
    </row>
    <row r="288" spans="1:4" ht="23.25">
      <c r="A288" s="49">
        <v>40191</v>
      </c>
      <c r="B288" s="50">
        <v>37999</v>
      </c>
      <c r="C288"/>
      <c r="D288" s="51">
        <v>352.95</v>
      </c>
    </row>
    <row r="289" spans="1:4" ht="23.25">
      <c r="A289" s="49">
        <v>40192</v>
      </c>
      <c r="B289" s="50">
        <v>38000</v>
      </c>
      <c r="C289"/>
      <c r="D289" s="51">
        <v>352.91</v>
      </c>
    </row>
    <row r="290" spans="1:5" ht="23.25">
      <c r="A290" s="49">
        <v>40193</v>
      </c>
      <c r="B290" s="50">
        <v>38001</v>
      </c>
      <c r="C290"/>
      <c r="D290" s="51">
        <v>352.88</v>
      </c>
      <c r="E290" s="52">
        <v>352.8</v>
      </c>
    </row>
    <row r="291" spans="1:4" ht="23.25">
      <c r="A291" s="49">
        <v>40194</v>
      </c>
      <c r="B291" s="50">
        <v>38002</v>
      </c>
      <c r="C291"/>
      <c r="D291" s="51">
        <v>352.83</v>
      </c>
    </row>
    <row r="292" spans="1:4" ht="23.25">
      <c r="A292" s="49">
        <v>40195</v>
      </c>
      <c r="B292" s="50">
        <v>38003</v>
      </c>
      <c r="C292"/>
      <c r="D292" s="51">
        <v>352.82</v>
      </c>
    </row>
    <row r="293" spans="1:4" ht="23.25">
      <c r="A293" s="49">
        <v>40196</v>
      </c>
      <c r="B293" s="50">
        <v>38004</v>
      </c>
      <c r="C293"/>
      <c r="D293" s="51">
        <v>352.79</v>
      </c>
    </row>
    <row r="294" spans="1:4" ht="23.25">
      <c r="A294" s="49">
        <v>40197</v>
      </c>
      <c r="B294" s="50">
        <v>38005</v>
      </c>
      <c r="C294"/>
      <c r="D294" s="51">
        <v>352.75</v>
      </c>
    </row>
    <row r="295" spans="1:5" ht="23.25">
      <c r="A295" s="49">
        <v>40198</v>
      </c>
      <c r="B295" s="50">
        <v>38006</v>
      </c>
      <c r="C295"/>
      <c r="D295" s="51">
        <v>352.73</v>
      </c>
      <c r="E295" s="52">
        <v>352.62</v>
      </c>
    </row>
    <row r="296" spans="1:4" ht="23.25">
      <c r="A296" s="49">
        <v>40199</v>
      </c>
      <c r="B296" s="50">
        <v>38007</v>
      </c>
      <c r="C296"/>
      <c r="D296" s="51">
        <v>352.63</v>
      </c>
    </row>
    <row r="297" spans="1:4" ht="23.25">
      <c r="A297" s="49">
        <v>40200</v>
      </c>
      <c r="B297" s="50">
        <v>38008</v>
      </c>
      <c r="C297"/>
      <c r="D297" s="51">
        <v>352.61</v>
      </c>
    </row>
    <row r="298" spans="1:4" ht="23.25">
      <c r="A298" s="49">
        <v>40201</v>
      </c>
      <c r="B298" s="50">
        <v>38009</v>
      </c>
      <c r="C298"/>
      <c r="D298" s="51">
        <v>352.6</v>
      </c>
    </row>
    <row r="299" spans="1:4" ht="23.25">
      <c r="A299" s="49">
        <v>40202</v>
      </c>
      <c r="B299" s="50">
        <v>38010</v>
      </c>
      <c r="C299"/>
      <c r="D299" s="51">
        <v>352.59</v>
      </c>
    </row>
    <row r="300" spans="1:4" ht="23.25">
      <c r="A300" s="49">
        <v>40203</v>
      </c>
      <c r="B300" s="50">
        <v>38011</v>
      </c>
      <c r="C300"/>
      <c r="D300" s="51">
        <v>352.58</v>
      </c>
    </row>
    <row r="301" spans="1:4" ht="23.25">
      <c r="A301" s="49">
        <v>40204</v>
      </c>
      <c r="B301" s="50">
        <v>38012</v>
      </c>
      <c r="C301"/>
      <c r="D301" s="51">
        <v>352.57</v>
      </c>
    </row>
    <row r="302" spans="1:4" ht="23.25">
      <c r="A302" s="49">
        <v>40205</v>
      </c>
      <c r="B302" s="50">
        <v>38013</v>
      </c>
      <c r="C302"/>
      <c r="D302" s="51">
        <v>352.56</v>
      </c>
    </row>
    <row r="303" spans="1:4" ht="23.25">
      <c r="A303" s="49">
        <v>40206</v>
      </c>
      <c r="B303" s="50">
        <v>38014</v>
      </c>
      <c r="C303"/>
      <c r="D303" s="51">
        <v>352.58</v>
      </c>
    </row>
    <row r="304" spans="1:4" ht="23.25">
      <c r="A304" s="49">
        <v>40207</v>
      </c>
      <c r="B304" s="50">
        <v>38015</v>
      </c>
      <c r="C304"/>
      <c r="D304" s="51">
        <v>352.52</v>
      </c>
    </row>
    <row r="305" spans="1:4" ht="23.25">
      <c r="A305" s="49">
        <v>40208</v>
      </c>
      <c r="B305" s="50">
        <v>38016</v>
      </c>
      <c r="C305"/>
      <c r="D305" s="51">
        <v>352.5</v>
      </c>
    </row>
    <row r="306" spans="1:4" ht="23.25">
      <c r="A306" s="49">
        <v>40209</v>
      </c>
      <c r="B306" s="50">
        <v>38017</v>
      </c>
      <c r="C306"/>
      <c r="D306" s="51">
        <v>352.48</v>
      </c>
    </row>
    <row r="307" spans="1:4" ht="23.25">
      <c r="A307" s="49">
        <v>40210</v>
      </c>
      <c r="B307" s="50">
        <v>38018</v>
      </c>
      <c r="C307"/>
      <c r="D307" s="51">
        <v>352.47</v>
      </c>
    </row>
    <row r="308" spans="1:4" ht="23.25">
      <c r="A308" s="49">
        <v>40211</v>
      </c>
      <c r="B308" s="50">
        <v>38019</v>
      </c>
      <c r="C308"/>
      <c r="D308" s="51">
        <v>352.45</v>
      </c>
    </row>
    <row r="309" spans="1:4" ht="23.25">
      <c r="A309" s="49">
        <v>40212</v>
      </c>
      <c r="B309" s="50">
        <v>38020</v>
      </c>
      <c r="C309"/>
      <c r="D309" s="51">
        <v>352.43</v>
      </c>
    </row>
    <row r="310" spans="1:4" ht="23.25">
      <c r="A310" s="49">
        <v>40213</v>
      </c>
      <c r="B310" s="50">
        <v>38021</v>
      </c>
      <c r="C310"/>
      <c r="D310" s="51">
        <v>352.38</v>
      </c>
    </row>
    <row r="311" spans="1:4" ht="23.25">
      <c r="A311" s="49">
        <v>40214</v>
      </c>
      <c r="B311" s="50">
        <v>38022</v>
      </c>
      <c r="C311"/>
      <c r="D311" s="51">
        <v>352.33</v>
      </c>
    </row>
    <row r="312" spans="1:5" ht="23.25">
      <c r="A312" s="49">
        <v>40215</v>
      </c>
      <c r="B312" s="50">
        <v>38023</v>
      </c>
      <c r="C312"/>
      <c r="D312" s="51">
        <v>352.3</v>
      </c>
      <c r="E312" s="52">
        <v>352.15</v>
      </c>
    </row>
    <row r="313" spans="1:4" ht="23.25">
      <c r="A313" s="49">
        <v>40216</v>
      </c>
      <c r="B313" s="50">
        <v>38024</v>
      </c>
      <c r="C313"/>
      <c r="D313" s="51">
        <v>352.26</v>
      </c>
    </row>
    <row r="314" spans="1:4" ht="23.25">
      <c r="A314" s="49">
        <v>40217</v>
      </c>
      <c r="B314" s="50">
        <v>38025</v>
      </c>
      <c r="C314"/>
      <c r="D314" s="51">
        <v>352.28</v>
      </c>
    </row>
    <row r="315" spans="1:4" ht="23.25">
      <c r="A315" s="49">
        <v>40218</v>
      </c>
      <c r="B315" s="50">
        <v>38026</v>
      </c>
      <c r="C315"/>
      <c r="D315" s="51">
        <v>352.43</v>
      </c>
    </row>
    <row r="316" spans="1:4" ht="23.25">
      <c r="A316" s="49">
        <v>40219</v>
      </c>
      <c r="B316" s="50">
        <v>38027</v>
      </c>
      <c r="C316"/>
      <c r="D316" s="51">
        <v>352.48</v>
      </c>
    </row>
    <row r="317" spans="1:5" ht="23.25">
      <c r="A317" s="49">
        <v>40220</v>
      </c>
      <c r="B317" s="50">
        <v>38028</v>
      </c>
      <c r="C317"/>
      <c r="D317" s="51">
        <v>352.28</v>
      </c>
      <c r="E317" s="52">
        <v>352.3</v>
      </c>
    </row>
    <row r="318" spans="1:4" ht="23.25">
      <c r="A318" s="49">
        <v>40221</v>
      </c>
      <c r="B318" s="50">
        <v>38029</v>
      </c>
      <c r="C318"/>
      <c r="D318" s="51">
        <v>352.26</v>
      </c>
    </row>
    <row r="319" spans="1:4" ht="23.25">
      <c r="A319" s="49">
        <v>40222</v>
      </c>
      <c r="B319" s="50">
        <v>38030</v>
      </c>
      <c r="C319"/>
      <c r="D319" s="51">
        <v>352.24</v>
      </c>
    </row>
    <row r="320" spans="1:4" ht="23.25">
      <c r="A320" s="49">
        <v>40223</v>
      </c>
      <c r="B320" s="50">
        <v>38031</v>
      </c>
      <c r="C320"/>
      <c r="D320" s="51">
        <v>352.22</v>
      </c>
    </row>
    <row r="321" spans="1:4" ht="23.25">
      <c r="A321" s="49">
        <v>40224</v>
      </c>
      <c r="B321" s="50">
        <v>38032</v>
      </c>
      <c r="C321"/>
      <c r="D321" s="51">
        <v>352.21</v>
      </c>
    </row>
    <row r="322" spans="1:4" ht="23.25">
      <c r="A322" s="49">
        <v>40225</v>
      </c>
      <c r="B322" s="50">
        <v>38033</v>
      </c>
      <c r="C322"/>
      <c r="D322" s="51">
        <v>352.19</v>
      </c>
    </row>
    <row r="323" spans="1:4" ht="23.25">
      <c r="A323" s="49">
        <v>40226</v>
      </c>
      <c r="B323" s="50">
        <v>38034</v>
      </c>
      <c r="C323"/>
      <c r="D323" s="51">
        <v>352.17</v>
      </c>
    </row>
    <row r="324" spans="1:4" ht="23.25">
      <c r="A324" s="49">
        <v>40227</v>
      </c>
      <c r="B324" s="50">
        <v>38035</v>
      </c>
      <c r="C324"/>
      <c r="D324" s="51">
        <v>352.15</v>
      </c>
    </row>
    <row r="325" spans="1:4" ht="23.25">
      <c r="A325" s="49">
        <v>40228</v>
      </c>
      <c r="B325" s="50">
        <v>38036</v>
      </c>
      <c r="C325"/>
      <c r="D325" s="51">
        <v>352.13</v>
      </c>
    </row>
    <row r="326" spans="1:5" ht="23.25">
      <c r="A326" s="49">
        <v>40229</v>
      </c>
      <c r="B326" s="50">
        <v>38037</v>
      </c>
      <c r="C326"/>
      <c r="D326" s="51">
        <v>352.12</v>
      </c>
      <c r="E326" s="52">
        <v>352.28</v>
      </c>
    </row>
    <row r="327" spans="1:4" ht="23.25">
      <c r="A327" s="49">
        <v>40230</v>
      </c>
      <c r="B327" s="50">
        <v>38038</v>
      </c>
      <c r="C327"/>
      <c r="D327" s="51">
        <v>352.12</v>
      </c>
    </row>
    <row r="328" spans="1:4" ht="23.25">
      <c r="A328" s="49">
        <v>40231</v>
      </c>
      <c r="B328" s="50">
        <v>38039</v>
      </c>
      <c r="C328"/>
      <c r="D328" s="51">
        <v>352.13</v>
      </c>
    </row>
    <row r="329" spans="1:4" ht="23.25">
      <c r="A329" s="49">
        <v>40232</v>
      </c>
      <c r="B329" s="50">
        <v>38040</v>
      </c>
      <c r="C329"/>
      <c r="D329" s="51">
        <v>352.13</v>
      </c>
    </row>
    <row r="330" spans="1:4" ht="23.25">
      <c r="A330" s="49">
        <v>40233</v>
      </c>
      <c r="B330" s="50">
        <v>38041</v>
      </c>
      <c r="C330"/>
      <c r="D330" s="51">
        <v>352.12</v>
      </c>
    </row>
    <row r="331" spans="1:4" ht="23.25">
      <c r="A331" s="49">
        <v>40234</v>
      </c>
      <c r="B331" s="50">
        <v>38042</v>
      </c>
      <c r="C331"/>
      <c r="D331" s="51">
        <v>352.12</v>
      </c>
    </row>
    <row r="332" spans="1:5" ht="23.25">
      <c r="A332" s="49">
        <v>40235</v>
      </c>
      <c r="B332" s="50">
        <v>38043</v>
      </c>
      <c r="C332"/>
      <c r="D332" s="51">
        <v>352.11</v>
      </c>
      <c r="E332" s="58"/>
    </row>
    <row r="333" spans="1:4" ht="23.25">
      <c r="A333" s="49">
        <v>40236</v>
      </c>
      <c r="B333" s="50">
        <v>38044</v>
      </c>
      <c r="C333"/>
      <c r="D333" s="51">
        <v>352.11</v>
      </c>
    </row>
    <row r="334" spans="1:4" ht="23.25">
      <c r="A334" s="49">
        <v>40237</v>
      </c>
      <c r="B334" s="50">
        <v>38045</v>
      </c>
      <c r="C334"/>
      <c r="D334" s="51">
        <v>352.11</v>
      </c>
    </row>
    <row r="335" spans="1:4" ht="23.25">
      <c r="A335" s="49">
        <v>40238</v>
      </c>
      <c r="B335" s="50">
        <v>38046</v>
      </c>
      <c r="C335"/>
      <c r="D335" s="51">
        <v>352.09</v>
      </c>
    </row>
    <row r="336" spans="1:4" ht="23.25">
      <c r="A336" s="49">
        <v>40239</v>
      </c>
      <c r="B336" s="50">
        <v>38047</v>
      </c>
      <c r="C336"/>
      <c r="D336" s="51">
        <v>351.98</v>
      </c>
    </row>
    <row r="337" spans="1:4" ht="23.25">
      <c r="A337" s="49">
        <v>40240</v>
      </c>
      <c r="B337" s="50">
        <v>38048</v>
      </c>
      <c r="C337"/>
      <c r="D337" s="51">
        <v>352.07</v>
      </c>
    </row>
    <row r="338" spans="1:4" ht="23.25">
      <c r="A338" s="49">
        <v>40241</v>
      </c>
      <c r="B338" s="50">
        <v>38049</v>
      </c>
      <c r="C338"/>
      <c r="D338" s="51">
        <v>352.08</v>
      </c>
    </row>
    <row r="339" spans="1:4" ht="23.25">
      <c r="A339" s="49">
        <v>40242</v>
      </c>
      <c r="B339" s="50">
        <v>38050</v>
      </c>
      <c r="C339"/>
      <c r="D339" s="51">
        <v>352.08</v>
      </c>
    </row>
    <row r="340" spans="1:4" ht="23.25">
      <c r="A340" s="49">
        <v>40243</v>
      </c>
      <c r="B340" s="50">
        <v>38051</v>
      </c>
      <c r="C340"/>
      <c r="D340" s="51">
        <v>352.07</v>
      </c>
    </row>
    <row r="341" spans="1:4" ht="23.25">
      <c r="A341" s="49">
        <v>40244</v>
      </c>
      <c r="B341" s="50">
        <v>38052</v>
      </c>
      <c r="C341"/>
      <c r="D341" s="51">
        <v>352.06</v>
      </c>
    </row>
    <row r="342" spans="1:4" ht="23.25">
      <c r="A342" s="49">
        <v>40245</v>
      </c>
      <c r="B342" s="50">
        <v>38053</v>
      </c>
      <c r="C342"/>
      <c r="D342" s="51">
        <v>352.06</v>
      </c>
    </row>
    <row r="343" spans="1:4" ht="23.25">
      <c r="A343" s="49">
        <v>40246</v>
      </c>
      <c r="B343" s="50">
        <v>38054</v>
      </c>
      <c r="C343"/>
      <c r="D343" s="51">
        <v>352.05</v>
      </c>
    </row>
    <row r="344" spans="1:4" ht="23.25">
      <c r="A344" s="49">
        <v>40247</v>
      </c>
      <c r="B344" s="50">
        <v>38055</v>
      </c>
      <c r="C344"/>
      <c r="D344" s="51">
        <v>352.05</v>
      </c>
    </row>
    <row r="345" spans="1:4" ht="23.25">
      <c r="A345" s="49">
        <v>40248</v>
      </c>
      <c r="B345" s="50">
        <v>38056</v>
      </c>
      <c r="C345"/>
      <c r="D345" s="51">
        <v>352.09</v>
      </c>
    </row>
    <row r="346" spans="1:4" ht="23.25">
      <c r="A346" s="49">
        <v>40249</v>
      </c>
      <c r="B346" s="50">
        <v>38057</v>
      </c>
      <c r="C346"/>
      <c r="D346" s="51">
        <v>352.04</v>
      </c>
    </row>
    <row r="347" spans="1:4" ht="23.25">
      <c r="A347" s="49">
        <v>40250</v>
      </c>
      <c r="B347" s="50">
        <v>38058</v>
      </c>
      <c r="C347"/>
      <c r="D347" s="51">
        <v>352.03</v>
      </c>
    </row>
    <row r="348" spans="1:4" ht="23.25">
      <c r="A348" s="49">
        <v>40251</v>
      </c>
      <c r="B348" s="50">
        <v>38059</v>
      </c>
      <c r="C348"/>
      <c r="D348" s="51">
        <v>352.03</v>
      </c>
    </row>
    <row r="349" spans="1:4" ht="23.25">
      <c r="A349" s="49">
        <v>40252</v>
      </c>
      <c r="B349" s="50">
        <v>38060</v>
      </c>
      <c r="C349"/>
      <c r="D349" s="51">
        <v>352.03</v>
      </c>
    </row>
    <row r="350" spans="1:4" ht="23.25">
      <c r="A350" s="49">
        <v>40253</v>
      </c>
      <c r="B350" s="50">
        <v>38061</v>
      </c>
      <c r="C350"/>
      <c r="D350" s="51">
        <v>352.05</v>
      </c>
    </row>
    <row r="351" spans="1:4" ht="23.25">
      <c r="A351" s="49">
        <v>40254</v>
      </c>
      <c r="B351" s="50">
        <v>38062</v>
      </c>
      <c r="C351"/>
      <c r="D351" s="51">
        <v>352.05</v>
      </c>
    </row>
    <row r="352" spans="1:4" ht="23.25">
      <c r="A352" s="49">
        <v>40255</v>
      </c>
      <c r="B352" s="50">
        <v>38063</v>
      </c>
      <c r="C352"/>
      <c r="D352" s="51">
        <v>352.05</v>
      </c>
    </row>
    <row r="353" spans="1:4" ht="23.25">
      <c r="A353" s="49">
        <v>40256</v>
      </c>
      <c r="B353" s="50">
        <v>38064</v>
      </c>
      <c r="C353"/>
      <c r="D353" s="51">
        <v>352.06</v>
      </c>
    </row>
    <row r="354" spans="1:4" ht="23.25">
      <c r="A354" s="49">
        <v>40257</v>
      </c>
      <c r="B354" s="50">
        <v>38065</v>
      </c>
      <c r="C354"/>
      <c r="D354" s="51">
        <v>352.06</v>
      </c>
    </row>
    <row r="355" spans="1:4" ht="23.25">
      <c r="A355" s="49">
        <v>40258</v>
      </c>
      <c r="B355" s="50">
        <v>38066</v>
      </c>
      <c r="C355"/>
      <c r="D355" s="51">
        <v>352.06</v>
      </c>
    </row>
    <row r="356" spans="1:4" ht="23.25">
      <c r="A356" s="49">
        <v>40259</v>
      </c>
      <c r="B356" s="50">
        <v>38067</v>
      </c>
      <c r="C356"/>
      <c r="D356" s="51">
        <v>352.06</v>
      </c>
    </row>
    <row r="357" spans="1:4" ht="23.25">
      <c r="A357" s="49">
        <v>40260</v>
      </c>
      <c r="B357" s="50">
        <v>38068</v>
      </c>
      <c r="C357"/>
      <c r="D357" s="51">
        <v>352.06</v>
      </c>
    </row>
    <row r="358" spans="1:5" ht="23.25">
      <c r="A358" s="49">
        <v>40261</v>
      </c>
      <c r="B358" s="50">
        <v>38069</v>
      </c>
      <c r="C358"/>
      <c r="D358" s="51">
        <v>352.13</v>
      </c>
      <c r="E358" s="58"/>
    </row>
    <row r="359" spans="1:4" ht="23.25">
      <c r="A359" s="49">
        <v>40262</v>
      </c>
      <c r="B359" s="50">
        <v>38070</v>
      </c>
      <c r="C359"/>
      <c r="D359" s="51">
        <v>352.2</v>
      </c>
    </row>
    <row r="360" spans="1:4" ht="23.25">
      <c r="A360" s="49">
        <v>40263</v>
      </c>
      <c r="B360" s="50">
        <v>38071</v>
      </c>
      <c r="C360"/>
      <c r="D360" s="51">
        <v>352.23</v>
      </c>
    </row>
    <row r="361" spans="1:4" ht="23.25">
      <c r="A361" s="49">
        <v>40264</v>
      </c>
      <c r="B361" s="50">
        <v>38072</v>
      </c>
      <c r="C361"/>
      <c r="D361" s="51">
        <v>352.25</v>
      </c>
    </row>
    <row r="362" spans="1:4" ht="23.25">
      <c r="A362" s="49">
        <v>40265</v>
      </c>
      <c r="B362" s="50">
        <v>38073</v>
      </c>
      <c r="C362"/>
      <c r="D362" s="51">
        <v>352.28</v>
      </c>
    </row>
    <row r="363" spans="1:4" ht="23.25">
      <c r="A363" s="49">
        <v>40266</v>
      </c>
      <c r="B363" s="50">
        <v>38074</v>
      </c>
      <c r="C363"/>
      <c r="D363" s="51">
        <v>352.23</v>
      </c>
    </row>
    <row r="364" spans="1:4" ht="23.25">
      <c r="A364" s="49">
        <v>40267</v>
      </c>
      <c r="B364" s="50">
        <v>38075</v>
      </c>
      <c r="C364"/>
      <c r="D364" s="51">
        <v>352.2</v>
      </c>
    </row>
    <row r="365" spans="1:4" ht="23.25">
      <c r="A365" s="49">
        <v>40268</v>
      </c>
      <c r="B365" s="50">
        <v>38076</v>
      </c>
      <c r="C365"/>
      <c r="D365" s="51">
        <v>352.17</v>
      </c>
    </row>
    <row r="366" spans="1:4" ht="23.25">
      <c r="A366" s="49">
        <v>40269</v>
      </c>
      <c r="B366" s="50">
        <v>38077</v>
      </c>
      <c r="C366"/>
      <c r="D366" s="51"/>
    </row>
    <row r="367" ht="21">
      <c r="E367" s="53"/>
    </row>
  </sheetData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iLLuSioN</cp:lastModifiedBy>
  <cp:lastPrinted>2008-09-15T02:32:06Z</cp:lastPrinted>
  <dcterms:created xsi:type="dcterms:W3CDTF">1998-07-27T01:22:14Z</dcterms:created>
  <dcterms:modified xsi:type="dcterms:W3CDTF">2015-05-20T04:48:32Z</dcterms:modified>
  <cp:category/>
  <cp:version/>
  <cp:contentType/>
  <cp:contentStatus/>
</cp:coreProperties>
</file>