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13ขวา" sheetId="2" r:id="rId1"/>
  </sheets>
  <definedNames>
    <definedName name="_xlnm.Print_Area" localSheetId="0">'แม่แฝก-แม่งัด 13ขวา'!$A$1:$I$103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<sst xmlns="http://schemas.openxmlformats.org/spreadsheetml/2006/main" count="90" uniqueCount="71">
  <si>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</si>
  <si>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</si>
  <si>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</si>
  <si>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</si>
  <si>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</si>
  <si>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</si>
  <si>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</si>
  <si>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</si>
  <si>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</si>
  <si>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</si>
  <si>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</si>
  <si>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</si>
  <si>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</si>
  <si>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</si>
  <si>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</si>
  <si>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</si>
  <si>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</si>
  <si>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</si>
  <si>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</si>
  <si>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</si>
  <si>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</si>
  <si>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</si>
  <si>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</si>
  <si>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</si>
  <si>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</si>
  <si>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</si>
  <si>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</si>
  <si>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</si>
  <si>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</si>
  <si>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</si>
  <si>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</si>
  <si>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</si>
  <si>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</si>
  <si>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</si>
  <si>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</si>
  <si>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</si>
  <si>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</si>
  <si>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</si>
  <si>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</si>
  <si>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</si>
  <si>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</si>
  <si>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</si>
  <si>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</si>
  <si>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</si>
  <si>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</si>
  <si>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</si>
  <si>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</si>
  <si>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</si>
  <si>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</si>
  <si>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</si>
  <si>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</si>
  <si>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</si>
  <si>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</si>
  <si>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</si>
  <si>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</si>
  <si>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</si>
  <si>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</si>
  <si>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</si>
  <si>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</si>
  <si>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</si>
  <si>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</si>
  <si>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กว้าง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</si>
  <si>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</si>
  <si>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</si>
  <si>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</si>
  <si>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</si>
  <si>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(งบประมาณเงินทุนหมุนเวียนเพื่อการชลประทาน ปี 2557)</t>
  </si>
  <si>
    <t>ทรบ.ปากคลองซอย 13 ขวา</t>
  </si>
  <si>
    <t>29+533</t>
  </si>
  <si>
    <t>N 18º53.694'</t>
  </si>
  <si>
    <t>E 099º02.014'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</si>
</sst>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ท่อระบายน้ำปากคลองซอย </a:t>
            </a:r>
            <a:r>
              <a:rPr lang="en-US" u="sng"/>
              <a:t>13</a:t>
            </a:r>
            <a:r>
              <a:rPr lang="th-TH" u="sng"/>
              <a:t> ขวา</a:t>
            </a:r>
            <a:r>
              <a:rPr lang="en-US" u="sng"/>
              <a:t>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แม่แฝก - แม่งัด</a:t>
            </a:r>
          </a:p>
        </c:rich>
      </c:tx>
      <c:layout>
        <c:manualLayout>
          <c:xMode val="edge"/>
          <c:yMode val="edge"/>
          <c:x val="0.14110868403619095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233423378128489"/>
                  <c:y val="-1.2383407866588373E-2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'แม่แฝก-แม่งัด 13ขวา'!$H$53:$H$56</c:f>
              <c:numCache>
                <c:formatCode>0.000</c:formatCode>
                <c:ptCount val="4"/>
                <c:pt idx="0">
                  <c:v>10.275</c:v>
                </c:pt>
                <c:pt idx="1">
                  <c:v>5.1624999999999996</c:v>
                </c:pt>
                <c:pt idx="2">
                  <c:v>3.4583333333333339</c:v>
                </c:pt>
                <c:pt idx="3">
                  <c:v>2.6062499999999997</c:v>
                </c:pt>
              </c:numCache>
            </c:numRef>
          </c:xVal>
          <c:yVal>
            <c:numRef>
              <c:f>'แม่แฝก-แม่งัด 13ขวา'!$I$53:$I$56</c:f>
              <c:numCache>
                <c:formatCode>0.000</c:formatCode>
                <c:ptCount val="4"/>
                <c:pt idx="0">
                  <c:v>0.18970019551105213</c:v>
                </c:pt>
                <c:pt idx="1">
                  <c:v>0.12068533332750389</c:v>
                </c:pt>
                <c:pt idx="2">
                  <c:v>9.9497354908185995E-2</c:v>
                </c:pt>
                <c:pt idx="3">
                  <c:v>7.7997254698028137E-2</c:v>
                </c:pt>
              </c:numCache>
            </c:numRef>
          </c:yVal>
        </c:ser>
        <c:axId val="61583360"/>
        <c:axId val="61890560"/>
      </c:scatterChart>
      <c:valAx>
        <c:axId val="6158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890560"/>
        <c:crosses val="autoZero"/>
        <c:crossBetween val="midCat"/>
      </c:valAx>
      <c:valAx>
        <c:axId val="61890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58336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11" name="ตัวเชื่อมต่อตรง 10"/>
        <xdr:cNvCxnSpPr/>
      </xdr:nvCxnSpPr>
      <xdr:spPr>
        <a:xfrm flipV="1">
          <a:off x="32385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258536</xdr:colOff>
      <xdr:row>25</xdr:row>
      <xdr:rowOff>68036</xdr:rowOff>
    </xdr:from>
    <xdr:to>
      <xdr:col>7</xdr:col>
      <xdr:colOff>262554</xdr:colOff>
      <xdr:row>34</xdr:row>
      <xdr:rowOff>199983</xdr:rowOff>
    </xdr:to>
    <xdr:pic>
      <xdr:nvPicPr>
        <xdr:cNvPr id="16" name="รูปภาพ 15" descr="IMG_568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55965" y="6660697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zoomScale="140" zoomScalePageLayoutView="140" workbookViewId="0">
      <selection activeCell="B95" sqref="B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B2" s="76" t="s">
        <v>46</v>
      </c>
      <c r="C2" s="76"/>
      <c r="D2" s="76"/>
      <c r="E2" s="76"/>
      <c r="F2" s="76"/>
      <c r="G2" s="76"/>
      <c r="H2" s="76"/>
      <c r="I2" s="76"/>
    </row>
    <row r="3" spans="1:9" ht="21" customHeight="1">
      <c r="B3" s="77" t="s">
        <v>66</v>
      </c>
      <c r="C3" s="77"/>
      <c r="D3" s="77"/>
      <c r="E3" s="77"/>
      <c r="F3" s="77"/>
      <c r="G3" s="77"/>
      <c r="H3" s="77"/>
      <c r="I3" s="7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71" t="s">
        <v>67</v>
      </c>
      <c r="E7" s="71"/>
      <c r="F7" s="71"/>
      <c r="G7" s="71"/>
      <c r="H7" s="2" t="s">
        <v>4</v>
      </c>
      <c r="I7" s="5"/>
    </row>
    <row r="8" spans="1:9" ht="21.2" customHeight="1">
      <c r="B8" s="2" t="s">
        <v>5</v>
      </c>
      <c r="D8" s="71" t="s">
        <v>65</v>
      </c>
      <c r="E8" s="71"/>
      <c r="F8" s="72"/>
      <c r="G8" s="73"/>
    </row>
    <row r="9" spans="1:9" ht="21.2" customHeight="1">
      <c r="B9" s="2" t="s">
        <v>6</v>
      </c>
      <c r="D9" s="74" t="s">
        <v>68</v>
      </c>
      <c r="E9" s="71"/>
      <c r="F9" s="72"/>
      <c r="G9" s="72"/>
      <c r="H9" s="2" t="s">
        <v>7</v>
      </c>
      <c r="I9" s="5"/>
    </row>
    <row r="10" spans="1:9" ht="21.2" customHeight="1">
      <c r="B10" s="2" t="s">
        <v>8</v>
      </c>
      <c r="D10" s="71" t="s">
        <v>63</v>
      </c>
      <c r="E10" s="71"/>
      <c r="F10" s="72"/>
      <c r="G10" s="72"/>
      <c r="H10" s="73" t="s">
        <v>9</v>
      </c>
      <c r="I10" s="71" t="s">
        <v>64</v>
      </c>
    </row>
    <row r="11" spans="1:9" ht="21.2" customHeight="1">
      <c r="B11" s="2" t="s">
        <v>55</v>
      </c>
      <c r="D11" s="82" t="s">
        <v>69</v>
      </c>
      <c r="E11" s="82"/>
      <c r="F11" s="82" t="s">
        <v>70</v>
      </c>
      <c r="G11" s="82"/>
      <c r="H11" s="72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61</v>
      </c>
      <c r="F17" s="7"/>
      <c r="G17" s="69">
        <v>1.1000000000000001</v>
      </c>
      <c r="H17" s="1" t="s">
        <v>25</v>
      </c>
    </row>
    <row r="18" spans="1:9" ht="21.2" customHeight="1">
      <c r="B18" s="2"/>
      <c r="C18" s="14"/>
      <c r="D18" s="66"/>
      <c r="E18" s="6" t="s">
        <v>60</v>
      </c>
      <c r="F18" s="67"/>
      <c r="G18" s="68">
        <v>1.1000000000000001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0">
        <v>0</v>
      </c>
      <c r="H21" s="1" t="s">
        <v>62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9" t="s">
        <v>40</v>
      </c>
      <c r="B50" s="31" t="s">
        <v>12</v>
      </c>
      <c r="C50" s="31" t="s">
        <v>42</v>
      </c>
      <c r="D50" s="79" t="s">
        <v>16</v>
      </c>
      <c r="E50" s="31"/>
      <c r="F50" s="31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35" t="s">
        <v>14</v>
      </c>
      <c r="C51" s="35" t="s">
        <v>15</v>
      </c>
      <c r="D51" s="80"/>
      <c r="E51" s="32"/>
      <c r="F51" s="35" t="s">
        <v>17</v>
      </c>
      <c r="G51" s="81"/>
      <c r="H51" s="80"/>
      <c r="I51" s="80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89">
        <v>2.0550000000000002</v>
      </c>
      <c r="C53" s="22">
        <f t="shared" ref="C53:D57" si="0">$G$21</f>
        <v>0</v>
      </c>
      <c r="D53" s="22">
        <f>$B53-$C53</f>
        <v>2.0550000000000002</v>
      </c>
      <c r="E53" s="25">
        <f>SQRT(2*9.81*D53)</f>
        <v>6.3497322778208538</v>
      </c>
      <c r="F53" s="90">
        <v>0.2</v>
      </c>
      <c r="G53" s="91">
        <v>0.26500000000000001</v>
      </c>
      <c r="H53" s="11">
        <f>D53/F53</f>
        <v>10.275</v>
      </c>
      <c r="I53" s="11">
        <f>G53/(($G$16*$G$17)*F53*E53)</f>
        <v>0.18970019551105213</v>
      </c>
    </row>
    <row r="54" spans="1:9">
      <c r="A54" s="18">
        <v>2</v>
      </c>
      <c r="B54" s="56">
        <v>2.0649999999999999</v>
      </c>
      <c r="C54" s="23">
        <f t="shared" si="0"/>
        <v>0</v>
      </c>
      <c r="D54" s="23">
        <f t="shared" ref="D54:D56" si="1">$B54-$C54</f>
        <v>2.0649999999999999</v>
      </c>
      <c r="E54" s="26">
        <f t="shared" ref="E54:E57" si="2">SQRT(2*9.81*D54)</f>
        <v>6.3651629986984624</v>
      </c>
      <c r="F54" s="92">
        <v>0.4</v>
      </c>
      <c r="G54" s="93">
        <v>0.33800000000000002</v>
      </c>
      <c r="H54" s="12">
        <f t="shared" ref="H54:H57" si="3">D54/F54</f>
        <v>5.1624999999999996</v>
      </c>
      <c r="I54" s="12">
        <f t="shared" ref="I54:I57" si="4">G54/(($G$16*$G$17)*F54*E54)</f>
        <v>0.12068533332750389</v>
      </c>
    </row>
    <row r="55" spans="1:9">
      <c r="A55" s="18">
        <v>3</v>
      </c>
      <c r="B55" s="56">
        <v>2.0750000000000002</v>
      </c>
      <c r="C55" s="23">
        <f t="shared" si="0"/>
        <v>0</v>
      </c>
      <c r="D55" s="23">
        <f t="shared" si="1"/>
        <v>2.0750000000000002</v>
      </c>
      <c r="E55" s="27">
        <f t="shared" si="2"/>
        <v>6.3805564020702779</v>
      </c>
      <c r="F55" s="94">
        <v>0.6</v>
      </c>
      <c r="G55" s="58">
        <v>0.41899999999999998</v>
      </c>
      <c r="H55" s="12">
        <f t="shared" si="3"/>
        <v>3.4583333333333339</v>
      </c>
      <c r="I55" s="12">
        <f t="shared" si="4"/>
        <v>9.9497354908185995E-2</v>
      </c>
    </row>
    <row r="56" spans="1:9">
      <c r="A56" s="18">
        <v>4</v>
      </c>
      <c r="B56" s="56">
        <v>2.085</v>
      </c>
      <c r="C56" s="23">
        <f t="shared" si="0"/>
        <v>0</v>
      </c>
      <c r="D56" s="23">
        <f>$B56-$C56</f>
        <v>2.085</v>
      </c>
      <c r="E56" s="28">
        <f t="shared" si="2"/>
        <v>6.3959127573787304</v>
      </c>
      <c r="F56" s="94">
        <v>0.8</v>
      </c>
      <c r="G56" s="59">
        <v>0.439</v>
      </c>
      <c r="H56" s="12">
        <f t="shared" si="3"/>
        <v>2.6062499999999997</v>
      </c>
      <c r="I56" s="12">
        <f t="shared" si="4"/>
        <v>7.7997254698028137E-2</v>
      </c>
    </row>
    <row r="57" spans="1:9">
      <c r="A57" s="18">
        <v>5</v>
      </c>
      <c r="B57" s="56">
        <v>2.085</v>
      </c>
      <c r="C57" s="23">
        <f t="shared" si="0"/>
        <v>0</v>
      </c>
      <c r="D57" s="23">
        <f>$B57-$C57</f>
        <v>2.085</v>
      </c>
      <c r="E57" s="28">
        <f t="shared" si="2"/>
        <v>6.3959127573787304</v>
      </c>
      <c r="F57" s="94">
        <v>1</v>
      </c>
      <c r="G57" s="58">
        <v>0.47699999999999998</v>
      </c>
      <c r="H57" s="12">
        <f t="shared" si="3"/>
        <v>2.085</v>
      </c>
      <c r="I57" s="12">
        <f t="shared" si="4"/>
        <v>6.7798980393547925E-2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9" t="s">
        <v>40</v>
      </c>
      <c r="B84" s="40" t="s">
        <v>12</v>
      </c>
      <c r="C84" s="79" t="s">
        <v>43</v>
      </c>
      <c r="D84" s="79" t="s">
        <v>16</v>
      </c>
      <c r="E84" s="60" t="s">
        <v>13</v>
      </c>
      <c r="F84" s="79" t="s">
        <v>20</v>
      </c>
      <c r="G84" s="79" t="s">
        <v>19</v>
      </c>
      <c r="H84" s="79" t="s">
        <v>45</v>
      </c>
      <c r="I84" s="79"/>
    </row>
    <row r="85" spans="1:9" ht="19.7" customHeight="1">
      <c r="A85" s="80"/>
      <c r="B85" s="41" t="s">
        <v>14</v>
      </c>
      <c r="C85" s="80"/>
      <c r="D85" s="80"/>
      <c r="E85" s="35" t="s">
        <v>17</v>
      </c>
      <c r="F85" s="80"/>
      <c r="G85" s="80"/>
      <c r="H85" s="80"/>
      <c r="I85" s="80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89">
        <v>2.0550000000000002</v>
      </c>
      <c r="C87" s="15">
        <f t="shared" ref="C87:C91" si="5">$G$21</f>
        <v>0</v>
      </c>
      <c r="D87" s="15">
        <f>B87-C87</f>
        <v>2.0550000000000002</v>
      </c>
      <c r="E87" s="90">
        <v>0.2</v>
      </c>
      <c r="F87" s="36">
        <f>D87/E87</f>
        <v>10.275</v>
      </c>
      <c r="G87" s="61">
        <f>(0.014*F87)+0.0465</f>
        <v>0.19035000000000002</v>
      </c>
      <c r="H87" s="86">
        <f>G87*($G$16*$G$17)*E87*(2*9.81*D87)^0.5</f>
        <v>0.26590773859830397</v>
      </c>
      <c r="I87" s="86"/>
    </row>
    <row r="88" spans="1:9" ht="21.2" customHeight="1">
      <c r="A88" s="46">
        <v>2</v>
      </c>
      <c r="B88" s="56">
        <v>2.0649999999999999</v>
      </c>
      <c r="C88" s="16">
        <f t="shared" si="5"/>
        <v>0</v>
      </c>
      <c r="D88" s="16">
        <f t="shared" ref="D88:D91" si="6">B88-C88</f>
        <v>2.0649999999999999</v>
      </c>
      <c r="E88" s="92">
        <v>0.4</v>
      </c>
      <c r="F88" s="37">
        <f t="shared" ref="F88:F91" si="7">D88/E88</f>
        <v>5.1624999999999996</v>
      </c>
      <c r="G88" s="37">
        <f t="shared" ref="G88:G91" si="8">(0.014*F88)+0.0465</f>
        <v>0.11877499999999999</v>
      </c>
      <c r="H88" s="87">
        <f t="shared" ref="H88:H90" si="9">G88*($G$16*$G$17)*E88*(2*9.81*D88)^0.5</f>
        <v>0.33264978347498037</v>
      </c>
      <c r="I88" s="87"/>
    </row>
    <row r="89" spans="1:9" ht="21.2" customHeight="1">
      <c r="A89" s="46">
        <v>3</v>
      </c>
      <c r="B89" s="56">
        <v>2.0750000000000002</v>
      </c>
      <c r="C89" s="16">
        <f t="shared" si="5"/>
        <v>0</v>
      </c>
      <c r="D89" s="16">
        <f t="shared" si="6"/>
        <v>2.0750000000000002</v>
      </c>
      <c r="E89" s="94">
        <v>0.6</v>
      </c>
      <c r="F89" s="37">
        <f t="shared" si="7"/>
        <v>3.4583333333333339</v>
      </c>
      <c r="G89" s="37">
        <f t="shared" si="8"/>
        <v>9.4916666666666677E-2</v>
      </c>
      <c r="H89" s="87">
        <f t="shared" si="9"/>
        <v>0.39970995580769259</v>
      </c>
      <c r="I89" s="87"/>
    </row>
    <row r="90" spans="1:9" ht="21.2" customHeight="1">
      <c r="A90" s="46">
        <v>4</v>
      </c>
      <c r="B90" s="56">
        <v>2.085</v>
      </c>
      <c r="C90" s="16">
        <f t="shared" si="5"/>
        <v>0</v>
      </c>
      <c r="D90" s="16">
        <f t="shared" si="6"/>
        <v>2.085</v>
      </c>
      <c r="E90" s="94">
        <v>0.8</v>
      </c>
      <c r="F90" s="37">
        <f t="shared" si="7"/>
        <v>2.6062499999999997</v>
      </c>
      <c r="G90" s="37">
        <f t="shared" si="8"/>
        <v>8.2987499999999992E-2</v>
      </c>
      <c r="H90" s="87">
        <f t="shared" si="9"/>
        <v>0.46708711275861131</v>
      </c>
      <c r="I90" s="87"/>
    </row>
    <row r="91" spans="1:9" ht="21.2" customHeight="1">
      <c r="A91" s="46">
        <v>5</v>
      </c>
      <c r="B91" s="56">
        <v>2.085</v>
      </c>
      <c r="C91" s="16">
        <f t="shared" si="5"/>
        <v>0</v>
      </c>
      <c r="D91" s="16">
        <f t="shared" si="6"/>
        <v>2.085</v>
      </c>
      <c r="E91" s="94">
        <v>1</v>
      </c>
      <c r="F91" s="37">
        <f t="shared" si="7"/>
        <v>2.085</v>
      </c>
      <c r="G91" s="65">
        <f t="shared" si="8"/>
        <v>7.5690000000000007E-2</v>
      </c>
      <c r="H91" s="87">
        <f t="shared" ref="H91" si="10">G91*($G$16*$G$17)*E91*(2*9.81*D91)^0.5</f>
        <v>0.53251730026659583</v>
      </c>
      <c r="I91" s="87"/>
    </row>
    <row r="92" spans="1:9" ht="21.2" customHeight="1">
      <c r="A92" s="46"/>
      <c r="B92" s="57"/>
      <c r="C92" s="16"/>
      <c r="D92" s="16"/>
      <c r="E92" s="57"/>
      <c r="F92" s="37"/>
      <c r="G92" s="37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3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D11:E11"/>
    <mergeCell ref="F11:G1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13ขวา</vt:lpstr>
      <vt:lpstr>'แม่แฝก-แม่งัด 13ขวา'!Print_Area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2014-03-28T08:17:02Z</dcterms:modified>
</cp:coreProperties>
</file>