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LMC กม.3+620ฝายหนองสลีก" sheetId="1" r:id="rId1"/>
  </sheets>
  <definedNames>
    <definedName name="_xlnm.Print_Area" localSheetId="0">'LMC กม.3+620ฝายหนองสลีก'!$A$1:$I$103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<sst xmlns="http://schemas.openxmlformats.org/spreadsheetml/2006/main" count="89" uniqueCount="69">
  <si>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</si>
  <si>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</si>
  <si>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</si>
  <si>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</si>
  <si>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</si>
  <si>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</si>
  <si>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</si>
  <si>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</si>
  <si>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</si>
  <si>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</si>
  <si>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</si>
  <si>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</si>
  <si>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</si>
  <si>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</si>
  <si>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</si>
  <si>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</si>
  <si>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</si>
  <si>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</si>
  <si>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</si>
  <si>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</si>
  <si>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</si>
  <si>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</si>
  <si>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</si>
  <si>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</si>
  <si>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</si>
  <si>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</si>
  <si>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</si>
  <si>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</si>
  <si>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</si>
  <si>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</si>
  <si>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</si>
  <si>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</si>
  <si>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</si>
  <si>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</si>
  <si>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</si>
  <si>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</si>
  <si>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</si>
  <si>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</si>
  <si>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</si>
  <si>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</si>
  <si>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</si>
  <si>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</si>
  <si>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</si>
  <si>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</si>
  <si>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</si>
  <si>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</si>
  <si>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</si>
  <si>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</si>
  <si>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</si>
  <si>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</si>
  <si>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</si>
  <si>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</si>
  <si>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</si>
  <si>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</si>
  <si>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</si>
  <si>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</si>
  <si>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</si>
  <si>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</si>
  <si>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</si>
  <si>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</si>
  <si>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</si>
  <si>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</si>
  <si>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</si>
  <si>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</si>
  <si>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</si>
  <si>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ป่าซาง</t>
  </si>
  <si>
    <t>กว้าง</t>
  </si>
  <si>
    <t>อาคารอัดน้ำฝั่งซ้าย กม.3+620 ฝายหนองสลีก</t>
  </si>
  <si>
    <t>3+620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</si>
</sst>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อาคารอัดน้ำฝั่งซ้าย กม.3+620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'LMC กม.3+620ฝายหนองสลีก'!$H$53:$H$57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'LMC กม.3+620ฝายหนองสลีก'!$I$53:$I$57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5145670"/>
        <c:axId val="2093303"/>
      </c:scatterChart>
      <c:val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03"/>
        <c:crosses val="autoZero"/>
        <c:crossBetween val="midCat"/>
        <c:dispUnits/>
      </c:valAx>
      <c:valAx>
        <c:axId val="209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45670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352425</xdr:colOff>
      <xdr:row>25</xdr:row>
      <xdr:rowOff>47625</xdr:rowOff>
    </xdr:from>
    <xdr:to>
      <xdr:col>6</xdr:col>
      <xdr:colOff>723900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6667500"/>
          <a:ext cx="3409950" cy="2562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Normal="140" zoomScalePageLayoutView="140" workbookViewId="0" topLeftCell="A25">
      <selection activeCell="K34" sqref="K34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6" t="s">
        <v>0</v>
      </c>
      <c r="C1" s="86"/>
      <c r="D1" s="86"/>
      <c r="E1" s="86"/>
      <c r="F1" s="86"/>
      <c r="G1" s="86"/>
      <c r="H1" s="86"/>
      <c r="I1" s="86"/>
    </row>
    <row r="2" spans="2:9" ht="22.5" customHeight="1">
      <c r="B2" s="87" t="s">
        <v>46</v>
      </c>
      <c r="C2" s="87"/>
      <c r="D2" s="87"/>
      <c r="E2" s="87"/>
      <c r="F2" s="87"/>
      <c r="G2" s="87"/>
      <c r="H2" s="87"/>
      <c r="I2" s="87"/>
    </row>
    <row r="3" spans="2:9" ht="21" customHeight="1">
      <c r="B3" s="88" t="s">
        <v>62</v>
      </c>
      <c r="C3" s="88"/>
      <c r="D3" s="88"/>
      <c r="E3" s="88"/>
      <c r="F3" s="88"/>
      <c r="G3" s="88"/>
      <c r="H3" s="88"/>
      <c r="I3" s="88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67</v>
      </c>
      <c r="E7" s="65"/>
      <c r="F7" s="65"/>
      <c r="H7" s="66" t="s">
        <v>4</v>
      </c>
    </row>
    <row r="8" spans="2:8" ht="21" customHeight="1">
      <c r="B8" s="2" t="s">
        <v>5</v>
      </c>
      <c r="D8" s="65" t="s">
        <v>63</v>
      </c>
      <c r="E8" s="65"/>
      <c r="F8" s="65"/>
      <c r="G8" s="66"/>
      <c r="H8" s="65"/>
    </row>
    <row r="9" spans="2:8" ht="21" customHeight="1">
      <c r="B9" s="2" t="s">
        <v>6</v>
      </c>
      <c r="D9" s="65" t="s">
        <v>68</v>
      </c>
      <c r="E9" s="65"/>
      <c r="F9" s="65"/>
      <c r="G9" s="66"/>
      <c r="H9" s="66" t="s">
        <v>7</v>
      </c>
    </row>
    <row r="10" spans="2:9" ht="21" customHeight="1">
      <c r="B10" s="2" t="s">
        <v>8</v>
      </c>
      <c r="D10" s="67" t="s">
        <v>65</v>
      </c>
      <c r="E10" s="65"/>
      <c r="F10" s="65"/>
      <c r="H10" s="66" t="s">
        <v>9</v>
      </c>
      <c r="I10" s="65" t="s">
        <v>64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66</v>
      </c>
      <c r="F17" s="7"/>
      <c r="G17" s="64">
        <v>1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5">
        <v>2.5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68">
        <v>0</v>
      </c>
      <c r="H21" s="1" t="s">
        <v>61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21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21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21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21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21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1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21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21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21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5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90"/>
      <c r="H51" s="82"/>
      <c r="I51" s="82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9">
        <v>1.577</v>
      </c>
      <c r="C53" s="22">
        <f>$G$21</f>
        <v>0</v>
      </c>
      <c r="D53" s="22">
        <f>$B53-$C53</f>
        <v>1.577</v>
      </c>
      <c r="E53" s="25">
        <f>SQRT(2*9.81*D53)</f>
        <v>5.562440112037162</v>
      </c>
      <c r="F53" s="69">
        <v>0.6</v>
      </c>
      <c r="G53" s="70">
        <v>0.217</v>
      </c>
      <c r="H53" s="11">
        <f>D53/F53</f>
        <v>2.6283333333333334</v>
      </c>
      <c r="I53" s="11">
        <f>G53/(($G$16*$G$17)*F53*E53)</f>
        <v>0.03250971330765587</v>
      </c>
    </row>
    <row r="54" spans="1:9" ht="24">
      <c r="A54" s="18">
        <v>2</v>
      </c>
      <c r="B54" s="52">
        <v>1.567</v>
      </c>
      <c r="C54" s="23">
        <f>$G$21</f>
        <v>0</v>
      </c>
      <c r="D54" s="23">
        <f>$B54-$C54</f>
        <v>1.567</v>
      </c>
      <c r="E54" s="26">
        <f>SQRT(2*9.81*D54)</f>
        <v>5.544775919728407</v>
      </c>
      <c r="F54" s="71">
        <v>0.7</v>
      </c>
      <c r="G54" s="72">
        <v>0.251</v>
      </c>
      <c r="H54" s="12">
        <f>D54/F54</f>
        <v>2.2385714285714284</v>
      </c>
      <c r="I54" s="12">
        <f>G54/(($G$16*$G$17)*F54*E54)</f>
        <v>0.032334167670836376</v>
      </c>
    </row>
    <row r="55" spans="1:9" ht="24">
      <c r="A55" s="18">
        <v>3</v>
      </c>
      <c r="B55" s="52">
        <v>1.517</v>
      </c>
      <c r="C55" s="23">
        <f>$G$21</f>
        <v>0</v>
      </c>
      <c r="D55" s="23">
        <f>$B55-$C55</f>
        <v>1.517</v>
      </c>
      <c r="E55" s="27">
        <f>SQRT(2*9.81*D55)</f>
        <v>5.455597125888238</v>
      </c>
      <c r="F55" s="52">
        <v>0.8</v>
      </c>
      <c r="G55" s="54">
        <v>0.26</v>
      </c>
      <c r="H55" s="12">
        <f>D55/F55</f>
        <v>1.8962499999999998</v>
      </c>
      <c r="I55" s="12">
        <f>G55/(($G$16*$G$17)*F55*E55)</f>
        <v>0.029785923749555285</v>
      </c>
    </row>
    <row r="56" spans="1:9" ht="24">
      <c r="A56" s="18">
        <v>4</v>
      </c>
      <c r="B56" s="52">
        <v>1.457</v>
      </c>
      <c r="C56" s="23">
        <f>$G$21</f>
        <v>0</v>
      </c>
      <c r="D56" s="23">
        <f>$B56-$C56</f>
        <v>1.457</v>
      </c>
      <c r="E56" s="28">
        <f>SQRT(2*9.81*D56)</f>
        <v>5.346619492726222</v>
      </c>
      <c r="F56" s="53">
        <v>0.9</v>
      </c>
      <c r="G56" s="55">
        <v>0.271</v>
      </c>
      <c r="H56" s="12">
        <f>D56/F56</f>
        <v>1.6188888888888888</v>
      </c>
      <c r="I56" s="12">
        <f>G56/(($G$16*$G$17)*F56*E56)</f>
        <v>0.028159018190910726</v>
      </c>
    </row>
    <row r="57" spans="1:9" ht="24">
      <c r="A57" s="18">
        <v>5</v>
      </c>
      <c r="B57" s="52">
        <v>1.367</v>
      </c>
      <c r="C57" s="23">
        <f>$G$21</f>
        <v>0</v>
      </c>
      <c r="D57" s="23">
        <f>$B57-$C57</f>
        <v>1.367</v>
      </c>
      <c r="E57" s="28">
        <f>SQRT(2*9.81*D57)</f>
        <v>5.178855085827369</v>
      </c>
      <c r="F57" s="52">
        <v>1</v>
      </c>
      <c r="G57" s="54">
        <v>0.28</v>
      </c>
      <c r="H57" s="12">
        <f>D57/F57</f>
        <v>1.367</v>
      </c>
      <c r="I57" s="12">
        <f>G57/(($G$16*$G$17)*F57*E57)</f>
        <v>0.027033002020683834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24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24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24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24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24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24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24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24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24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24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24">
      <c r="A81" s="80"/>
      <c r="B81" s="80"/>
      <c r="C81" s="80"/>
      <c r="D81" s="80"/>
      <c r="E81" s="80"/>
      <c r="F81" s="80"/>
      <c r="G81" s="80"/>
      <c r="H81" s="80"/>
      <c r="I81" s="80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1" t="s">
        <v>40</v>
      </c>
      <c r="B84" s="31" t="s">
        <v>12</v>
      </c>
      <c r="C84" s="81" t="s">
        <v>43</v>
      </c>
      <c r="D84" s="81" t="s">
        <v>16</v>
      </c>
      <c r="E84" s="56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5" customHeight="1">
      <c r="A85" s="82"/>
      <c r="B85" s="35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5" customHeight="1" thickBot="1">
      <c r="A86" s="83"/>
      <c r="B86" s="34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" customHeight="1">
      <c r="A87" s="42">
        <v>1</v>
      </c>
      <c r="B87" s="69">
        <v>1.577</v>
      </c>
      <c r="C87" s="15">
        <f>$G$21</f>
        <v>0</v>
      </c>
      <c r="D87" s="15">
        <f>B87-C87</f>
        <v>1.577</v>
      </c>
      <c r="E87" s="69">
        <v>0.6</v>
      </c>
      <c r="F87" s="36">
        <f>D87/E87</f>
        <v>2.6283333333333334</v>
      </c>
      <c r="G87" s="73">
        <f>(0.0047*F87)+0.0207</f>
        <v>0.03305316666666667</v>
      </c>
      <c r="H87" s="85">
        <f>G87*($G$16*$G$17)*E87*(2*9.81*D87)^0.5</f>
        <v>0.2206275121158196</v>
      </c>
      <c r="I87" s="85"/>
    </row>
    <row r="88" spans="1:9" ht="21" customHeight="1">
      <c r="A88" s="43">
        <v>2</v>
      </c>
      <c r="B88" s="52">
        <v>1.567</v>
      </c>
      <c r="C88" s="16">
        <f>$G$21</f>
        <v>0</v>
      </c>
      <c r="D88" s="16">
        <f>B88-C88</f>
        <v>1.567</v>
      </c>
      <c r="E88" s="71">
        <v>0.7</v>
      </c>
      <c r="F88" s="63">
        <f>D88/E88</f>
        <v>2.2385714285714284</v>
      </c>
      <c r="G88" s="74">
        <f>(0.0047*F88)+0.0207</f>
        <v>0.031221285714285715</v>
      </c>
      <c r="H88" s="79">
        <f>G88*($G$16*$G$17)*E88*(2*9.81*D88)^0.5</f>
        <v>0.2423610464961447</v>
      </c>
      <c r="I88" s="77"/>
    </row>
    <row r="89" spans="1:9" ht="21" customHeight="1">
      <c r="A89" s="43">
        <v>3</v>
      </c>
      <c r="B89" s="52">
        <v>1.517</v>
      </c>
      <c r="C89" s="16">
        <f>$G$21</f>
        <v>0</v>
      </c>
      <c r="D89" s="16">
        <f>B89-C89</f>
        <v>1.517</v>
      </c>
      <c r="E89" s="52">
        <v>0.8</v>
      </c>
      <c r="F89" s="63">
        <f>D89/E89</f>
        <v>1.8962499999999998</v>
      </c>
      <c r="G89" s="74">
        <f>(0.0047*F89)+0.0207</f>
        <v>0.029612374999999996</v>
      </c>
      <c r="H89" s="79">
        <f>G89*($G$16*$G$17)*E89*(2*9.81*D89)^0.5</f>
        <v>0.2584851007051595</v>
      </c>
      <c r="I89" s="77"/>
    </row>
    <row r="90" spans="1:9" ht="21" customHeight="1">
      <c r="A90" s="43">
        <v>4</v>
      </c>
      <c r="B90" s="52">
        <v>1.457</v>
      </c>
      <c r="C90" s="16">
        <f>$G$21</f>
        <v>0</v>
      </c>
      <c r="D90" s="16">
        <f>B90-C90</f>
        <v>1.457</v>
      </c>
      <c r="E90" s="53">
        <v>0.9</v>
      </c>
      <c r="F90" s="63">
        <f>D90/E90</f>
        <v>1.6188888888888888</v>
      </c>
      <c r="G90" s="74">
        <f>(0.0047*F90)+0.0207</f>
        <v>0.028308777777777776</v>
      </c>
      <c r="H90" s="79">
        <f>G90*($G$16*$G$17)*E90*(2*9.81*D90)^0.5</f>
        <v>0.2724412735474588</v>
      </c>
      <c r="I90" s="77"/>
    </row>
    <row r="91" spans="1:9" ht="21" customHeight="1">
      <c r="A91" s="43">
        <v>5</v>
      </c>
      <c r="B91" s="52">
        <v>1.367</v>
      </c>
      <c r="C91" s="16">
        <f>$G$21</f>
        <v>0</v>
      </c>
      <c r="D91" s="16">
        <f>B91-C91</f>
        <v>1.367</v>
      </c>
      <c r="E91" s="52">
        <v>1</v>
      </c>
      <c r="F91" s="37">
        <f>D91/E91</f>
        <v>1.367</v>
      </c>
      <c r="G91" s="76">
        <f>(0.0047*F91)+0.0207</f>
        <v>0.0271249</v>
      </c>
      <c r="H91" s="77">
        <f>G91*($G$16*$G$17)*E91*(2*9.81*D91)^0.5</f>
        <v>0.28095185263511757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  <mergeCell ref="A70:I81"/>
    <mergeCell ref="C84:C85"/>
    <mergeCell ref="D84:D86"/>
    <mergeCell ref="F84:F86"/>
    <mergeCell ref="G84:G86"/>
    <mergeCell ref="H84:I85"/>
    <mergeCell ref="H86:I86"/>
    <mergeCell ref="A84:A86"/>
    <mergeCell ref="H88:I88"/>
    <mergeCell ref="H89:I89"/>
    <mergeCell ref="H90:I90"/>
    <mergeCell ref="H92:I92"/>
    <mergeCell ref="H91:I91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2014-06-04T02:18:18Z</dcterms:modified>
  <cp:category/>
  <cp:version/>
  <cp:contentType/>
  <cp:contentStatus/>
</cp:coreProperties>
</file>