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ม.67+110 แม่แตง" sheetId="2" r:id="rId1"/>
  </sheets>
  <definedNames>
    <definedName name="_xlnm.Print_Area" localSheetId="0">'กม.67+110 แม่แตง'!$A$1:$I$103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<sst xmlns="http://schemas.openxmlformats.org/spreadsheetml/2006/main" count="91" uniqueCount="71">
  <si>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</si>
  <si>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</si>
  <si>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</si>
  <si>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</si>
  <si>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</si>
  <si>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</si>
  <si>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</si>
  <si>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</si>
  <si>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</si>
  <si>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</si>
  <si>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</si>
  <si>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</si>
  <si>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</si>
  <si>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</si>
  <si>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</si>
  <si>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</si>
  <si>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</si>
  <si>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</si>
  <si>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</si>
  <si>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</si>
  <si>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</si>
  <si>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</si>
  <si>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</si>
  <si>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</si>
  <si>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</si>
  <si>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</si>
  <si>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</si>
  <si>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</si>
  <si>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</si>
  <si>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</si>
  <si>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</si>
  <si>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</si>
  <si>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</si>
  <si>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</si>
  <si>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</si>
  <si>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</si>
  <si>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</si>
  <si>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</si>
  <si>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</si>
  <si>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</si>
  <si>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</si>
  <si>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</si>
  <si>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</si>
  <si>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</si>
  <si>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</si>
  <si>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</si>
  <si>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</si>
  <si>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</si>
  <si>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</si>
  <si>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</si>
  <si>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</si>
  <si>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</si>
  <si>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</si>
  <si>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</si>
  <si>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</si>
  <si>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</si>
  <si>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</si>
  <si>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</si>
  <si>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</si>
  <si>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</si>
  <si>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</si>
  <si>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เชียงใหม่</t>
  </si>
  <si>
    <t>สูง</t>
  </si>
  <si>
    <t>(งบประมาณเงินทุนหมุนเวียนเพื่อการชลประทาน ปี 2556)</t>
  </si>
  <si>
    <t>เมตร (ร.ส.ม.)</t>
  </si>
  <si>
    <t>โครงการส่งน้ำและบำรุงรักษา แม่แตง</t>
  </si>
  <si>
    <t>อาคารอัดน้ำกลางคลองสายใหญ่ กม.67+110</t>
  </si>
  <si>
    <t>67+110</t>
  </si>
  <si>
    <t>หางดง</t>
  </si>
  <si>
    <t>N  2065480</t>
  </si>
  <si>
    <t>E  489139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</si>
</sst>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 sz="1400"/>
              <a:t>สอบเทียบอาคาร </a:t>
            </a:r>
            <a:r>
              <a:rPr lang="th-TH" sz="1400" u="sng"/>
              <a:t>อาคารอัดน้ำกลางคลองสายใหญ่ กม.67+110 </a:t>
            </a:r>
            <a:r>
              <a:rPr lang="th-TH" sz="1400"/>
              <a:t>โครงการ </a:t>
            </a:r>
            <a:r>
              <a:rPr lang="th-TH" sz="1400" u="sng"/>
              <a:t>ส่งน้ำและบำรุงรักษา แม่แตง</a:t>
            </a:r>
          </a:p>
        </c:rich>
      </c:tx>
      <c:layout>
        <c:manualLayout>
          <c:xMode val="edge"/>
          <c:yMode val="edge"/>
          <c:x val="0.12707962289126168"/>
          <c:y val="2.5854120988263472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8.7018841865495869E-2"/>
                  <c:y val="0.25021630280307583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xVal>
            <c:numRef>
              <c:f>'กม.67+110 แม่แตง'!$H$53:$H$56</c:f>
              <c:numCache>
                <c:formatCode>0.000</c:formatCode>
                <c:ptCount val="4"/>
                <c:pt idx="0">
                  <c:v>1.2909999999999999</c:v>
                </c:pt>
                <c:pt idx="1">
                  <c:v>1.788</c:v>
                </c:pt>
                <c:pt idx="2">
                  <c:v>2.762</c:v>
                </c:pt>
                <c:pt idx="3">
                  <c:v>5.7640000000000002</c:v>
                </c:pt>
              </c:numCache>
            </c:numRef>
          </c:xVal>
          <c:yVal>
            <c:numRef>
              <c:f>'กม.67+110 แม่แตง'!$I$53:$I$56</c:f>
              <c:numCache>
                <c:formatCode>0.000</c:formatCode>
                <c:ptCount val="4"/>
                <c:pt idx="0">
                  <c:v>1.0445406703023248</c:v>
                </c:pt>
                <c:pt idx="1">
                  <c:v>1.010910690555662</c:v>
                </c:pt>
                <c:pt idx="2">
                  <c:v>1.1077156645320889</c:v>
                </c:pt>
                <c:pt idx="3">
                  <c:v>1.82577928666884</c:v>
                </c:pt>
              </c:numCache>
            </c:numRef>
          </c:yVal>
        </c:ser>
        <c:axId val="59764736"/>
        <c:axId val="59766656"/>
      </c:scatterChart>
      <c:valAx>
        <c:axId val="59764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61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766656"/>
        <c:crosses val="autoZero"/>
        <c:crossBetween val="midCat"/>
      </c:valAx>
      <c:valAx>
        <c:axId val="59766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76473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612321</xdr:colOff>
      <xdr:row>25</xdr:row>
      <xdr:rowOff>54429</xdr:rowOff>
    </xdr:from>
    <xdr:to>
      <xdr:col>7</xdr:col>
      <xdr:colOff>211059</xdr:colOff>
      <xdr:row>34</xdr:row>
      <xdr:rowOff>201962</xdr:rowOff>
    </xdr:to>
    <xdr:pic>
      <xdr:nvPicPr>
        <xdr:cNvPr id="20" name="รูปภาพ 19" descr="9. กม.67+1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9750" y="6647090"/>
          <a:ext cx="3374720" cy="253558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zoomScale="140" zoomScalePageLayoutView="140" workbookViewId="0">
      <selection activeCell="F93" sqref="F93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63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66</v>
      </c>
      <c r="E7" s="69"/>
      <c r="F7" s="69"/>
      <c r="G7" s="69"/>
      <c r="H7" s="70" t="s">
        <v>4</v>
      </c>
      <c r="I7" s="69"/>
    </row>
    <row r="8" spans="1:9" ht="21.2" customHeight="1">
      <c r="B8" s="2" t="s">
        <v>5</v>
      </c>
      <c r="D8" s="69" t="s">
        <v>65</v>
      </c>
      <c r="E8" s="69"/>
      <c r="F8" s="69"/>
      <c r="G8" s="70"/>
      <c r="H8" s="69"/>
      <c r="I8" s="69"/>
    </row>
    <row r="9" spans="1:9" ht="21.2" customHeight="1">
      <c r="B9" s="2" t="s">
        <v>6</v>
      </c>
      <c r="D9" s="69" t="s">
        <v>67</v>
      </c>
      <c r="E9" s="69"/>
      <c r="F9" s="69"/>
      <c r="G9" s="69"/>
      <c r="H9" s="70" t="s">
        <v>7</v>
      </c>
      <c r="I9" s="69"/>
    </row>
    <row r="10" spans="1:9" ht="21.2" customHeight="1">
      <c r="B10" s="2" t="s">
        <v>8</v>
      </c>
      <c r="D10" s="69" t="s">
        <v>68</v>
      </c>
      <c r="E10" s="69"/>
      <c r="F10" s="69"/>
      <c r="G10" s="69"/>
      <c r="H10" s="70" t="s">
        <v>9</v>
      </c>
      <c r="I10" s="69" t="s">
        <v>61</v>
      </c>
    </row>
    <row r="11" spans="1:9" ht="21.2" customHeight="1">
      <c r="B11" s="2" t="s">
        <v>55</v>
      </c>
      <c r="D11" s="69" t="s">
        <v>69</v>
      </c>
      <c r="E11" s="69"/>
      <c r="F11" s="69" t="s">
        <v>70</v>
      </c>
      <c r="G11" s="69"/>
      <c r="H11" s="69"/>
      <c r="I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2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62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1">
        <v>0</v>
      </c>
      <c r="H21" s="1" t="s">
        <v>64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2">
        <v>1.2909999999999999</v>
      </c>
      <c r="C53" s="22">
        <f t="shared" ref="C53:C57" si="0">$G$21</f>
        <v>0</v>
      </c>
      <c r="D53" s="22">
        <f>$B53-$C53</f>
        <v>1.2909999999999999</v>
      </c>
      <c r="E53" s="25">
        <f>SQRT(2*9.81*D53)</f>
        <v>5.0328341915862875</v>
      </c>
      <c r="F53" s="72">
        <v>1</v>
      </c>
      <c r="G53" s="73">
        <v>5.2569999999999997</v>
      </c>
      <c r="H53" s="11">
        <f>D53/F53</f>
        <v>1.2909999999999999</v>
      </c>
      <c r="I53" s="11">
        <f>G53/(($G$16*$G$17)*F53*E53)</f>
        <v>1.0445406703023248</v>
      </c>
    </row>
    <row r="54" spans="1:9">
      <c r="A54" s="18">
        <v>2</v>
      </c>
      <c r="B54" s="56">
        <v>1.341</v>
      </c>
      <c r="C54" s="23">
        <f t="shared" si="0"/>
        <v>0</v>
      </c>
      <c r="D54" s="23">
        <f t="shared" ref="D54:D57" si="1">$B54-$C54</f>
        <v>1.341</v>
      </c>
      <c r="E54" s="26">
        <f t="shared" ref="E54:E57" si="2">SQRT(2*9.81*D54)</f>
        <v>5.1293683821694849</v>
      </c>
      <c r="F54" s="74">
        <v>0.75</v>
      </c>
      <c r="G54" s="75">
        <v>3.8889999999999998</v>
      </c>
      <c r="H54" s="12">
        <f t="shared" ref="H54:H57" si="3">D54/F54</f>
        <v>1.788</v>
      </c>
      <c r="I54" s="12">
        <f t="shared" ref="I54:I57" si="4">G54/(($G$16*$G$17)*F54*E54)</f>
        <v>1.010910690555662</v>
      </c>
    </row>
    <row r="55" spans="1:9">
      <c r="A55" s="18">
        <v>3</v>
      </c>
      <c r="B55" s="56">
        <v>1.381</v>
      </c>
      <c r="C55" s="23">
        <f t="shared" si="0"/>
        <v>0</v>
      </c>
      <c r="D55" s="23">
        <f t="shared" si="1"/>
        <v>1.381</v>
      </c>
      <c r="E55" s="27">
        <f t="shared" si="2"/>
        <v>5.2053069073782767</v>
      </c>
      <c r="F55" s="56">
        <v>0.5</v>
      </c>
      <c r="G55" s="58">
        <v>2.883</v>
      </c>
      <c r="H55" s="12">
        <f t="shared" si="3"/>
        <v>2.762</v>
      </c>
      <c r="I55" s="12">
        <f t="shared" si="4"/>
        <v>1.1077156645320889</v>
      </c>
    </row>
    <row r="56" spans="1:9">
      <c r="A56" s="18">
        <v>4</v>
      </c>
      <c r="B56" s="56">
        <v>1.4410000000000001</v>
      </c>
      <c r="C56" s="23">
        <f t="shared" si="0"/>
        <v>0</v>
      </c>
      <c r="D56" s="23">
        <f t="shared" si="1"/>
        <v>1.4410000000000001</v>
      </c>
      <c r="E56" s="28">
        <f t="shared" si="2"/>
        <v>5.3171815842605943</v>
      </c>
      <c r="F56" s="57">
        <v>0.25</v>
      </c>
      <c r="G56" s="59">
        <v>2.427</v>
      </c>
      <c r="H56" s="12">
        <f t="shared" si="3"/>
        <v>5.7640000000000002</v>
      </c>
      <c r="I56" s="12">
        <f t="shared" si="4"/>
        <v>1.82577928666884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2">
        <v>1.2909999999999999</v>
      </c>
      <c r="C87" s="15">
        <f t="shared" ref="C87:C91" si="5">$G$21</f>
        <v>0</v>
      </c>
      <c r="D87" s="15">
        <f>B87-C87</f>
        <v>1.2909999999999999</v>
      </c>
      <c r="E87" s="72">
        <v>1</v>
      </c>
      <c r="F87" s="36">
        <f>D87/E87</f>
        <v>1.2909999999999999</v>
      </c>
      <c r="G87" s="61">
        <f>(0.188*F87)+0.7017</f>
        <v>0.94440799999999991</v>
      </c>
      <c r="H87" s="78">
        <f>G87*($G$16*$G$17)*E87*(2*9.81*D87)^0.5</f>
        <v>4.7530488732076224</v>
      </c>
      <c r="I87" s="78"/>
    </row>
    <row r="88" spans="1:9" ht="21.2" customHeight="1">
      <c r="A88" s="46">
        <v>2</v>
      </c>
      <c r="B88" s="56">
        <v>1.341</v>
      </c>
      <c r="C88" s="16">
        <f t="shared" si="5"/>
        <v>0</v>
      </c>
      <c r="D88" s="16">
        <f t="shared" ref="D88:D91" si="6">B88-C88</f>
        <v>1.341</v>
      </c>
      <c r="E88" s="74">
        <v>0.75</v>
      </c>
      <c r="F88" s="37">
        <f t="shared" ref="F88:F91" si="7">D88/E88</f>
        <v>1.788</v>
      </c>
      <c r="G88" s="37">
        <f t="shared" ref="G88:G90" si="8">(0.188*F88)+0.7017</f>
        <v>1.037844</v>
      </c>
      <c r="H88" s="76">
        <f t="shared" ref="H88:H90" si="9">G88*($G$16*$G$17)*E88*(2*9.81*D88)^0.5</f>
        <v>3.9926131494182302</v>
      </c>
      <c r="I88" s="76"/>
    </row>
    <row r="89" spans="1:9" ht="21.2" customHeight="1">
      <c r="A89" s="46">
        <v>3</v>
      </c>
      <c r="B89" s="56">
        <v>1.381</v>
      </c>
      <c r="C89" s="16">
        <f t="shared" si="5"/>
        <v>0</v>
      </c>
      <c r="D89" s="16">
        <f t="shared" si="6"/>
        <v>1.381</v>
      </c>
      <c r="E89" s="56">
        <v>0.5</v>
      </c>
      <c r="F89" s="37">
        <f t="shared" si="7"/>
        <v>2.762</v>
      </c>
      <c r="G89" s="37">
        <f t="shared" si="8"/>
        <v>1.2209560000000002</v>
      </c>
      <c r="H89" s="76">
        <f t="shared" si="9"/>
        <v>3.177725350202476</v>
      </c>
      <c r="I89" s="76"/>
    </row>
    <row r="90" spans="1:9" ht="21.2" customHeight="1">
      <c r="A90" s="46">
        <v>4</v>
      </c>
      <c r="B90" s="56">
        <v>1.4410000000000001</v>
      </c>
      <c r="C90" s="16">
        <f t="shared" si="5"/>
        <v>0</v>
      </c>
      <c r="D90" s="16">
        <f t="shared" si="6"/>
        <v>1.4410000000000001</v>
      </c>
      <c r="E90" s="57">
        <v>0.25</v>
      </c>
      <c r="F90" s="37">
        <f t="shared" si="7"/>
        <v>5.7640000000000002</v>
      </c>
      <c r="G90" s="65">
        <f t="shared" si="8"/>
        <v>1.7853320000000001</v>
      </c>
      <c r="H90" s="76">
        <f t="shared" si="9"/>
        <v>2.373233608047784</v>
      </c>
      <c r="I90" s="76"/>
    </row>
    <row r="91" spans="1:9" ht="21.2" customHeight="1">
      <c r="A91" s="46"/>
      <c r="B91" s="56"/>
      <c r="C91" s="16"/>
      <c r="D91" s="16"/>
      <c r="E91" s="56"/>
      <c r="F91" s="37"/>
      <c r="G91" s="37"/>
      <c r="H91" s="76"/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กม.67+110 แม่แตง</vt:lpstr>
      <vt:lpstr>'กม.67+110 แม่แตง'!Print_Area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2014-03-31T06:31:57Z</dcterms:modified>
</cp:coreProperties>
</file>