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เหมืองดั้ง" sheetId="2" r:id="rId1"/>
  </sheets>
  <definedNames>
    <definedName name="_xlnm.Print_Area" localSheetId="0">ฝายเหมืองดั้ง!$A$1:$I$103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87"/>
  <c r="H92"/>
  <c r="F92"/>
  <c r="D92"/>
  <c r="C92"/>
  <c r="I58"/>
  <c r="H58"/>
  <c r="E58"/>
  <c r="D58"/>
  <c r="C58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<sst xmlns="http://schemas.openxmlformats.org/spreadsheetml/2006/main" count="91" uniqueCount="71">
  <si>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</si>
  <si>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</si>
  <si>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</si>
  <si>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</si>
  <si>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</si>
  <si>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</si>
  <si>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</si>
  <si>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</si>
  <si>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</si>
  <si>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</si>
  <si>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</si>
  <si>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</si>
  <si>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</si>
  <si>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</si>
  <si>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</si>
  <si>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</si>
  <si>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</si>
  <si>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</si>
  <si>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</si>
  <si>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</si>
  <si>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</si>
  <si>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</si>
  <si>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</si>
  <si>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</si>
  <si>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</si>
  <si>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</si>
  <si>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</si>
  <si>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</si>
  <si>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</si>
  <si>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</si>
  <si>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</si>
  <si>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</si>
  <si>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</si>
  <si>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</si>
  <si>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</si>
  <si>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</si>
  <si>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</si>
  <si>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</si>
  <si>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</si>
  <si>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</si>
  <si>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</si>
  <si>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</si>
  <si>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</si>
  <si>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</si>
  <si>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</si>
  <si>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</si>
  <si>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</si>
  <si>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</si>
  <si>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</si>
  <si>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</si>
  <si>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</si>
  <si>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</si>
  <si>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</si>
  <si>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</si>
  <si>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</si>
  <si>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</si>
  <si>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</si>
  <si>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</si>
  <si>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</si>
  <si>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</si>
  <si>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</si>
  <si>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</si>
  <si>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</si>
  <si>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</si>
  <si>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เมตร (ร.ส.ม.)</t>
  </si>
  <si>
    <t>ปตร.ปากคลอง ฝายเหมืองดั้ง</t>
  </si>
  <si>
    <t>โครงการชลประทานลำพูน</t>
  </si>
  <si>
    <t>บ้านโฮ่ง</t>
  </si>
  <si>
    <t>ลำพูน</t>
  </si>
  <si>
    <t>N  2019800</t>
  </si>
  <si>
    <t>E  482000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</si>
</sst>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ปตร.ปากคลอง ฝายเหมืองดั้ง </a:t>
            </a:r>
            <a:r>
              <a:rPr lang="th-TH"/>
              <a:t>โครงการ </a:t>
            </a:r>
            <a:r>
              <a:rPr lang="th-TH" u="sng"/>
              <a:t>ชลประทานลำพูน</a:t>
            </a:r>
          </a:p>
        </c:rich>
      </c:tx>
      <c:layout>
        <c:manualLayout>
          <c:xMode val="edge"/>
          <c:yMode val="edge"/>
          <c:x val="0.27137853752481916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3399132628440084E-2"/>
                  <c:y val="0.1840224329461310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ฝายเหมืองดั้ง!$H$53:$H$58</c:f>
              <c:numCache>
                <c:formatCode>0.000</c:formatCode>
                <c:ptCount val="6"/>
                <c:pt idx="0">
                  <c:v>26.4</c:v>
                </c:pt>
                <c:pt idx="1">
                  <c:v>13.2</c:v>
                </c:pt>
                <c:pt idx="2">
                  <c:v>8.7666666666666675</c:v>
                </c:pt>
                <c:pt idx="3">
                  <c:v>6.5249999999999995</c:v>
                </c:pt>
                <c:pt idx="4">
                  <c:v>5.18</c:v>
                </c:pt>
                <c:pt idx="5">
                  <c:v>4.25</c:v>
                </c:pt>
              </c:numCache>
            </c:numRef>
          </c:xVal>
          <c:yVal>
            <c:numRef>
              <c:f>ฝายเหมืองดั้ง!$I$53:$I$58</c:f>
              <c:numCache>
                <c:formatCode>0.000</c:formatCode>
                <c:ptCount val="6"/>
                <c:pt idx="0">
                  <c:v>1.4228151854425743</c:v>
                </c:pt>
                <c:pt idx="1">
                  <c:v>1.2977630695345355</c:v>
                </c:pt>
                <c:pt idx="2">
                  <c:v>1.2111331094465101</c:v>
                </c:pt>
                <c:pt idx="3">
                  <c:v>1.1598673870409435</c:v>
                </c:pt>
                <c:pt idx="4">
                  <c:v>1.1037353893897952</c:v>
                </c:pt>
                <c:pt idx="5">
                  <c:v>1.0768255658075419</c:v>
                </c:pt>
              </c:numCache>
            </c:numRef>
          </c:yVal>
        </c:ser>
        <c:axId val="60612608"/>
        <c:axId val="60614528"/>
      </c:scatterChart>
      <c:valAx>
        <c:axId val="6061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614528"/>
        <c:crosses val="autoZero"/>
        <c:crossBetween val="midCat"/>
      </c:valAx>
      <c:valAx>
        <c:axId val="60614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061260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578303</xdr:colOff>
      <xdr:row>25</xdr:row>
      <xdr:rowOff>68036</xdr:rowOff>
    </xdr:from>
    <xdr:to>
      <xdr:col>7</xdr:col>
      <xdr:colOff>160960</xdr:colOff>
      <xdr:row>34</xdr:row>
      <xdr:rowOff>187736</xdr:rowOff>
    </xdr:to>
    <xdr:pic>
      <xdr:nvPicPr>
        <xdr:cNvPr id="17" name="รูปภาพ 16" descr="16. ฝายเหมืองดั้ง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75732" y="6660697"/>
          <a:ext cx="335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8" zoomScale="140" zoomScalePageLayoutView="140" workbookViewId="0">
      <selection activeCell="E93" sqref="E93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62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65</v>
      </c>
      <c r="E7" s="69"/>
      <c r="F7" s="69"/>
      <c r="G7" s="70" t="s">
        <v>4</v>
      </c>
      <c r="H7" s="69"/>
      <c r="I7" s="69"/>
    </row>
    <row r="8" spans="1:9" ht="21.2" customHeight="1">
      <c r="B8" s="2" t="s">
        <v>5</v>
      </c>
      <c r="D8" s="69" t="s">
        <v>66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63</v>
      </c>
      <c r="E9" s="69"/>
      <c r="F9" s="69"/>
      <c r="G9" s="70" t="s">
        <v>7</v>
      </c>
      <c r="H9" s="69"/>
      <c r="I9" s="69"/>
    </row>
    <row r="10" spans="1:9" ht="21.2" customHeight="1">
      <c r="B10" s="2" t="s">
        <v>8</v>
      </c>
      <c r="D10" s="69" t="s">
        <v>67</v>
      </c>
      <c r="E10" s="69"/>
      <c r="F10" s="69"/>
      <c r="G10" s="70" t="s">
        <v>9</v>
      </c>
      <c r="H10" s="69" t="s">
        <v>68</v>
      </c>
      <c r="I10" s="69"/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2.64</v>
      </c>
      <c r="C53" s="22">
        <f t="shared" ref="C53:C58" si="0">$G$21</f>
        <v>0</v>
      </c>
      <c r="D53" s="22">
        <f>$B53-$C53</f>
        <v>2.64</v>
      </c>
      <c r="E53" s="25">
        <f>SQRT(2*9.81*D53)</f>
        <v>7.1969993747394483</v>
      </c>
      <c r="F53" s="72">
        <v>0.1</v>
      </c>
      <c r="G53" s="73">
        <v>0.51200000000000001</v>
      </c>
      <c r="H53" s="11">
        <f>D53/F53</f>
        <v>26.4</v>
      </c>
      <c r="I53" s="11">
        <f>G53/(($G$16*$G$17)*F53*E53)</f>
        <v>1.4228151854425743</v>
      </c>
    </row>
    <row r="54" spans="1:9">
      <c r="A54" s="18">
        <v>2</v>
      </c>
      <c r="B54" s="56">
        <v>2.64</v>
      </c>
      <c r="C54" s="23">
        <f t="shared" si="0"/>
        <v>0</v>
      </c>
      <c r="D54" s="23">
        <f t="shared" ref="D54:D58" si="1">$B54-$C54</f>
        <v>2.64</v>
      </c>
      <c r="E54" s="26">
        <f t="shared" ref="E54:E58" si="2">SQRT(2*9.81*D54)</f>
        <v>7.1969993747394483</v>
      </c>
      <c r="F54" s="74">
        <v>0.2</v>
      </c>
      <c r="G54" s="75">
        <v>0.93400000000000005</v>
      </c>
      <c r="H54" s="12">
        <f t="shared" ref="H54:H58" si="3">D54/F54</f>
        <v>13.2</v>
      </c>
      <c r="I54" s="12">
        <f t="shared" ref="I54:I58" si="4">G54/(($G$16*$G$17)*F54*E54)</f>
        <v>1.2977630695345355</v>
      </c>
    </row>
    <row r="55" spans="1:9">
      <c r="A55" s="18">
        <v>3</v>
      </c>
      <c r="B55" s="56">
        <v>2.63</v>
      </c>
      <c r="C55" s="23">
        <f t="shared" si="0"/>
        <v>0</v>
      </c>
      <c r="D55" s="23">
        <f t="shared" si="1"/>
        <v>2.63</v>
      </c>
      <c r="E55" s="27">
        <f t="shared" si="2"/>
        <v>7.1833557617592625</v>
      </c>
      <c r="F55" s="56">
        <v>0.3</v>
      </c>
      <c r="G55" s="58">
        <v>1.3049999999999999</v>
      </c>
      <c r="H55" s="12">
        <f t="shared" si="3"/>
        <v>8.7666666666666675</v>
      </c>
      <c r="I55" s="12">
        <f t="shared" si="4"/>
        <v>1.2111331094465101</v>
      </c>
    </row>
    <row r="56" spans="1:9">
      <c r="A56" s="18">
        <v>4</v>
      </c>
      <c r="B56" s="56">
        <v>2.61</v>
      </c>
      <c r="C56" s="23">
        <f t="shared" si="0"/>
        <v>0</v>
      </c>
      <c r="D56" s="23">
        <f t="shared" si="1"/>
        <v>2.61</v>
      </c>
      <c r="E56" s="28">
        <f t="shared" si="2"/>
        <v>7.1559904974783191</v>
      </c>
      <c r="F56" s="57">
        <v>0.4</v>
      </c>
      <c r="G56" s="59">
        <v>1.66</v>
      </c>
      <c r="H56" s="12">
        <f t="shared" si="3"/>
        <v>6.5249999999999995</v>
      </c>
      <c r="I56" s="12">
        <f t="shared" si="4"/>
        <v>1.1598673870409435</v>
      </c>
    </row>
    <row r="57" spans="1:9">
      <c r="A57" s="18">
        <v>5</v>
      </c>
      <c r="B57" s="56">
        <v>2.59</v>
      </c>
      <c r="C57" s="23">
        <f t="shared" si="0"/>
        <v>0</v>
      </c>
      <c r="D57" s="23">
        <f t="shared" si="1"/>
        <v>2.59</v>
      </c>
      <c r="E57" s="28">
        <f t="shared" si="2"/>
        <v>7.1285201830393943</v>
      </c>
      <c r="F57" s="56">
        <v>0.5</v>
      </c>
      <c r="G57" s="58">
        <v>1.9670000000000001</v>
      </c>
      <c r="H57" s="12">
        <f t="shared" si="3"/>
        <v>5.18</v>
      </c>
      <c r="I57" s="12">
        <f t="shared" si="4"/>
        <v>1.1037353893897952</v>
      </c>
    </row>
    <row r="58" spans="1:9">
      <c r="A58" s="3">
        <v>6</v>
      </c>
      <c r="B58" s="57">
        <v>2.5499999999999998</v>
      </c>
      <c r="C58" s="23">
        <f t="shared" si="0"/>
        <v>0</v>
      </c>
      <c r="D58" s="23">
        <f t="shared" si="1"/>
        <v>2.5499999999999998</v>
      </c>
      <c r="E58" s="28">
        <f t="shared" si="2"/>
        <v>7.0732595032276313</v>
      </c>
      <c r="F58" s="57">
        <v>0.6</v>
      </c>
      <c r="G58" s="59">
        <v>2.2850000000000001</v>
      </c>
      <c r="H58" s="12">
        <f t="shared" si="3"/>
        <v>4.25</v>
      </c>
      <c r="I58" s="12">
        <f t="shared" si="4"/>
        <v>1.0768255658075419</v>
      </c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72">
        <v>2.64</v>
      </c>
      <c r="C87" s="15">
        <f t="shared" ref="C87:C92" si="5">$G$21</f>
        <v>0</v>
      </c>
      <c r="D87" s="15">
        <f>B87-C87</f>
        <v>2.64</v>
      </c>
      <c r="E87" s="72">
        <v>0.1</v>
      </c>
      <c r="F87" s="36">
        <f>D87/E87</f>
        <v>26.4</v>
      </c>
      <c r="G87" s="61">
        <f>(0.0151*F87)+1.0505</f>
        <v>1.4491399999999999</v>
      </c>
      <c r="H87" s="86">
        <f>G87*($G$16*$G$17)*E87*(2*9.81*D87)^0.5</f>
        <v>0.52147298369549611</v>
      </c>
      <c r="I87" s="86"/>
    </row>
    <row r="88" spans="1:9" ht="21.2" customHeight="1">
      <c r="A88" s="46">
        <v>2</v>
      </c>
      <c r="B88" s="56">
        <v>2.64</v>
      </c>
      <c r="C88" s="16">
        <f t="shared" si="5"/>
        <v>0</v>
      </c>
      <c r="D88" s="16">
        <f t="shared" ref="D88:D92" si="6">B88-C88</f>
        <v>2.64</v>
      </c>
      <c r="E88" s="74">
        <v>0.2</v>
      </c>
      <c r="F88" s="37">
        <f t="shared" ref="F88:F92" si="7">D88/E88</f>
        <v>13.2</v>
      </c>
      <c r="G88" s="37">
        <f t="shared" ref="G88:G92" si="8">(0.0151*F88)+1.0505</f>
        <v>1.2498199999999999</v>
      </c>
      <c r="H88" s="87">
        <f t="shared" ref="H88:H90" si="9">G88*($G$16*$G$17)*E88*(2*9.81*D88)^0.5</f>
        <v>0.89949537585368566</v>
      </c>
      <c r="I88" s="87"/>
    </row>
    <row r="89" spans="1:9" ht="21.2" customHeight="1">
      <c r="A89" s="46">
        <v>3</v>
      </c>
      <c r="B89" s="56">
        <v>2.63</v>
      </c>
      <c r="C89" s="16">
        <f t="shared" si="5"/>
        <v>0</v>
      </c>
      <c r="D89" s="16">
        <f t="shared" si="6"/>
        <v>2.63</v>
      </c>
      <c r="E89" s="56">
        <v>0.3</v>
      </c>
      <c r="F89" s="37">
        <f t="shared" si="7"/>
        <v>8.7666666666666675</v>
      </c>
      <c r="G89" s="37">
        <f t="shared" si="8"/>
        <v>1.1828766666666666</v>
      </c>
      <c r="H89" s="87">
        <f t="shared" si="9"/>
        <v>1.2745535878425884</v>
      </c>
      <c r="I89" s="87"/>
    </row>
    <row r="90" spans="1:9" ht="21.2" customHeight="1">
      <c r="A90" s="46">
        <v>4</v>
      </c>
      <c r="B90" s="56">
        <v>2.61</v>
      </c>
      <c r="C90" s="16">
        <f t="shared" si="5"/>
        <v>0</v>
      </c>
      <c r="D90" s="16">
        <f t="shared" si="6"/>
        <v>2.61</v>
      </c>
      <c r="E90" s="57">
        <v>0.4</v>
      </c>
      <c r="F90" s="37">
        <f t="shared" si="7"/>
        <v>6.5249999999999995</v>
      </c>
      <c r="G90" s="37">
        <f t="shared" si="8"/>
        <v>1.1490274999999999</v>
      </c>
      <c r="H90" s="87">
        <f t="shared" si="9"/>
        <v>1.6444859742682538</v>
      </c>
      <c r="I90" s="87"/>
    </row>
    <row r="91" spans="1:9" ht="21.2" customHeight="1">
      <c r="A91" s="46">
        <v>5</v>
      </c>
      <c r="B91" s="56">
        <v>2.59</v>
      </c>
      <c r="C91" s="16">
        <f t="shared" si="5"/>
        <v>0</v>
      </c>
      <c r="D91" s="16">
        <f t="shared" si="6"/>
        <v>2.59</v>
      </c>
      <c r="E91" s="56">
        <v>0.5</v>
      </c>
      <c r="F91" s="37">
        <f t="shared" si="7"/>
        <v>5.18</v>
      </c>
      <c r="G91" s="37">
        <f t="shared" si="8"/>
        <v>1.1287179999999999</v>
      </c>
      <c r="H91" s="87">
        <f t="shared" ref="H91" si="10">G91*($G$16*$G$17)*E91*(2*9.81*D91)^0.5</f>
        <v>2.0115222609899646</v>
      </c>
      <c r="I91" s="87"/>
    </row>
    <row r="92" spans="1:9" ht="21.2" customHeight="1">
      <c r="A92" s="46">
        <v>6</v>
      </c>
      <c r="B92" s="57">
        <v>2.5499999999999998</v>
      </c>
      <c r="C92" s="16">
        <f t="shared" si="5"/>
        <v>0</v>
      </c>
      <c r="D92" s="16">
        <f t="shared" si="6"/>
        <v>2.5499999999999998</v>
      </c>
      <c r="E92" s="57">
        <v>0.6</v>
      </c>
      <c r="F92" s="37">
        <f t="shared" si="7"/>
        <v>4.25</v>
      </c>
      <c r="G92" s="65">
        <f t="shared" si="8"/>
        <v>1.1146750000000001</v>
      </c>
      <c r="H92" s="87">
        <f t="shared" ref="H92" si="11">G92*($G$16*$G$17)*E92*(2*9.81*D92)^0.5</f>
        <v>2.3653156610280779</v>
      </c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ฝายเหมืองดั้ง</vt:lpstr>
      <vt:lpstr>ฝายเหมืองดั้ง!Print_Area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2014-03-31T02:26:29Z</dcterms:modified>
</cp:coreProperties>
</file>