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ทาน LMC" sheetId="2" r:id="rId1"/>
  </sheets>
  <definedNames>
    <definedName name="_xlnm.Print_Area" localSheetId="0">'อ่างฯแม่ทาน 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<sst xmlns="http://schemas.openxmlformats.org/spreadsheetml/2006/main" count="91" uniqueCount="70">
  <si>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</si>
  <si>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</si>
  <si>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</si>
  <si>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</si>
  <si>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</si>
  <si>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</si>
  <si>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</si>
  <si>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</si>
  <si>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</si>
  <si>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</si>
  <si>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</si>
  <si>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</si>
  <si>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</si>
  <si>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</si>
  <si>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</si>
  <si>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</si>
  <si>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</si>
  <si>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</si>
  <si>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</si>
  <si>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</si>
  <si>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</si>
  <si>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</si>
  <si>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</si>
  <si>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</si>
  <si>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</si>
  <si>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</si>
  <si>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</si>
  <si>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</si>
  <si>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</si>
  <si>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</si>
  <si>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</si>
  <si>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</si>
  <si>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</si>
  <si>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</si>
  <si>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</si>
  <si>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</si>
  <si>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</si>
  <si>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</si>
  <si>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</si>
  <si>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</si>
  <si>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</si>
  <si>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</si>
  <si>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</si>
  <si>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</si>
  <si>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</si>
  <si>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</si>
  <si>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</si>
  <si>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</si>
  <si>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</si>
  <si>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</si>
  <si>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</si>
  <si>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</si>
  <si>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</si>
  <si>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</si>
  <si>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</si>
  <si>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</si>
  <si>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</si>
  <si>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</si>
  <si>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</si>
  <si>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</si>
  <si>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</si>
  <si>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</si>
  <si>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</si>
  <si>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</si>
  <si>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โครงการชลประทานลำปาง</t>
  </si>
  <si>
    <t>สบปราบ</t>
  </si>
  <si>
    <t>ลำปาง</t>
  </si>
  <si>
    <t>ท่อส่งน้ำ ( outlet )  ฝั่งซ้าย อ่างเก็บน้ำแม่ทาน</t>
  </si>
  <si>
    <t>N  1986630</t>
  </si>
  <si>
    <t>E 539890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</si>
</sst>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ท่อส่งน้ำ ( </a:t>
            </a:r>
            <a:r>
              <a:rPr lang="en-US" u="sng"/>
              <a:t>outlet )  </a:t>
            </a:r>
            <a:r>
              <a:rPr lang="th-TH" u="sng"/>
              <a:t>ฝั่งซ้าย อ่างเก็บน้ำแม่ทาน </a:t>
            </a:r>
            <a:r>
              <a:rPr lang="th-TH"/>
              <a:t>โครงการ </a:t>
            </a:r>
            <a:r>
              <a:rPr lang="th-TH" u="sng"/>
              <a:t>ชลประทานลำปาง</a:t>
            </a:r>
          </a:p>
        </c:rich>
      </c:tx>
      <c:layout>
        <c:manualLayout>
          <c:xMode val="edge"/>
          <c:yMode val="edge"/>
          <c:x val="0.19522077702377491"/>
          <c:y val="4.056386984536231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601927520409996"/>
                  <c:y val="3.9467298606743549E-4"/>
                </c:manualLayout>
              </c:layout>
              <c:numFmt formatCode="General" sourceLinked="0"/>
            </c:trendlineLbl>
          </c:trendline>
          <c:xVal>
            <c:numRef>
              <c:f>'อ่างฯแม่ทาน LMC'!$H$53:$H$57</c:f>
              <c:numCache>
                <c:formatCode>0.000</c:formatCode>
                <c:ptCount val="5"/>
                <c:pt idx="0">
                  <c:v>49.153846153846047</c:v>
                </c:pt>
                <c:pt idx="1">
                  <c:v>23.666666666666615</c:v>
                </c:pt>
                <c:pt idx="2">
                  <c:v>15.974999999999966</c:v>
                </c:pt>
                <c:pt idx="3">
                  <c:v>11.833333333333307</c:v>
                </c:pt>
                <c:pt idx="4">
                  <c:v>9.5373134328358002</c:v>
                </c:pt>
              </c:numCache>
            </c:numRef>
          </c:xVal>
          <c:yVal>
            <c:numRef>
              <c:f>'อ่างฯแม่ทาน LMC'!$I$53:$I$57</c:f>
              <c:numCache>
                <c:formatCode>0.000</c:formatCode>
                <c:ptCount val="5"/>
                <c:pt idx="0">
                  <c:v>0.1588687426956937</c:v>
                </c:pt>
                <c:pt idx="1">
                  <c:v>0.22079415651521636</c:v>
                </c:pt>
                <c:pt idx="2">
                  <c:v>0.29835120503271018</c:v>
                </c:pt>
                <c:pt idx="3">
                  <c:v>0.32560936002946234</c:v>
                </c:pt>
                <c:pt idx="4">
                  <c:v>0.32424860449501086</c:v>
                </c:pt>
              </c:numCache>
            </c:numRef>
          </c:yVal>
        </c:ser>
        <c:axId val="60755968"/>
        <c:axId val="60757888"/>
      </c:scatterChart>
      <c:valAx>
        <c:axId val="6075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757888"/>
        <c:crosses val="autoZero"/>
        <c:crossBetween val="midCat"/>
      </c:valAx>
      <c:valAx>
        <c:axId val="60757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075596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209550</xdr:rowOff>
    </xdr:from>
    <xdr:to>
      <xdr:col>5</xdr:col>
      <xdr:colOff>209550</xdr:colOff>
      <xdr:row>11</xdr:row>
      <xdr:rowOff>123825</xdr:rowOff>
    </xdr:to>
    <xdr:cxnSp macro="">
      <xdr:nvCxnSpPr>
        <xdr:cNvPr id="19" name="ตัวเชื่อมต่อตรง 18"/>
        <xdr:cNvCxnSpPr/>
      </xdr:nvCxnSpPr>
      <xdr:spPr>
        <a:xfrm flipV="1">
          <a:off x="326707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469446</xdr:colOff>
      <xdr:row>25</xdr:row>
      <xdr:rowOff>81643</xdr:rowOff>
    </xdr:from>
    <xdr:to>
      <xdr:col>7</xdr:col>
      <xdr:colOff>54197</xdr:colOff>
      <xdr:row>34</xdr:row>
      <xdr:rowOff>187213</xdr:rowOff>
    </xdr:to>
    <xdr:pic>
      <xdr:nvPicPr>
        <xdr:cNvPr id="22" name="รูปภาพ 21" descr="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6875" y="6674304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7" zoomScale="140" zoomScalePageLayoutView="140" workbookViewId="0">
      <selection activeCell="F96" sqref="F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64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63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65</v>
      </c>
      <c r="E10" s="69"/>
      <c r="F10" s="69"/>
      <c r="G10" s="69"/>
      <c r="H10" s="70" t="s">
        <v>9</v>
      </c>
      <c r="I10" s="69" t="s">
        <v>66</v>
      </c>
    </row>
    <row r="11" spans="1:9" ht="21.2" customHeight="1">
      <c r="B11" s="2" t="s">
        <v>55</v>
      </c>
      <c r="D11" s="69" t="s">
        <v>68</v>
      </c>
      <c r="E11" s="69"/>
      <c r="F11" s="69" t="s">
        <v>69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0.8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228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234.39</v>
      </c>
      <c r="C53" s="22">
        <f t="shared" ref="C53:C57" si="0">$G$21</f>
        <v>228</v>
      </c>
      <c r="D53" s="22">
        <f>$B53-$C53</f>
        <v>6.3899999999999864</v>
      </c>
      <c r="E53" s="25">
        <f>SQRT(2*9.81*D53)</f>
        <v>11.196954943197715</v>
      </c>
      <c r="F53" s="72">
        <v>0.13</v>
      </c>
      <c r="G53" s="73">
        <v>0.185</v>
      </c>
      <c r="H53" s="11">
        <f>D53/F53</f>
        <v>49.153846153846047</v>
      </c>
      <c r="I53" s="11">
        <f>G53/(($G$16*$G$17)*F53*E53)</f>
        <v>0.1588687426956937</v>
      </c>
    </row>
    <row r="54" spans="1:9">
      <c r="A54" s="18">
        <v>2</v>
      </c>
      <c r="B54" s="56">
        <v>234.39</v>
      </c>
      <c r="C54" s="23">
        <f t="shared" si="0"/>
        <v>228</v>
      </c>
      <c r="D54" s="23">
        <f t="shared" ref="D54:D57" si="1">$B54-$C54</f>
        <v>6.3899999999999864</v>
      </c>
      <c r="E54" s="26">
        <f t="shared" ref="E54:E57" si="2">SQRT(2*9.81*D54)</f>
        <v>11.196954943197715</v>
      </c>
      <c r="F54" s="74">
        <v>0.27</v>
      </c>
      <c r="G54" s="75">
        <v>0.53400000000000003</v>
      </c>
      <c r="H54" s="12">
        <f t="shared" ref="H54:H57" si="3">D54/F54</f>
        <v>23.666666666666615</v>
      </c>
      <c r="I54" s="12">
        <f t="shared" ref="I54:I57" si="4">G54/(($G$16*$G$17)*F54*E54)</f>
        <v>0.22079415651521636</v>
      </c>
    </row>
    <row r="55" spans="1:9">
      <c r="A55" s="18">
        <v>3</v>
      </c>
      <c r="B55" s="56">
        <v>234.39</v>
      </c>
      <c r="C55" s="23">
        <f t="shared" si="0"/>
        <v>228</v>
      </c>
      <c r="D55" s="23">
        <f t="shared" si="1"/>
        <v>6.3899999999999864</v>
      </c>
      <c r="E55" s="27">
        <f t="shared" si="2"/>
        <v>11.196954943197715</v>
      </c>
      <c r="F55" s="56">
        <v>0.4</v>
      </c>
      <c r="G55" s="58">
        <v>1.069</v>
      </c>
      <c r="H55" s="12">
        <f t="shared" si="3"/>
        <v>15.974999999999966</v>
      </c>
      <c r="I55" s="12">
        <f t="shared" si="4"/>
        <v>0.29835120503271018</v>
      </c>
    </row>
    <row r="56" spans="1:9">
      <c r="A56" s="18">
        <v>4</v>
      </c>
      <c r="B56" s="56">
        <v>234.39</v>
      </c>
      <c r="C56" s="23">
        <f t="shared" si="0"/>
        <v>228</v>
      </c>
      <c r="D56" s="23">
        <f t="shared" si="1"/>
        <v>6.3899999999999864</v>
      </c>
      <c r="E56" s="28">
        <f t="shared" si="2"/>
        <v>11.196954943197715</v>
      </c>
      <c r="F56" s="57">
        <v>0.54</v>
      </c>
      <c r="G56" s="59">
        <v>1.575</v>
      </c>
      <c r="H56" s="12">
        <f t="shared" si="3"/>
        <v>11.833333333333307</v>
      </c>
      <c r="I56" s="12">
        <f t="shared" si="4"/>
        <v>0.32560936002946234</v>
      </c>
    </row>
    <row r="57" spans="1:9">
      <c r="A57" s="18">
        <v>5</v>
      </c>
      <c r="B57" s="56">
        <v>234.39</v>
      </c>
      <c r="C57" s="23">
        <f t="shared" si="0"/>
        <v>228</v>
      </c>
      <c r="D57" s="23">
        <f t="shared" si="1"/>
        <v>6.3899999999999864</v>
      </c>
      <c r="E57" s="28">
        <f t="shared" si="2"/>
        <v>11.196954943197715</v>
      </c>
      <c r="F57" s="56">
        <v>0.67</v>
      </c>
      <c r="G57" s="58">
        <v>1.946</v>
      </c>
      <c r="H57" s="12">
        <f t="shared" si="3"/>
        <v>9.5373134328358002</v>
      </c>
      <c r="I57" s="12">
        <f t="shared" si="4"/>
        <v>0.32424860449501086</v>
      </c>
    </row>
    <row r="58" spans="1:9">
      <c r="A58" s="3"/>
      <c r="B58" s="57"/>
      <c r="C58" s="23"/>
      <c r="D58" s="23"/>
      <c r="E58" s="28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234.39</v>
      </c>
      <c r="C87" s="15">
        <f t="shared" ref="C87:C91" si="5">$G$21</f>
        <v>228</v>
      </c>
      <c r="D87" s="15">
        <f>B87-C87</f>
        <v>6.3899999999999864</v>
      </c>
      <c r="E87" s="72">
        <v>0.13</v>
      </c>
      <c r="F87" s="36">
        <f>D87/E87</f>
        <v>49.153846153846047</v>
      </c>
      <c r="G87" s="61">
        <f>(-0.004*F87)+0.361</f>
        <v>0.1643846153846158</v>
      </c>
      <c r="H87" s="78">
        <f>G87*($G$16*$G$17)*E87*(2*9.81*D87)^0.5</f>
        <v>0.19142314170890862</v>
      </c>
      <c r="I87" s="78"/>
    </row>
    <row r="88" spans="1:9" ht="21.2" customHeight="1">
      <c r="A88" s="46">
        <v>2</v>
      </c>
      <c r="B88" s="56">
        <v>234.39</v>
      </c>
      <c r="C88" s="16">
        <f t="shared" si="5"/>
        <v>228</v>
      </c>
      <c r="D88" s="16">
        <f t="shared" ref="D88:D91" si="6">B88-C88</f>
        <v>6.3899999999999864</v>
      </c>
      <c r="E88" s="74">
        <v>0.27</v>
      </c>
      <c r="F88" s="37">
        <f t="shared" ref="F88:F91" si="7">D88/E88</f>
        <v>23.666666666666615</v>
      </c>
      <c r="G88" s="37">
        <f t="shared" ref="G88:G91" si="8">(-0.004*F88)+0.361</f>
        <v>0.26633333333333353</v>
      </c>
      <c r="H88" s="76">
        <f t="shared" ref="H88:H90" si="9">G88*($G$16*$G$17)*E88*(2*9.81*D88)^0.5</f>
        <v>0.64413842397227872</v>
      </c>
      <c r="I88" s="76"/>
    </row>
    <row r="89" spans="1:9" ht="21.2" customHeight="1">
      <c r="A89" s="46">
        <v>3</v>
      </c>
      <c r="B89" s="56">
        <v>234.39</v>
      </c>
      <c r="C89" s="16">
        <f t="shared" si="5"/>
        <v>228</v>
      </c>
      <c r="D89" s="16">
        <f t="shared" si="6"/>
        <v>6.3899999999999864</v>
      </c>
      <c r="E89" s="56">
        <v>0.4</v>
      </c>
      <c r="F89" s="37">
        <f t="shared" si="7"/>
        <v>15.974999999999966</v>
      </c>
      <c r="G89" s="37">
        <f t="shared" si="8"/>
        <v>0.29710000000000014</v>
      </c>
      <c r="H89" s="76">
        <f t="shared" si="9"/>
        <v>1.0645169003596937</v>
      </c>
      <c r="I89" s="76"/>
    </row>
    <row r="90" spans="1:9" ht="21.2" customHeight="1">
      <c r="A90" s="46">
        <v>4</v>
      </c>
      <c r="B90" s="56">
        <v>234.39</v>
      </c>
      <c r="C90" s="16">
        <f t="shared" si="5"/>
        <v>228</v>
      </c>
      <c r="D90" s="16">
        <f t="shared" si="6"/>
        <v>6.3899999999999864</v>
      </c>
      <c r="E90" s="57">
        <v>0.54</v>
      </c>
      <c r="F90" s="37">
        <f t="shared" si="7"/>
        <v>11.833333333333307</v>
      </c>
      <c r="G90" s="37">
        <f t="shared" si="8"/>
        <v>0.31366666666666676</v>
      </c>
      <c r="H90" s="76">
        <f t="shared" si="9"/>
        <v>1.5172321826230637</v>
      </c>
      <c r="I90" s="76"/>
    </row>
    <row r="91" spans="1:9" ht="21.2" customHeight="1">
      <c r="A91" s="46">
        <v>5</v>
      </c>
      <c r="B91" s="56">
        <v>234.39</v>
      </c>
      <c r="C91" s="16">
        <f t="shared" si="5"/>
        <v>228</v>
      </c>
      <c r="D91" s="16">
        <f t="shared" si="6"/>
        <v>6.3899999999999864</v>
      </c>
      <c r="E91" s="56">
        <v>0.67</v>
      </c>
      <c r="F91" s="37">
        <f t="shared" si="7"/>
        <v>9.5373134328358002</v>
      </c>
      <c r="G91" s="37">
        <f t="shared" si="8"/>
        <v>0.32285074626865679</v>
      </c>
      <c r="H91" s="76">
        <f t="shared" ref="H91" si="10">G91*($G$16*$G$17)*E91*(2*9.81*D91)^0.5</f>
        <v>1.9376106590104789</v>
      </c>
      <c r="I91" s="76"/>
    </row>
    <row r="92" spans="1:9" ht="21.2" customHeight="1">
      <c r="A92" s="46"/>
      <c r="B92" s="57"/>
      <c r="C92" s="16"/>
      <c r="D92" s="16"/>
      <c r="E92" s="57"/>
      <c r="F92" s="37"/>
      <c r="G92" s="65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อ่างฯแม่ทาน LMC</vt:lpstr>
      <vt:lpstr>'อ่างฯแม่ทาน 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2014-03-31T02:49:25Z</dcterms:modified>
</cp:coreProperties>
</file>