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แม่ทาน ขวา" sheetId="2" r:id="rId1"/>
  </sheets>
  <definedNames>
    <definedName name="_xlnm.Print_Area" localSheetId="0">'อ่างฯแม่ทาน ขวา'!$A$1:$I$103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/>
  <c r="D91" s="1"/>
  <c r="F91" s="1"/>
  <c r="C57"/>
  <c r="D57" s="1"/>
  <c r="H91" l="1"/>
  <c r="H57"/>
  <c r="E57"/>
  <c r="I57" s="1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<sst xmlns="http://schemas.openxmlformats.org/spreadsheetml/2006/main" count="91" uniqueCount="70">
  <si>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</si>
  <si>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</si>
  <si>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</si>
  <si>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</si>
  <si>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</si>
  <si>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</si>
  <si>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</si>
  <si>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</si>
  <si>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</si>
  <si>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</si>
  <si>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</si>
  <si>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</si>
  <si>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</si>
  <si>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</si>
  <si>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</si>
  <si>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</si>
  <si>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</si>
  <si>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</si>
  <si>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</si>
  <si>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</si>
  <si>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</si>
  <si>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</si>
  <si>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</si>
  <si>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</si>
  <si>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</si>
  <si>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</si>
  <si>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</si>
  <si>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</si>
  <si>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</si>
  <si>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</si>
  <si>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</si>
  <si>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</si>
  <si>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</si>
  <si>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</si>
  <si>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</si>
  <si>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</si>
  <si>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</si>
  <si>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</si>
  <si>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</si>
  <si>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</si>
  <si>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</si>
  <si>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</si>
  <si>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</si>
  <si>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</si>
  <si>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</si>
  <si>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</si>
  <si>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</si>
  <si>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</si>
  <si>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</si>
  <si>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</si>
  <si>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</si>
  <si>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</si>
  <si>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</si>
  <si>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</si>
  <si>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</si>
  <si>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</si>
  <si>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</si>
  <si>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</si>
  <si>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</si>
  <si>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</si>
  <si>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</si>
  <si>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</si>
  <si>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(งบประมาณเงินทุนหมุนเวียนเพื่อการชลประทาน ปี 2556)</t>
  </si>
  <si>
    <t>0+000</t>
  </si>
  <si>
    <t>ท่อส่งน้ำ ( outlet )  ฝั่งขวา อ่างเก็บน้ำแม่ทาน</t>
  </si>
  <si>
    <t>โครงการชลประทานลำปาง</t>
  </si>
  <si>
    <t>สบปราบ</t>
  </si>
  <si>
    <t>ลำปาง</t>
  </si>
  <si>
    <t>N  1986916</t>
  </si>
  <si>
    <t>E 539648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</si>
</sst>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 </a:t>
            </a:r>
            <a:r>
              <a:rPr lang="th-TH" u="sng"/>
              <a:t>ท่อส่งน้ำ ( </a:t>
            </a:r>
            <a:r>
              <a:rPr lang="en-US" u="sng"/>
              <a:t>outlet )  </a:t>
            </a:r>
            <a:r>
              <a:rPr lang="th-TH" u="sng"/>
              <a:t>ฝั่งขวา อ่างเก็บน้ำแม่ทาน </a:t>
            </a:r>
            <a:r>
              <a:rPr lang="th-TH"/>
              <a:t>โครงการ </a:t>
            </a:r>
            <a:r>
              <a:rPr lang="th-TH" u="sng"/>
              <a:t>ชลประทานลำปาง</a:t>
            </a:r>
          </a:p>
        </c:rich>
      </c:tx>
      <c:layout>
        <c:manualLayout>
          <c:xMode val="edge"/>
          <c:yMode val="edge"/>
          <c:x val="0.19522077702377491"/>
          <c:y val="4.0563869845362317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1813643569687502E-2"/>
                  <c:y val="0.21409344512742465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xVal>
            <c:numRef>
              <c:f>'อ่างฯแม่ทาน ขวา'!$H$53:$H$57</c:f>
              <c:numCache>
                <c:formatCode>0.000</c:formatCode>
                <c:ptCount val="5"/>
                <c:pt idx="0">
                  <c:v>79.874999999999829</c:v>
                </c:pt>
                <c:pt idx="1">
                  <c:v>37.588235294117567</c:v>
                </c:pt>
                <c:pt idx="2">
                  <c:v>25.559999999999945</c:v>
                </c:pt>
                <c:pt idx="3">
                  <c:v>19.363636363636321</c:v>
                </c:pt>
                <c:pt idx="4">
                  <c:v>15.585365853658503</c:v>
                </c:pt>
              </c:numCache>
            </c:numRef>
          </c:xVal>
          <c:yVal>
            <c:numRef>
              <c:f>'อ่างฯแม่ทาน ขวา'!$I$53:$I$57</c:f>
              <c:numCache>
                <c:formatCode>0.000</c:formatCode>
                <c:ptCount val="5"/>
                <c:pt idx="0">
                  <c:v>0.40189498152207925</c:v>
                </c:pt>
                <c:pt idx="1">
                  <c:v>0.33412445522619921</c:v>
                </c:pt>
                <c:pt idx="2">
                  <c:v>0.27007342758283726</c:v>
                </c:pt>
                <c:pt idx="3">
                  <c:v>0.26576489687183963</c:v>
                </c:pt>
                <c:pt idx="4">
                  <c:v>0.245275744820521</c:v>
                </c:pt>
              </c:numCache>
            </c:numRef>
          </c:yVal>
        </c:ser>
        <c:axId val="60755968"/>
        <c:axId val="60757888"/>
      </c:scatterChart>
      <c:valAx>
        <c:axId val="60755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61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0757888"/>
        <c:crosses val="autoZero"/>
        <c:crossBetween val="midCat"/>
      </c:valAx>
      <c:valAx>
        <c:axId val="60757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0755968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20" name="ตัวเชื่อมต่อตรง 19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489856</xdr:colOff>
      <xdr:row>25</xdr:row>
      <xdr:rowOff>54428</xdr:rowOff>
    </xdr:from>
    <xdr:to>
      <xdr:col>7</xdr:col>
      <xdr:colOff>88594</xdr:colOff>
      <xdr:row>34</xdr:row>
      <xdr:rowOff>201961</xdr:rowOff>
    </xdr:to>
    <xdr:pic>
      <xdr:nvPicPr>
        <xdr:cNvPr id="17" name="รูปภาพ 16" descr="21.ฝั่งขวา อ่างแม่ทาน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87285" y="6647089"/>
          <a:ext cx="3374720" cy="253558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68" zoomScale="140" zoomScalePageLayoutView="140" workbookViewId="0">
      <selection activeCell="E94" sqref="E94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4" t="s">
        <v>0</v>
      </c>
      <c r="C1" s="84"/>
      <c r="D1" s="84"/>
      <c r="E1" s="84"/>
      <c r="F1" s="84"/>
      <c r="G1" s="84"/>
      <c r="H1" s="84"/>
      <c r="I1" s="84"/>
    </row>
    <row r="2" spans="1:9" ht="22.5" customHeight="1">
      <c r="B2" s="85" t="s">
        <v>46</v>
      </c>
      <c r="C2" s="85"/>
      <c r="D2" s="85"/>
      <c r="E2" s="85"/>
      <c r="F2" s="85"/>
      <c r="G2" s="85"/>
      <c r="H2" s="85"/>
      <c r="I2" s="85"/>
    </row>
    <row r="3" spans="1:9" ht="21" customHeight="1">
      <c r="B3" s="86" t="s">
        <v>62</v>
      </c>
      <c r="C3" s="86"/>
      <c r="D3" s="86"/>
      <c r="E3" s="86"/>
      <c r="F3" s="86"/>
      <c r="G3" s="86"/>
      <c r="H3" s="86"/>
      <c r="I3" s="86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64</v>
      </c>
      <c r="E7" s="69"/>
      <c r="F7" s="69"/>
      <c r="G7" s="69"/>
      <c r="H7" s="70" t="s">
        <v>4</v>
      </c>
      <c r="I7" s="69"/>
    </row>
    <row r="8" spans="1:9" ht="21.2" customHeight="1">
      <c r="B8" s="2" t="s">
        <v>5</v>
      </c>
      <c r="D8" s="69" t="s">
        <v>65</v>
      </c>
      <c r="E8" s="69"/>
      <c r="F8" s="69"/>
      <c r="G8" s="70"/>
      <c r="H8" s="69"/>
      <c r="I8" s="69"/>
    </row>
    <row r="9" spans="1:9" ht="21.2" customHeight="1">
      <c r="B9" s="2" t="s">
        <v>6</v>
      </c>
      <c r="D9" s="69" t="s">
        <v>63</v>
      </c>
      <c r="E9" s="69"/>
      <c r="F9" s="69"/>
      <c r="G9" s="69"/>
      <c r="H9" s="70" t="s">
        <v>7</v>
      </c>
      <c r="I9" s="69"/>
    </row>
    <row r="10" spans="1:9" ht="21.2" customHeight="1">
      <c r="B10" s="2" t="s">
        <v>8</v>
      </c>
      <c r="D10" s="69" t="s">
        <v>66</v>
      </c>
      <c r="E10" s="69"/>
      <c r="F10" s="69"/>
      <c r="G10" s="69"/>
      <c r="H10" s="70" t="s">
        <v>9</v>
      </c>
      <c r="I10" s="69" t="s">
        <v>67</v>
      </c>
    </row>
    <row r="11" spans="1:9" ht="21.2" customHeight="1">
      <c r="B11" s="2" t="s">
        <v>55</v>
      </c>
      <c r="D11" s="69" t="s">
        <v>68</v>
      </c>
      <c r="E11" s="69"/>
      <c r="F11" s="69" t="s">
        <v>69</v>
      </c>
      <c r="G11" s="69"/>
      <c r="H11" s="69"/>
      <c r="I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0.5</v>
      </c>
      <c r="H17" s="1" t="s">
        <v>25</v>
      </c>
    </row>
    <row r="18" spans="1:9" ht="21.2" customHeight="1">
      <c r="B18" s="2"/>
      <c r="C18" s="14"/>
      <c r="D18" s="66"/>
      <c r="E18" s="6" t="s">
        <v>61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1">
        <v>228</v>
      </c>
      <c r="H21" s="1" t="s">
        <v>59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7"/>
      <c r="B26" s="87"/>
      <c r="C26" s="87"/>
      <c r="D26" s="87"/>
      <c r="E26" s="87"/>
      <c r="F26" s="87"/>
      <c r="G26" s="87"/>
      <c r="H26" s="87"/>
      <c r="I26" s="87"/>
    </row>
    <row r="27" spans="1:9" ht="21.2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21.2" customHeight="1">
      <c r="A28" s="87"/>
      <c r="B28" s="87"/>
      <c r="C28" s="87"/>
      <c r="D28" s="87"/>
      <c r="E28" s="87"/>
      <c r="F28" s="87"/>
      <c r="G28" s="87"/>
      <c r="H28" s="87"/>
      <c r="I28" s="87"/>
    </row>
    <row r="29" spans="1:9" ht="21.2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21.2" customHeight="1">
      <c r="A30" s="87"/>
      <c r="B30" s="87"/>
      <c r="C30" s="87"/>
      <c r="D30" s="87"/>
      <c r="E30" s="87"/>
      <c r="F30" s="87"/>
      <c r="G30" s="87"/>
      <c r="H30" s="87"/>
      <c r="I30" s="87"/>
    </row>
    <row r="31" spans="1:9" ht="21.2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21.2" customHeight="1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1.2" customHeight="1">
      <c r="A33" s="87"/>
      <c r="B33" s="87"/>
      <c r="C33" s="87"/>
      <c r="D33" s="87"/>
      <c r="E33" s="87"/>
      <c r="F33" s="87"/>
      <c r="G33" s="87"/>
      <c r="H33" s="87"/>
      <c r="I33" s="87"/>
    </row>
    <row r="34" spans="1:9" ht="21.2" customHeight="1">
      <c r="A34" s="87"/>
      <c r="B34" s="87"/>
      <c r="C34" s="87"/>
      <c r="D34" s="87"/>
      <c r="E34" s="87"/>
      <c r="F34" s="87"/>
      <c r="G34" s="87"/>
      <c r="H34" s="87"/>
      <c r="I34" s="87"/>
    </row>
    <row r="35" spans="1:9" ht="21.2" customHeight="1">
      <c r="A35" s="87"/>
      <c r="B35" s="87"/>
      <c r="C35" s="87"/>
      <c r="D35" s="87"/>
      <c r="E35" s="87"/>
      <c r="F35" s="87"/>
      <c r="G35" s="87"/>
      <c r="H35" s="87"/>
      <c r="I35" s="87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8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2">
        <v>234.39</v>
      </c>
      <c r="C53" s="22">
        <f t="shared" ref="C53:C57" si="0">$G$21</f>
        <v>228</v>
      </c>
      <c r="D53" s="22">
        <f>$B53-$C53</f>
        <v>6.3899999999999864</v>
      </c>
      <c r="E53" s="25">
        <f>SQRT(2*9.81*D53)</f>
        <v>11.196954943197715</v>
      </c>
      <c r="F53" s="72">
        <v>0.08</v>
      </c>
      <c r="G53" s="73">
        <v>0.18</v>
      </c>
      <c r="H53" s="11">
        <f>D53/F53</f>
        <v>79.874999999999829</v>
      </c>
      <c r="I53" s="11">
        <f>G53/(($G$16*$G$17)*F53*E53)</f>
        <v>0.40189498152207925</v>
      </c>
    </row>
    <row r="54" spans="1:9">
      <c r="A54" s="18">
        <v>2</v>
      </c>
      <c r="B54" s="56">
        <v>234.39</v>
      </c>
      <c r="C54" s="23">
        <f t="shared" si="0"/>
        <v>228</v>
      </c>
      <c r="D54" s="23">
        <f t="shared" ref="D54:D57" si="1">$B54-$C54</f>
        <v>6.3899999999999864</v>
      </c>
      <c r="E54" s="26">
        <f t="shared" ref="E54:E57" si="2">SQRT(2*9.81*D54)</f>
        <v>11.196954943197715</v>
      </c>
      <c r="F54" s="74">
        <v>0.17</v>
      </c>
      <c r="G54" s="75">
        <v>0.318</v>
      </c>
      <c r="H54" s="12">
        <f t="shared" ref="H54:H57" si="3">D54/F54</f>
        <v>37.588235294117567</v>
      </c>
      <c r="I54" s="12">
        <f t="shared" ref="I54:I57" si="4">G54/(($G$16*$G$17)*F54*E54)</f>
        <v>0.33412445522619921</v>
      </c>
    </row>
    <row r="55" spans="1:9">
      <c r="A55" s="18">
        <v>3</v>
      </c>
      <c r="B55" s="56">
        <v>234.39</v>
      </c>
      <c r="C55" s="23">
        <f t="shared" si="0"/>
        <v>228</v>
      </c>
      <c r="D55" s="23">
        <f t="shared" si="1"/>
        <v>6.3899999999999864</v>
      </c>
      <c r="E55" s="27">
        <f t="shared" si="2"/>
        <v>11.196954943197715</v>
      </c>
      <c r="F55" s="56">
        <v>0.25</v>
      </c>
      <c r="G55" s="58">
        <v>0.378</v>
      </c>
      <c r="H55" s="12">
        <f t="shared" si="3"/>
        <v>25.559999999999945</v>
      </c>
      <c r="I55" s="12">
        <f t="shared" si="4"/>
        <v>0.27007342758283726</v>
      </c>
    </row>
    <row r="56" spans="1:9">
      <c r="A56" s="18">
        <v>4</v>
      </c>
      <c r="B56" s="56">
        <v>234.39</v>
      </c>
      <c r="C56" s="23">
        <f t="shared" si="0"/>
        <v>228</v>
      </c>
      <c r="D56" s="23">
        <f t="shared" si="1"/>
        <v>6.3899999999999864</v>
      </c>
      <c r="E56" s="28">
        <f t="shared" si="2"/>
        <v>11.196954943197715</v>
      </c>
      <c r="F56" s="57">
        <v>0.33</v>
      </c>
      <c r="G56" s="59">
        <v>0.49099999999999999</v>
      </c>
      <c r="H56" s="12">
        <f t="shared" si="3"/>
        <v>19.363636363636321</v>
      </c>
      <c r="I56" s="12">
        <f t="shared" si="4"/>
        <v>0.26576489687183963</v>
      </c>
    </row>
    <row r="57" spans="1:9">
      <c r="A57" s="18">
        <v>5</v>
      </c>
      <c r="B57" s="56">
        <v>234.39</v>
      </c>
      <c r="C57" s="23">
        <f t="shared" si="0"/>
        <v>228</v>
      </c>
      <c r="D57" s="23">
        <f t="shared" si="1"/>
        <v>6.3899999999999864</v>
      </c>
      <c r="E57" s="28">
        <f t="shared" si="2"/>
        <v>11.196954943197715</v>
      </c>
      <c r="F57" s="56">
        <v>0.41</v>
      </c>
      <c r="G57" s="58">
        <v>0.56299999999999994</v>
      </c>
      <c r="H57" s="12">
        <f t="shared" si="3"/>
        <v>15.585365853658503</v>
      </c>
      <c r="I57" s="12">
        <f t="shared" si="4"/>
        <v>0.245275744820521</v>
      </c>
    </row>
    <row r="58" spans="1:9">
      <c r="A58" s="3"/>
      <c r="B58" s="57"/>
      <c r="C58" s="23"/>
      <c r="D58" s="23"/>
      <c r="E58" s="28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0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2"/>
      <c r="B86" s="42" t="s">
        <v>21</v>
      </c>
      <c r="C86" s="34" t="s">
        <v>21</v>
      </c>
      <c r="D86" s="82"/>
      <c r="E86" s="8" t="s">
        <v>22</v>
      </c>
      <c r="F86" s="82"/>
      <c r="G86" s="82"/>
      <c r="H86" s="83" t="s">
        <v>39</v>
      </c>
      <c r="I86" s="83"/>
    </row>
    <row r="87" spans="1:9" ht="21.2" customHeight="1">
      <c r="A87" s="45">
        <v>1</v>
      </c>
      <c r="B87" s="72">
        <v>234.39</v>
      </c>
      <c r="C87" s="15">
        <f t="shared" ref="C87:C91" si="5">$G$21</f>
        <v>228</v>
      </c>
      <c r="D87" s="15">
        <f>B87-C87</f>
        <v>6.3899999999999864</v>
      </c>
      <c r="E87" s="72">
        <v>0.08</v>
      </c>
      <c r="F87" s="36">
        <f>D87/E87</f>
        <v>79.874999999999829</v>
      </c>
      <c r="G87" s="61">
        <f>(0.0024*F87)+0.2183</f>
        <v>0.40999999999999959</v>
      </c>
      <c r="H87" s="78">
        <f>G87*($G$16*$G$17)*E87*(2*9.81*D87)^0.5</f>
        <v>0.18363006106844235</v>
      </c>
      <c r="I87" s="78"/>
    </row>
    <row r="88" spans="1:9" ht="21.2" customHeight="1">
      <c r="A88" s="46">
        <v>2</v>
      </c>
      <c r="B88" s="56">
        <v>234.39</v>
      </c>
      <c r="C88" s="16">
        <f t="shared" si="5"/>
        <v>228</v>
      </c>
      <c r="D88" s="16">
        <f t="shared" ref="D88:D91" si="6">B88-C88</f>
        <v>6.3899999999999864</v>
      </c>
      <c r="E88" s="74">
        <v>0.17</v>
      </c>
      <c r="F88" s="37">
        <f t="shared" ref="F88:F91" si="7">D88/E88</f>
        <v>37.588235294117567</v>
      </c>
      <c r="G88" s="37">
        <f t="shared" ref="G88:G91" si="8">(0.0024*F88)+0.2183</f>
        <v>0.30851176470588215</v>
      </c>
      <c r="H88" s="76">
        <f t="shared" ref="H88:H90" si="9">G88*($G$16*$G$17)*E88*(2*9.81*D88)^0.5</f>
        <v>0.29362334795294515</v>
      </c>
      <c r="I88" s="76"/>
    </row>
    <row r="89" spans="1:9" ht="21.2" customHeight="1">
      <c r="A89" s="46">
        <v>3</v>
      </c>
      <c r="B89" s="56">
        <v>234.39</v>
      </c>
      <c r="C89" s="16">
        <f t="shared" si="5"/>
        <v>228</v>
      </c>
      <c r="D89" s="16">
        <f t="shared" si="6"/>
        <v>6.3899999999999864</v>
      </c>
      <c r="E89" s="56">
        <v>0.25</v>
      </c>
      <c r="F89" s="37">
        <f t="shared" si="7"/>
        <v>25.559999999999945</v>
      </c>
      <c r="G89" s="37">
        <f t="shared" si="8"/>
        <v>0.27964399999999984</v>
      </c>
      <c r="H89" s="76">
        <f t="shared" si="9"/>
        <v>0.39139515851694751</v>
      </c>
      <c r="I89" s="76"/>
    </row>
    <row r="90" spans="1:9" ht="21.2" customHeight="1">
      <c r="A90" s="46">
        <v>4</v>
      </c>
      <c r="B90" s="56">
        <v>234.39</v>
      </c>
      <c r="C90" s="16">
        <f t="shared" si="5"/>
        <v>228</v>
      </c>
      <c r="D90" s="16">
        <f t="shared" si="6"/>
        <v>6.3899999999999864</v>
      </c>
      <c r="E90" s="57">
        <v>0.33</v>
      </c>
      <c r="F90" s="37">
        <f t="shared" si="7"/>
        <v>19.363636363636321</v>
      </c>
      <c r="G90" s="37">
        <f t="shared" si="8"/>
        <v>0.26477272727272716</v>
      </c>
      <c r="H90" s="76">
        <f t="shared" si="9"/>
        <v>0.48916696908094998</v>
      </c>
      <c r="I90" s="76"/>
    </row>
    <row r="91" spans="1:9" ht="21.2" customHeight="1">
      <c r="A91" s="46">
        <v>5</v>
      </c>
      <c r="B91" s="56">
        <v>234.39</v>
      </c>
      <c r="C91" s="16">
        <f t="shared" si="5"/>
        <v>228</v>
      </c>
      <c r="D91" s="16">
        <f t="shared" si="6"/>
        <v>6.3899999999999864</v>
      </c>
      <c r="E91" s="56">
        <v>0.41</v>
      </c>
      <c r="F91" s="37">
        <f t="shared" si="7"/>
        <v>15.585365853658503</v>
      </c>
      <c r="G91" s="37">
        <f t="shared" si="8"/>
        <v>0.25570487804878039</v>
      </c>
      <c r="H91" s="76">
        <f t="shared" ref="H91" si="10">G91*($G$16*$G$17)*E91*(2*9.81*D91)^0.5</f>
        <v>0.58693877964495245</v>
      </c>
      <c r="I91" s="76"/>
    </row>
    <row r="92" spans="1:9" ht="21.2" customHeight="1">
      <c r="A92" s="46"/>
      <c r="B92" s="57"/>
      <c r="C92" s="16"/>
      <c r="D92" s="16"/>
      <c r="E92" s="57"/>
      <c r="F92" s="37"/>
      <c r="G92" s="65"/>
      <c r="H92" s="76"/>
      <c r="I92" s="76"/>
    </row>
    <row r="93" spans="1:9" ht="21.2" customHeight="1">
      <c r="A93" s="46"/>
      <c r="B93" s="56"/>
      <c r="C93" s="16"/>
      <c r="D93" s="16"/>
      <c r="E93" s="56"/>
      <c r="F93" s="37"/>
      <c r="G93" s="37"/>
      <c r="H93" s="76"/>
      <c r="I93" s="76"/>
    </row>
    <row r="94" spans="1:9" ht="21.2" customHeight="1">
      <c r="A94" s="46"/>
      <c r="B94" s="56"/>
      <c r="C94" s="16"/>
      <c r="D94" s="16"/>
      <c r="E94" s="63"/>
      <c r="F94" s="37"/>
      <c r="G94" s="65"/>
      <c r="H94" s="76"/>
      <c r="I94" s="76"/>
    </row>
    <row r="95" spans="1:9" ht="21.2" customHeight="1">
      <c r="A95" s="46"/>
      <c r="B95" s="56"/>
      <c r="C95" s="16"/>
      <c r="D95" s="16"/>
      <c r="E95" s="63"/>
      <c r="F95" s="37"/>
      <c r="G95" s="37"/>
      <c r="H95" s="76"/>
      <c r="I95" s="76"/>
    </row>
    <row r="96" spans="1:9" ht="21.2" customHeight="1">
      <c r="A96" s="46"/>
      <c r="B96" s="56"/>
      <c r="C96" s="16"/>
      <c r="D96" s="16"/>
      <c r="E96" s="63"/>
      <c r="F96" s="37"/>
      <c r="G96" s="65"/>
      <c r="H96" s="76"/>
      <c r="I96" s="76"/>
    </row>
    <row r="97" spans="1:9" ht="21.2" customHeight="1">
      <c r="A97" s="46"/>
      <c r="B97" s="43"/>
      <c r="C97" s="16"/>
      <c r="D97" s="16"/>
      <c r="E97" s="57"/>
      <c r="F97" s="37"/>
      <c r="G97" s="37"/>
      <c r="H97" s="76"/>
      <c r="I97" s="76"/>
    </row>
    <row r="98" spans="1:9" ht="21.2" customHeight="1">
      <c r="A98" s="46"/>
      <c r="B98" s="43"/>
      <c r="C98" s="16"/>
      <c r="D98" s="16"/>
      <c r="E98" s="57"/>
      <c r="F98" s="37"/>
      <c r="G98" s="37"/>
      <c r="H98" s="76"/>
      <c r="I98" s="76"/>
    </row>
    <row r="99" spans="1:9" ht="21.2" customHeight="1">
      <c r="A99" s="46"/>
      <c r="B99" s="30"/>
      <c r="C99" s="16"/>
      <c r="D99" s="16"/>
      <c r="E99" s="57"/>
      <c r="F99" s="37"/>
      <c r="G99" s="37"/>
      <c r="H99" s="76"/>
      <c r="I99" s="76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7"/>
      <c r="I101" s="77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อ่างฯแม่ทาน ขวา</vt:lpstr>
      <vt:lpstr>'อ่างฯแม่ทาน 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2014-03-31T02:45:09Z</dcterms:modified>
</cp:coreProperties>
</file>