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4"/>
  </bookViews>
  <sheets>
    <sheet name="Sheet1" sheetId="1" r:id="rId1"/>
    <sheet name="Chart1" sheetId="2" r:id="rId2"/>
    <sheet name="analysis 61-2อ." sheetId="3" r:id="rId3"/>
    <sheet name="foracast-61" sheetId="4" r:id="rId4"/>
    <sheet name="N.1-2018" sheetId="5" r:id="rId5"/>
  </sheets>
  <externalReferences>
    <externalReference r:id="rId8"/>
  </externalReferences>
  <definedNames>
    <definedName name="name">'[1]c-form'!$B$7</definedName>
  </definedNames>
  <calcPr fullCalcOnLoad="1"/>
</workbook>
</file>

<file path=xl/sharedStrings.xml><?xml version="1.0" encoding="utf-8"?>
<sst xmlns="http://schemas.openxmlformats.org/spreadsheetml/2006/main" count="270" uniqueCount="113">
  <si>
    <t>ตารางแสดงวิธีการคำนวณหา Distribution graph และ Unit Hydrograph</t>
  </si>
  <si>
    <t>ของสถานี N.1</t>
  </si>
  <si>
    <t>ZG.</t>
  </si>
  <si>
    <t>m.(M.S.L.)</t>
  </si>
  <si>
    <t>วันที่</t>
  </si>
  <si>
    <t>ปริมาณฝน</t>
  </si>
  <si>
    <t>ปริมาณน้ำสูงสุด</t>
  </si>
  <si>
    <t>Base flow</t>
  </si>
  <si>
    <t>direct flow</t>
  </si>
  <si>
    <t>Distribution</t>
  </si>
  <si>
    <t>Unit hydrograph</t>
  </si>
  <si>
    <t>เดือน สิงหาคม 2561</t>
  </si>
  <si>
    <t>พ.ศ. 2561</t>
  </si>
  <si>
    <t>มม.</t>
  </si>
  <si>
    <t>ลบ.ม. / วิ</t>
  </si>
  <si>
    <t>%</t>
  </si>
  <si>
    <t>ลบ.ม. / วิ /  1มม.</t>
  </si>
  <si>
    <t>ระดับน้ำ</t>
  </si>
  <si>
    <t>ปริมาณน้ำ</t>
  </si>
  <si>
    <t>ฝนเฉลี่ย</t>
  </si>
  <si>
    <t>ความจุตลิ่ง</t>
  </si>
  <si>
    <t>เฉลิมพระเกียรติ</t>
  </si>
  <si>
    <t>ทุ่งช้าง</t>
  </si>
  <si>
    <t>เชียงกลาง</t>
  </si>
  <si>
    <t>สองแคว</t>
  </si>
  <si>
    <t>ปัว</t>
  </si>
  <si>
    <t>ท่าวังผา</t>
  </si>
  <si>
    <t>สันติสุข</t>
  </si>
  <si>
    <t>( 1 )</t>
  </si>
  <si>
    <t>( 2 )</t>
  </si>
  <si>
    <t>( 3 ) = ( 1 ) - ( 2 )</t>
  </si>
  <si>
    <t>( 4 ) = ( 3 ) / รวม ( 3 )*100</t>
  </si>
  <si>
    <t>( 5 )  = ( 3 ) / depth( 3 )</t>
  </si>
  <si>
    <t>a</t>
  </si>
  <si>
    <t>b</t>
  </si>
  <si>
    <t>c</t>
  </si>
  <si>
    <t>d</t>
  </si>
  <si>
    <t>e</t>
  </si>
  <si>
    <t>f</t>
  </si>
  <si>
    <t>g</t>
  </si>
  <si>
    <t>สิงหาคม</t>
  </si>
  <si>
    <t>(c-d)</t>
  </si>
  <si>
    <t>(e/น้ำท่า)x100</t>
  </si>
  <si>
    <t>(e/depth)</t>
  </si>
  <si>
    <t>ฝนส่วนเกิน</t>
  </si>
  <si>
    <t>(Excess Rainfall)</t>
  </si>
  <si>
    <t xml:space="preserve">มม. </t>
  </si>
  <si>
    <t>ฝนรวม</t>
  </si>
  <si>
    <t>(Effective Rainfall)</t>
  </si>
  <si>
    <t>สัมประสิทธิ์การเกิดน้ำท่า</t>
  </si>
  <si>
    <t>(Runoff coefficient)</t>
  </si>
  <si>
    <t>น้ำท่ารวม</t>
  </si>
  <si>
    <t>RO = Excess rainfall / Effective rainfall</t>
  </si>
  <si>
    <t xml:space="preserve">Volume. = น้ำท่า x 8,6400/1,000,000  </t>
  </si>
  <si>
    <t>(ปริมาตร)</t>
  </si>
  <si>
    <t>Flood Volume (ล้าน ลบ.ม.)</t>
  </si>
  <si>
    <t>Depth = Volumex1,000 / D.A.</t>
  </si>
  <si>
    <t>(ความสูง)</t>
  </si>
  <si>
    <t xml:space="preserve">Excess Rainfall (มม.) </t>
  </si>
  <si>
    <t>พื้นที่รับน้ำฝน (DA.)</t>
  </si>
  <si>
    <t>ตร.กม.</t>
  </si>
  <si>
    <t xml:space="preserve">ฝนรวม (Effective Rf.) </t>
  </si>
  <si>
    <t>% (Runoff coefficient)</t>
  </si>
  <si>
    <t>กรณีนี้เกิดจากฝนตกหนักที่อ.ท่าวังผาและอ.สันติสุขซึ่งทำให้เกิดน้ำล้นตลิ่งที่อ.เมืองและอ.เวียงสา</t>
  </si>
  <si>
    <t>และได้นำข้อมูลมาวิเคราะห์ด้วยการทำUnit Graph จากค่าเฉลี่ยของฝนเฉพาะที่ตก 2 อำเภอนี้เท่านั้นปรากฎว่า</t>
  </si>
  <si>
    <t>ได้เกิดปริมาณน้ำสูงสุดใกล้เคียงกับความเป็นจริงมากที่สุด</t>
  </si>
  <si>
    <r>
      <t>มม.</t>
    </r>
    <r>
      <rPr>
        <sz val="14"/>
        <color indexed="10"/>
        <rFont val="TH SarabunPSK"/>
        <family val="2"/>
      </rPr>
      <t xml:space="preserve"> </t>
    </r>
    <r>
      <rPr>
        <b/>
        <sz val="14"/>
        <color indexed="10"/>
        <rFont val="TH SarabunPSK"/>
        <family val="2"/>
      </rPr>
      <t>(วันที่ 16 -17 ส.ค.2561)</t>
    </r>
  </si>
  <si>
    <t>สถานี</t>
  </si>
  <si>
    <t>โดยใช้ Unit Hydrograph และปริมาณน้ำฝน</t>
  </si>
  <si>
    <t>ลบม./วิ./1มม.</t>
  </si>
  <si>
    <t>RO. - %</t>
  </si>
  <si>
    <t>Baseflow</t>
  </si>
  <si>
    <t>UH.</t>
  </si>
  <si>
    <t>Disc.</t>
  </si>
  <si>
    <t>Disc.+Baseflow</t>
  </si>
  <si>
    <t>h</t>
  </si>
  <si>
    <t>i</t>
  </si>
  <si>
    <t>j</t>
  </si>
  <si>
    <t>k</t>
  </si>
  <si>
    <t>l</t>
  </si>
  <si>
    <t>m</t>
  </si>
  <si>
    <t>n</t>
  </si>
  <si>
    <t>o</t>
  </si>
  <si>
    <t>p</t>
  </si>
  <si>
    <t>ส.ค.</t>
  </si>
  <si>
    <t>จากคำนวณ</t>
  </si>
  <si>
    <t>ax0.166</t>
  </si>
  <si>
    <t>1cxb1...n</t>
  </si>
  <si>
    <t>2cxb1...n</t>
  </si>
  <si>
    <t>3cxb1...n</t>
  </si>
  <si>
    <t>4cxb1...n</t>
  </si>
  <si>
    <t>5cxb1...n</t>
  </si>
  <si>
    <t>6cxb1...n</t>
  </si>
  <si>
    <t>7cxb1...n</t>
  </si>
  <si>
    <t>8cxb1...n</t>
  </si>
  <si>
    <t>9cxb1...n</t>
  </si>
  <si>
    <t>10cxb1...n</t>
  </si>
  <si>
    <t>11cxb1...n</t>
  </si>
  <si>
    <t>รวม d......n</t>
  </si>
  <si>
    <t>l+baseflow</t>
  </si>
  <si>
    <t>ตารางแสดงการพยากรณ์หาปริมาณน้ำแม่น้ำน่านที่สถานี N.1 อ.เมือง จ. น่าน</t>
  </si>
  <si>
    <t>เฉลี่ย2อำเภอ</t>
  </si>
  <si>
    <t>ระดับน้ำสูงสุด</t>
  </si>
  <si>
    <t>( 1 Apr,2018 - 31 Mar,2019 )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</si>
  <si>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</si>
  <si>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</si>
  <si>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</si>
  <si>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</si>
  <si>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</si>
  <si>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</si>
  <si>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2018)</t>
    </r>
  </si>
  <si>
    <r>
      <t xml:space="preserve">สถานี  </t>
    </r>
    <r>
      <rPr>
        <b/>
        <sz val="16"/>
        <color indexed="12"/>
        <rFont val="AngsanaUPC"/>
        <family val="1"/>
      </rPr>
      <t>N.1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อ.เมือง จ.น่าน </t>
    </r>
    <r>
      <rPr>
        <sz val="16"/>
        <color indexed="12"/>
        <rFont val="AngsanaUPC"/>
        <family val="1"/>
      </rPr>
      <t>( 15 พ.ค.2562 )</t>
    </r>
  </si>
  <si>
    <r>
      <t xml:space="preserve">8.55 </t>
    </r>
    <r>
      <rPr>
        <b/>
        <sz val="14"/>
        <color indexed="12"/>
        <rFont val="Cordia New"/>
        <family val="2"/>
      </rPr>
      <t>ม.</t>
    </r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</si>
</sst>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\ "/>
    <numFmt numFmtId="205" formatCode="0\ \ \ \ "/>
    <numFmt numFmtId="206" formatCode="0.000\ "/>
    <numFmt numFmtId="207" formatCode="0.000"/>
    <numFmt numFmtId="208" formatCode="0.0000"/>
    <numFmt numFmtId="209" formatCode="0.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\t&quot;$&quot;#,##0_);\(\t&quot;$&quot;#,##0\)"/>
    <numFmt numFmtId="215" formatCode="\t&quot;$&quot;#,##0_);[Red]\(\t&quot;$&quot;#,##0\)"/>
    <numFmt numFmtId="216" formatCode="\t&quot;$&quot;#,##0.00_);\(\t&quot;$&quot;#,##0.00\)"/>
    <numFmt numFmtId="217" formatCode="\t&quot;$&quot;#,##0.00_);[Red]\(\t&quot;$&quot;#,##0.00\)"/>
    <numFmt numFmtId="218" formatCode="dd"/>
    <numFmt numFmtId="219" formatCode="_-* #,##0.0_-;\-* #,##0.0_-;_-* &quot;-&quot;??_-;_-@_-"/>
    <numFmt numFmtId="220" formatCode="_-* #,##0_-;\-* #,##0_-;_-* &quot;-&quot;??_-;_-@_-"/>
    <numFmt numFmtId="221" formatCode="#,##0.0"/>
    <numFmt numFmtId="222" formatCode="0.00\ \ "/>
    <numFmt numFmtId="223" formatCode="0.00_)"/>
    <numFmt numFmtId="224" formatCode="d\ \ด\ด\ด"/>
    <numFmt numFmtId="225" formatCode="dd\ mmm"/>
    <numFmt numFmtId="226" formatCode="dd\ \ด\ด\ด"/>
    <numFmt numFmtId="227" formatCode="0.000000"/>
    <numFmt numFmtId="228" formatCode="0.00000000"/>
    <numFmt numFmtId="229" formatCode="0.0000000"/>
    <numFmt numFmtId="230" formatCode="#,##0_ ;\-#,##0\ "/>
    <numFmt numFmtId="231" formatCode="0;[Red]0"/>
    <numFmt numFmtId="232" formatCode="0.00;[Red]0.00"/>
    <numFmt numFmtId="233" formatCode="#,##0.00_ ;\-#,##0.00\ "/>
    <numFmt numFmtId="234" formatCode="#,##0.0_ ;\-#,##0.0\ "/>
    <numFmt numFmtId="235" formatCode="0.0;[Red]0.0"/>
    <numFmt numFmtId="236" formatCode="[$-41E]d\ mmmm\ yyyy"/>
    <numFmt numFmtId="237" formatCode="B1d\-mmm\-yy"/>
    <numFmt numFmtId="238" formatCode="[$-107041E]d\ mmm\ yy;@"/>
    <numFmt numFmtId="239" formatCode="[$-101041E]d\ mmm\ yy;@"/>
    <numFmt numFmtId="240" formatCode="dd\ \ ดดด\ yyyy"/>
    <numFmt numFmtId="241" formatCode="[$-1070000]d/m/yy;@"/>
    <numFmt numFmtId="242" formatCode="0.000000000000000"/>
    <numFmt numFmtId="243" formatCode="0.00000000000000"/>
    <numFmt numFmtId="244" formatCode="B1d\-mmm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0"/>
    </font>
    <font>
      <u val="single"/>
      <sz val="14"/>
      <color indexed="12"/>
      <name val="CordiaUPC"/>
      <family val="0"/>
    </font>
    <font>
      <sz val="14"/>
      <name val="Jasmine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4"/>
      <name val="Cordia New"/>
      <family val="0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1"/>
      <name val="TH SarabunPSK"/>
      <family val="2"/>
    </font>
    <font>
      <sz val="14"/>
      <color indexed="10"/>
      <name val="TH SarabunPSK"/>
      <family val="2"/>
    </font>
    <font>
      <sz val="12"/>
      <color indexed="8"/>
      <name val="TH SarabunPSK"/>
      <family val="2"/>
    </font>
    <font>
      <b/>
      <sz val="12"/>
      <color indexed="10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b/>
      <sz val="14"/>
      <color indexed="10"/>
      <name val="TH SarabunPSK"/>
      <family val="2"/>
    </font>
    <font>
      <sz val="14"/>
      <color indexed="13"/>
      <name val="TH SarabunPSK"/>
      <family val="2"/>
    </font>
    <font>
      <sz val="18"/>
      <name val="Cordia New"/>
      <family val="0"/>
    </font>
    <font>
      <b/>
      <sz val="14"/>
      <name val="Cordia New"/>
      <family val="2"/>
    </font>
    <font>
      <b/>
      <sz val="11"/>
      <name val="Cordia New"/>
      <family val="2"/>
    </font>
    <font>
      <sz val="12"/>
      <name val="Cordia New"/>
      <family val="0"/>
    </font>
    <font>
      <b/>
      <sz val="14"/>
      <color indexed="10"/>
      <name val="Cordia New"/>
      <family val="2"/>
    </font>
    <font>
      <b/>
      <sz val="14"/>
      <color indexed="12"/>
      <name val="Cordia New"/>
      <family val="2"/>
    </font>
    <font>
      <b/>
      <sz val="10"/>
      <color indexed="12"/>
      <name val="Cordia New"/>
      <family val="2"/>
    </font>
    <font>
      <b/>
      <sz val="14"/>
      <color indexed="8"/>
      <name val="Cordia New"/>
      <family val="2"/>
    </font>
    <font>
      <sz val="10"/>
      <color indexed="8"/>
      <name val="Cordia New"/>
      <family val="2"/>
    </font>
    <font>
      <sz val="10"/>
      <name val="Cordia New"/>
      <family val="2"/>
    </font>
    <font>
      <sz val="10"/>
      <color indexed="12"/>
      <name val="Cordia New"/>
      <family val="2"/>
    </font>
    <font>
      <sz val="14"/>
      <color indexed="10"/>
      <name val="Cordia New"/>
      <family val="0"/>
    </font>
    <font>
      <b/>
      <sz val="14"/>
      <color indexed="10"/>
      <name val="CordiaUPC"/>
      <family val="2"/>
    </font>
    <font>
      <sz val="14"/>
      <color indexed="12"/>
      <name val="Cordia New"/>
      <family val="0"/>
    </font>
    <font>
      <b/>
      <sz val="12"/>
      <name val="Cordia New"/>
      <family val="2"/>
    </font>
    <font>
      <sz val="13"/>
      <name val="Cordia New"/>
      <family val="0"/>
    </font>
    <font>
      <b/>
      <sz val="14"/>
      <color indexed="5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sz val="18"/>
      <color indexed="12"/>
      <name val="TH SarabunPSK"/>
      <family val="2"/>
    </font>
    <font>
      <sz val="8"/>
      <name val="CordiaUPC"/>
      <family val="0"/>
    </font>
    <font>
      <sz val="11"/>
      <color indexed="8"/>
      <name val="Cordia New"/>
      <family val="2"/>
    </font>
    <font>
      <sz val="14"/>
      <color indexed="8"/>
      <name val="Cordia New"/>
      <family val="2"/>
    </font>
    <font>
      <b/>
      <sz val="18"/>
      <color indexed="10"/>
      <name val="CordiaUPC"/>
      <family val="2"/>
    </font>
    <font>
      <sz val="8"/>
      <name val="JasmineUPC"/>
      <family val="0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 New"/>
      <family val="1"/>
    </font>
    <font>
      <sz val="13"/>
      <name val="AngsanaUPC"/>
      <family val="1"/>
    </font>
    <font>
      <sz val="16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5" fillId="0" borderId="0" xfId="49" applyFont="1">
      <alignment/>
      <protection/>
    </xf>
    <xf numFmtId="0" fontId="25" fillId="0" borderId="0" xfId="49" applyFont="1" applyAlignment="1">
      <alignment horizontal="center"/>
      <protection/>
    </xf>
    <xf numFmtId="207" fontId="25" fillId="0" borderId="0" xfId="49" applyNumberFormat="1" applyFont="1" applyAlignment="1">
      <alignment horizontal="center"/>
      <protection/>
    </xf>
    <xf numFmtId="0" fontId="25" fillId="0" borderId="10" xfId="49" applyFont="1" applyBorder="1" applyAlignment="1">
      <alignment horizontal="center"/>
      <protection/>
    </xf>
    <xf numFmtId="49" fontId="25" fillId="0" borderId="11" xfId="49" applyNumberFormat="1" applyFont="1" applyBorder="1" applyAlignment="1">
      <alignment horizontal="center"/>
      <protection/>
    </xf>
    <xf numFmtId="0" fontId="25" fillId="0" borderId="11" xfId="49" applyFont="1" applyBorder="1" applyAlignment="1">
      <alignment horizontal="center"/>
      <protection/>
    </xf>
    <xf numFmtId="0" fontId="25" fillId="0" borderId="12" xfId="49" applyFont="1" applyBorder="1" applyAlignment="1">
      <alignment horizontal="center"/>
      <protection/>
    </xf>
    <xf numFmtId="0" fontId="26" fillId="0" borderId="12" xfId="49" applyFont="1" applyBorder="1" applyAlignment="1">
      <alignment horizontal="center"/>
      <protection/>
    </xf>
    <xf numFmtId="49" fontId="25" fillId="0" borderId="11" xfId="49" applyNumberFormat="1" applyFont="1" applyBorder="1">
      <alignment/>
      <protection/>
    </xf>
    <xf numFmtId="0" fontId="25" fillId="0" borderId="13" xfId="49" applyFont="1" applyBorder="1">
      <alignment/>
      <protection/>
    </xf>
    <xf numFmtId="0" fontId="27" fillId="0" borderId="14" xfId="49" applyFont="1" applyBorder="1" applyAlignment="1">
      <alignment horizontal="center"/>
      <protection/>
    </xf>
    <xf numFmtId="0" fontId="27" fillId="0" borderId="15" xfId="49" applyFont="1" applyBorder="1" applyAlignment="1">
      <alignment horizontal="center"/>
      <protection/>
    </xf>
    <xf numFmtId="49" fontId="27" fillId="0" borderId="14" xfId="49" applyNumberFormat="1" applyFont="1" applyBorder="1" applyAlignment="1">
      <alignment horizontal="center"/>
      <protection/>
    </xf>
    <xf numFmtId="49" fontId="27" fillId="0" borderId="16" xfId="49" applyNumberFormat="1" applyFont="1" applyBorder="1" applyAlignment="1">
      <alignment horizontal="center"/>
      <protection/>
    </xf>
    <xf numFmtId="0" fontId="26" fillId="0" borderId="14" xfId="49" applyFont="1" applyBorder="1" applyAlignment="1">
      <alignment horizontal="center" vertical="center"/>
      <protection/>
    </xf>
    <xf numFmtId="2" fontId="26" fillId="0" borderId="14" xfId="49" applyNumberFormat="1" applyFont="1" applyBorder="1">
      <alignment/>
      <protection/>
    </xf>
    <xf numFmtId="2" fontId="28" fillId="0" borderId="14" xfId="49" applyNumberFormat="1" applyFont="1" applyBorder="1">
      <alignment/>
      <protection/>
    </xf>
    <xf numFmtId="203" fontId="29" fillId="0" borderId="17" xfId="49" applyNumberFormat="1" applyFont="1" applyBorder="1">
      <alignment/>
      <protection/>
    </xf>
    <xf numFmtId="1" fontId="26" fillId="0" borderId="0" xfId="49" applyNumberFormat="1" applyFont="1">
      <alignment/>
      <protection/>
    </xf>
    <xf numFmtId="203" fontId="25" fillId="0" borderId="17" xfId="49" applyNumberFormat="1" applyFont="1" applyBorder="1">
      <alignment/>
      <protection/>
    </xf>
    <xf numFmtId="17" fontId="30" fillId="0" borderId="11" xfId="49" applyNumberFormat="1" applyFont="1" applyBorder="1" applyAlignment="1">
      <alignment horizontal="center"/>
      <protection/>
    </xf>
    <xf numFmtId="0" fontId="25" fillId="0" borderId="18" xfId="49" applyFont="1" applyBorder="1" applyAlignment="1">
      <alignment horizontal="center"/>
      <protection/>
    </xf>
    <xf numFmtId="49" fontId="25" fillId="0" borderId="19" xfId="49" applyNumberFormat="1" applyFont="1" applyBorder="1" applyAlignment="1">
      <alignment horizontal="center"/>
      <protection/>
    </xf>
    <xf numFmtId="0" fontId="26" fillId="0" borderId="17" xfId="49" applyNumberFormat="1" applyFont="1" applyBorder="1" applyAlignment="1">
      <alignment horizontal="center" vertical="center"/>
      <protection/>
    </xf>
    <xf numFmtId="2" fontId="26" fillId="0" borderId="17" xfId="49" applyNumberFormat="1" applyFont="1" applyBorder="1">
      <alignment/>
      <protection/>
    </xf>
    <xf numFmtId="2" fontId="28" fillId="0" borderId="17" xfId="49" applyNumberFormat="1" applyFont="1" applyBorder="1">
      <alignment/>
      <protection/>
    </xf>
    <xf numFmtId="0" fontId="25" fillId="0" borderId="14" xfId="49" applyFont="1" applyBorder="1" applyAlignment="1">
      <alignment horizontal="center" vertical="center"/>
      <protection/>
    </xf>
    <xf numFmtId="203" fontId="31" fillId="0" borderId="17" xfId="49" applyNumberFormat="1" applyFont="1" applyBorder="1" applyAlignment="1">
      <alignment horizontal="center" vertical="center"/>
      <protection/>
    </xf>
    <xf numFmtId="203" fontId="25" fillId="0" borderId="14" xfId="49" applyNumberFormat="1" applyFont="1" applyBorder="1" applyAlignment="1">
      <alignment horizontal="center" vertical="center"/>
      <protection/>
    </xf>
    <xf numFmtId="2" fontId="26" fillId="0" borderId="14" xfId="49" applyNumberFormat="1" applyFont="1" applyBorder="1" applyAlignment="1">
      <alignment horizontal="center" vertical="center"/>
      <protection/>
    </xf>
    <xf numFmtId="207" fontId="26" fillId="0" borderId="14" xfId="49" applyNumberFormat="1" applyFont="1" applyBorder="1" applyAlignment="1">
      <alignment horizontal="center" vertical="center"/>
      <protection/>
    </xf>
    <xf numFmtId="0" fontId="26" fillId="0" borderId="0" xfId="49" applyFont="1">
      <alignment/>
      <protection/>
    </xf>
    <xf numFmtId="203" fontId="26" fillId="0" borderId="17" xfId="49" applyNumberFormat="1" applyFont="1" applyBorder="1">
      <alignment/>
      <protection/>
    </xf>
    <xf numFmtId="0" fontId="25" fillId="0" borderId="17" xfId="49" applyNumberFormat="1" applyFont="1" applyBorder="1" applyAlignment="1">
      <alignment horizontal="center" vertical="center"/>
      <protection/>
    </xf>
    <xf numFmtId="203" fontId="29" fillId="0" borderId="17" xfId="49" applyNumberFormat="1" applyFont="1" applyBorder="1" applyAlignment="1">
      <alignment horizontal="center" vertical="center"/>
      <protection/>
    </xf>
    <xf numFmtId="203" fontId="25" fillId="0" borderId="13" xfId="49" applyNumberFormat="1" applyFont="1" applyBorder="1" applyAlignment="1">
      <alignment horizontal="center" vertical="center"/>
      <protection/>
    </xf>
    <xf numFmtId="2" fontId="31" fillId="0" borderId="20" xfId="36" applyNumberFormat="1" applyFont="1" applyBorder="1" applyAlignment="1">
      <alignment horizontal="center"/>
      <protection/>
    </xf>
    <xf numFmtId="2" fontId="26" fillId="0" borderId="17" xfId="49" applyNumberFormat="1" applyFont="1" applyBorder="1" applyAlignment="1">
      <alignment horizontal="center" vertical="center"/>
      <protection/>
    </xf>
    <xf numFmtId="207" fontId="26" fillId="0" borderId="17" xfId="49" applyNumberFormat="1" applyFont="1" applyBorder="1" applyAlignment="1">
      <alignment horizontal="center" vertical="center"/>
      <protection/>
    </xf>
    <xf numFmtId="203" fontId="29" fillId="0" borderId="0" xfId="49" applyNumberFormat="1" applyFont="1" applyAlignment="1">
      <alignment horizontal="center"/>
      <protection/>
    </xf>
    <xf numFmtId="203" fontId="25" fillId="0" borderId="17" xfId="49" applyNumberFormat="1" applyFont="1" applyBorder="1" applyAlignment="1">
      <alignment horizontal="center" vertical="center"/>
      <protection/>
    </xf>
    <xf numFmtId="2" fontId="25" fillId="0" borderId="17" xfId="49" applyNumberFormat="1" applyFont="1" applyBorder="1" applyAlignment="1">
      <alignment horizontal="center" vertical="center"/>
      <protection/>
    </xf>
    <xf numFmtId="2" fontId="32" fillId="0" borderId="17" xfId="49" applyNumberFormat="1" applyFont="1" applyBorder="1" applyAlignment="1">
      <alignment horizontal="center" vertical="center"/>
      <protection/>
    </xf>
    <xf numFmtId="203" fontId="33" fillId="0" borderId="17" xfId="49" applyNumberFormat="1" applyFont="1" applyBorder="1" applyAlignment="1">
      <alignment horizontal="center" vertical="center"/>
      <protection/>
    </xf>
    <xf numFmtId="2" fontId="25" fillId="0" borderId="13" xfId="49" applyNumberFormat="1" applyFont="1" applyBorder="1" applyAlignment="1">
      <alignment horizontal="center" vertical="center"/>
      <protection/>
    </xf>
    <xf numFmtId="0" fontId="25" fillId="18" borderId="17" xfId="49" applyNumberFormat="1" applyFont="1" applyFill="1" applyBorder="1" applyAlignment="1">
      <alignment horizontal="center" vertical="center"/>
      <protection/>
    </xf>
    <xf numFmtId="203" fontId="29" fillId="18" borderId="17" xfId="49" applyNumberFormat="1" applyFont="1" applyFill="1" applyBorder="1" applyAlignment="1">
      <alignment horizontal="center" vertical="center"/>
      <protection/>
    </xf>
    <xf numFmtId="2" fontId="26" fillId="18" borderId="17" xfId="49" applyNumberFormat="1" applyFont="1" applyFill="1" applyBorder="1" applyAlignment="1">
      <alignment horizontal="center" vertical="center"/>
      <protection/>
    </xf>
    <xf numFmtId="2" fontId="25" fillId="18" borderId="13" xfId="49" applyNumberFormat="1" applyFont="1" applyFill="1" applyBorder="1" applyAlignment="1">
      <alignment horizontal="center" vertical="center"/>
      <protection/>
    </xf>
    <xf numFmtId="207" fontId="26" fillId="18" borderId="17" xfId="49" applyNumberFormat="1" applyFont="1" applyFill="1" applyBorder="1" applyAlignment="1">
      <alignment horizontal="center" vertical="center"/>
      <protection/>
    </xf>
    <xf numFmtId="0" fontId="26" fillId="0" borderId="0" xfId="49" applyFont="1" applyFill="1" applyBorder="1">
      <alignment/>
      <protection/>
    </xf>
    <xf numFmtId="0" fontId="34" fillId="0" borderId="0" xfId="49" applyFont="1" applyAlignment="1">
      <alignment horizontal="center" vertical="center"/>
      <protection/>
    </xf>
    <xf numFmtId="0" fontId="25" fillId="0" borderId="0" xfId="49" applyFont="1" applyAlignment="1">
      <alignment horizontal="left" vertical="center"/>
      <protection/>
    </xf>
    <xf numFmtId="0" fontId="26" fillId="0" borderId="0" xfId="49" applyFont="1" applyAlignment="1">
      <alignment horizontal="center" vertical="center"/>
      <protection/>
    </xf>
    <xf numFmtId="2" fontId="25" fillId="0" borderId="0" xfId="49" applyNumberFormat="1" applyFont="1" applyAlignment="1">
      <alignment horizontal="center" vertical="center"/>
      <protection/>
    </xf>
    <xf numFmtId="0" fontId="25" fillId="0" borderId="0" xfId="49" applyFont="1" applyAlignment="1">
      <alignment horizontal="center" vertical="center"/>
      <protection/>
    </xf>
    <xf numFmtId="203" fontId="25" fillId="0" borderId="0" xfId="49" applyNumberFormat="1" applyFont="1" applyAlignment="1">
      <alignment horizontal="center" vertical="center"/>
      <protection/>
    </xf>
    <xf numFmtId="0" fontId="34" fillId="0" borderId="0" xfId="49" applyFont="1">
      <alignment/>
      <protection/>
    </xf>
    <xf numFmtId="0" fontId="26" fillId="0" borderId="21" xfId="49" applyNumberFormat="1" applyFont="1" applyBorder="1" applyAlignment="1">
      <alignment horizontal="center" vertical="center"/>
      <protection/>
    </xf>
    <xf numFmtId="2" fontId="26" fillId="0" borderId="21" xfId="49" applyNumberFormat="1" applyFont="1" applyBorder="1">
      <alignment/>
      <protection/>
    </xf>
    <xf numFmtId="203" fontId="26" fillId="0" borderId="11" xfId="49" applyNumberFormat="1" applyFont="1" applyBorder="1">
      <alignment/>
      <protection/>
    </xf>
    <xf numFmtId="203" fontId="25" fillId="0" borderId="21" xfId="49" applyNumberFormat="1" applyFont="1" applyBorder="1">
      <alignment/>
      <protection/>
    </xf>
    <xf numFmtId="203" fontId="29" fillId="0" borderId="22" xfId="49" applyNumberFormat="1" applyFont="1" applyBorder="1" applyAlignment="1">
      <alignment horizontal="center" vertical="center"/>
      <protection/>
    </xf>
    <xf numFmtId="2" fontId="26" fillId="0" borderId="22" xfId="49" applyNumberFormat="1" applyFont="1" applyBorder="1" applyAlignment="1">
      <alignment horizontal="center" vertical="center"/>
      <protection/>
    </xf>
    <xf numFmtId="0" fontId="26" fillId="0" borderId="21" xfId="49" applyFont="1" applyBorder="1" applyAlignment="1">
      <alignment horizontal="center" vertical="center"/>
      <protection/>
    </xf>
    <xf numFmtId="0" fontId="29" fillId="0" borderId="12" xfId="49" applyFont="1" applyBorder="1">
      <alignment/>
      <protection/>
    </xf>
    <xf numFmtId="203" fontId="29" fillId="0" borderId="12" xfId="49" applyNumberFormat="1" applyFont="1" applyBorder="1" applyAlignment="1">
      <alignment horizontal="center" vertical="center"/>
      <protection/>
    </xf>
    <xf numFmtId="2" fontId="26" fillId="0" borderId="12" xfId="49" applyNumberFormat="1" applyFont="1" applyBorder="1" applyAlignment="1">
      <alignment horizontal="center" vertical="center"/>
      <protection/>
    </xf>
    <xf numFmtId="0" fontId="25" fillId="0" borderId="23" xfId="49" applyFont="1" applyBorder="1" applyAlignment="1">
      <alignment horizontal="center" vertical="center"/>
      <protection/>
    </xf>
    <xf numFmtId="2" fontId="35" fillId="0" borderId="12" xfId="49" applyNumberFormat="1" applyFont="1" applyBorder="1" applyAlignment="1">
      <alignment horizontal="center"/>
      <protection/>
    </xf>
    <xf numFmtId="1" fontId="27" fillId="0" borderId="12" xfId="49" applyNumberFormat="1" applyFont="1" applyBorder="1" applyAlignment="1">
      <alignment horizontal="center"/>
      <protection/>
    </xf>
    <xf numFmtId="2" fontId="27" fillId="0" borderId="12" xfId="49" applyNumberFormat="1" applyFont="1" applyBorder="1" applyAlignment="1">
      <alignment horizontal="center"/>
      <protection/>
    </xf>
    <xf numFmtId="0" fontId="25" fillId="0" borderId="23" xfId="49" applyFont="1" applyBorder="1" applyAlignment="1">
      <alignment horizontal="left"/>
      <protection/>
    </xf>
    <xf numFmtId="0" fontId="25" fillId="0" borderId="24" xfId="49" applyFont="1" applyBorder="1" applyAlignment="1">
      <alignment horizontal="left"/>
      <protection/>
    </xf>
    <xf numFmtId="0" fontId="25" fillId="0" borderId="24" xfId="49" applyFont="1" applyBorder="1">
      <alignment/>
      <protection/>
    </xf>
    <xf numFmtId="0" fontId="25" fillId="0" borderId="25" xfId="49" applyFont="1" applyBorder="1" applyAlignment="1">
      <alignment horizontal="left"/>
      <protection/>
    </xf>
    <xf numFmtId="2" fontId="35" fillId="0" borderId="25" xfId="49" applyNumberFormat="1" applyFont="1" applyBorder="1" applyAlignment="1">
      <alignment horizontal="center"/>
      <protection/>
    </xf>
    <xf numFmtId="0" fontId="25" fillId="0" borderId="12" xfId="49" applyFont="1" applyBorder="1" applyAlignment="1">
      <alignment horizontal="left"/>
      <protection/>
    </xf>
    <xf numFmtId="0" fontId="25" fillId="0" borderId="12" xfId="49" applyFont="1" applyBorder="1">
      <alignment/>
      <protection/>
    </xf>
    <xf numFmtId="0" fontId="25" fillId="0" borderId="25" xfId="49" applyFont="1" applyBorder="1">
      <alignment/>
      <protection/>
    </xf>
    <xf numFmtId="43" fontId="25" fillId="0" borderId="0" xfId="49" applyNumberFormat="1" applyFont="1">
      <alignment/>
      <protection/>
    </xf>
    <xf numFmtId="0" fontId="25" fillId="0" borderId="0" xfId="49" applyFont="1" applyBorder="1">
      <alignment/>
      <protection/>
    </xf>
    <xf numFmtId="0" fontId="25" fillId="0" borderId="26" xfId="49" applyFont="1" applyBorder="1">
      <alignment/>
      <protection/>
    </xf>
    <xf numFmtId="220" fontId="25" fillId="0" borderId="26" xfId="40" applyNumberFormat="1" applyFont="1" applyBorder="1" applyAlignment="1">
      <alignment/>
    </xf>
    <xf numFmtId="203" fontId="25" fillId="0" borderId="0" xfId="49" applyNumberFormat="1" applyFont="1" applyFill="1">
      <alignment/>
      <protection/>
    </xf>
    <xf numFmtId="2" fontId="25" fillId="0" borderId="0" xfId="49" applyNumberFormat="1" applyFont="1">
      <alignment/>
      <protection/>
    </xf>
    <xf numFmtId="0" fontId="26" fillId="0" borderId="0" xfId="49" applyFont="1" applyFill="1" applyBorder="1" applyAlignment="1">
      <alignment horizontal="center"/>
      <protection/>
    </xf>
    <xf numFmtId="0" fontId="37" fillId="19" borderId="0" xfId="49" applyFont="1" applyFill="1">
      <alignment/>
      <protection/>
    </xf>
    <xf numFmtId="0" fontId="15" fillId="0" borderId="0" xfId="50">
      <alignment/>
      <protection/>
    </xf>
    <xf numFmtId="0" fontId="39" fillId="0" borderId="12" xfId="50" applyFont="1" applyBorder="1">
      <alignment/>
      <protection/>
    </xf>
    <xf numFmtId="0" fontId="39" fillId="0" borderId="12" xfId="50" applyFont="1" applyBorder="1" applyAlignment="1">
      <alignment horizontal="center"/>
      <protection/>
    </xf>
    <xf numFmtId="0" fontId="40" fillId="0" borderId="12" xfId="50" applyFont="1" applyBorder="1">
      <alignment/>
      <protection/>
    </xf>
    <xf numFmtId="0" fontId="39" fillId="0" borderId="0" xfId="50" applyFont="1">
      <alignment/>
      <protection/>
    </xf>
    <xf numFmtId="0" fontId="39" fillId="0" borderId="23" xfId="50" applyFont="1" applyBorder="1">
      <alignment/>
      <protection/>
    </xf>
    <xf numFmtId="0" fontId="39" fillId="0" borderId="24" xfId="50" applyFont="1" applyBorder="1">
      <alignment/>
      <protection/>
    </xf>
    <xf numFmtId="0" fontId="39" fillId="0" borderId="24" xfId="50" applyFont="1" applyBorder="1" applyAlignment="1">
      <alignment horizontal="center"/>
      <protection/>
    </xf>
    <xf numFmtId="0" fontId="41" fillId="20" borderId="12" xfId="50" applyFont="1" applyFill="1" applyBorder="1" applyAlignment="1">
      <alignment/>
      <protection/>
    </xf>
    <xf numFmtId="2" fontId="39" fillId="20" borderId="25" xfId="50" applyNumberFormat="1" applyFont="1" applyFill="1" applyBorder="1" applyAlignment="1">
      <alignment horizontal="center"/>
      <protection/>
    </xf>
    <xf numFmtId="0" fontId="15" fillId="0" borderId="0" xfId="50" applyFont="1">
      <alignment/>
      <protection/>
    </xf>
    <xf numFmtId="0" fontId="39" fillId="0" borderId="10" xfId="50" applyFont="1" applyBorder="1">
      <alignment/>
      <protection/>
    </xf>
    <xf numFmtId="0" fontId="39" fillId="0" borderId="10" xfId="50" applyFont="1" applyBorder="1" applyAlignment="1">
      <alignment horizontal="center"/>
      <protection/>
    </xf>
    <xf numFmtId="207" fontId="42" fillId="0" borderId="10" xfId="50" applyNumberFormat="1" applyFont="1" applyFill="1" applyBorder="1">
      <alignment/>
      <protection/>
    </xf>
    <xf numFmtId="0" fontId="43" fillId="18" borderId="10" xfId="50" applyFont="1" applyFill="1" applyBorder="1">
      <alignment/>
      <protection/>
    </xf>
    <xf numFmtId="0" fontId="44" fillId="18" borderId="10" xfId="50" applyFont="1" applyFill="1" applyBorder="1">
      <alignment/>
      <protection/>
    </xf>
    <xf numFmtId="0" fontId="15" fillId="0" borderId="0" xfId="50" applyFill="1" applyBorder="1">
      <alignment/>
      <protection/>
    </xf>
    <xf numFmtId="0" fontId="45" fillId="0" borderId="0" xfId="50" applyFont="1" applyFill="1" applyBorder="1" applyAlignment="1">
      <alignment/>
      <protection/>
    </xf>
    <xf numFmtId="0" fontId="42" fillId="21" borderId="10" xfId="50" applyFont="1" applyFill="1" applyBorder="1" applyAlignment="1">
      <alignment horizontal="center" vertical="center"/>
      <protection/>
    </xf>
    <xf numFmtId="1" fontId="45" fillId="0" borderId="12" xfId="50" applyNumberFormat="1" applyFont="1" applyBorder="1" applyAlignment="1">
      <alignment horizontal="center" vertical="center"/>
      <protection/>
    </xf>
    <xf numFmtId="1" fontId="45" fillId="0" borderId="12" xfId="50" applyNumberFormat="1" applyFont="1" applyFill="1" applyBorder="1" applyAlignment="1">
      <alignment horizontal="center" vertical="center"/>
      <protection/>
    </xf>
    <xf numFmtId="0" fontId="39" fillId="0" borderId="12" xfId="50" applyFont="1" applyBorder="1" applyAlignment="1">
      <alignment horizontal="center" vertical="center"/>
      <protection/>
    </xf>
    <xf numFmtId="0" fontId="43" fillId="18" borderId="12" xfId="50" applyFont="1" applyFill="1" applyBorder="1" applyAlignment="1">
      <alignment horizontal="center" vertical="center"/>
      <protection/>
    </xf>
    <xf numFmtId="0" fontId="39" fillId="0" borderId="0" xfId="50" applyFont="1" applyFill="1" applyBorder="1" applyAlignment="1">
      <alignment horizontal="center" vertical="center"/>
      <protection/>
    </xf>
    <xf numFmtId="0" fontId="15" fillId="0" borderId="0" xfId="50" applyFill="1" applyBorder="1" applyAlignment="1">
      <alignment horizontal="center" vertical="center"/>
      <protection/>
    </xf>
    <xf numFmtId="0" fontId="39" fillId="0" borderId="0" xfId="50" applyFont="1" applyBorder="1" applyAlignment="1">
      <alignment horizontal="center"/>
      <protection/>
    </xf>
    <xf numFmtId="17" fontId="42" fillId="21" borderId="11" xfId="50" applyNumberFormat="1" applyFont="1" applyFill="1" applyBorder="1" applyAlignment="1">
      <alignment horizontal="center" vertical="center"/>
      <protection/>
    </xf>
    <xf numFmtId="1" fontId="46" fillId="0" borderId="12" xfId="50" applyNumberFormat="1" applyFont="1" applyBorder="1" applyAlignment="1">
      <alignment horizontal="center"/>
      <protection/>
    </xf>
    <xf numFmtId="1" fontId="46" fillId="0" borderId="12" xfId="50" applyNumberFormat="1" applyFont="1" applyFill="1" applyBorder="1" applyAlignment="1">
      <alignment horizontal="center"/>
      <protection/>
    </xf>
    <xf numFmtId="0" fontId="47" fillId="0" borderId="24" xfId="50" applyFont="1" applyBorder="1" applyAlignment="1">
      <alignment horizontal="center"/>
      <protection/>
    </xf>
    <xf numFmtId="0" fontId="47" fillId="0" borderId="12" xfId="50" applyFont="1" applyBorder="1" applyAlignment="1">
      <alignment horizontal="center"/>
      <protection/>
    </xf>
    <xf numFmtId="0" fontId="48" fillId="18" borderId="12" xfId="50" applyFont="1" applyFill="1" applyBorder="1" applyAlignment="1">
      <alignment horizontal="center"/>
      <protection/>
    </xf>
    <xf numFmtId="0" fontId="15" fillId="0" borderId="0" xfId="50" applyFont="1" applyFill="1" applyBorder="1" applyAlignment="1">
      <alignment horizontal="center"/>
      <protection/>
    </xf>
    <xf numFmtId="203" fontId="15" fillId="0" borderId="0" xfId="50" applyNumberFormat="1" applyFill="1" applyBorder="1">
      <alignment/>
      <protection/>
    </xf>
    <xf numFmtId="207" fontId="42" fillId="0" borderId="0" xfId="50" applyNumberFormat="1" applyFont="1" applyFill="1" applyBorder="1">
      <alignment/>
      <protection/>
    </xf>
    <xf numFmtId="0" fontId="39" fillId="0" borderId="27" xfId="50" applyFont="1" applyBorder="1" applyAlignment="1">
      <alignment horizontal="right"/>
      <protection/>
    </xf>
    <xf numFmtId="203" fontId="42" fillId="0" borderId="28" xfId="50" applyNumberFormat="1" applyFont="1" applyFill="1" applyBorder="1" applyAlignment="1">
      <alignment horizontal="right"/>
      <protection/>
    </xf>
    <xf numFmtId="207" fontId="43" fillId="0" borderId="29" xfId="50" applyNumberFormat="1" applyFont="1" applyFill="1" applyBorder="1" applyAlignment="1">
      <alignment horizontal="center"/>
      <protection/>
    </xf>
    <xf numFmtId="207" fontId="15" fillId="0" borderId="29" xfId="50" applyNumberFormat="1" applyBorder="1" applyAlignment="1">
      <alignment horizontal="right"/>
      <protection/>
    </xf>
    <xf numFmtId="207" fontId="15" fillId="0" borderId="29" xfId="50" applyNumberFormat="1" applyBorder="1">
      <alignment/>
      <protection/>
    </xf>
    <xf numFmtId="2" fontId="41" fillId="0" borderId="29" xfId="50" applyNumberFormat="1" applyFont="1" applyBorder="1">
      <alignment/>
      <protection/>
    </xf>
    <xf numFmtId="2" fontId="41" fillId="22" borderId="29" xfId="50" applyNumberFormat="1" applyFont="1" applyFill="1" applyBorder="1">
      <alignment/>
      <protection/>
    </xf>
    <xf numFmtId="2" fontId="41" fillId="7" borderId="29" xfId="50" applyNumberFormat="1" applyFont="1" applyFill="1" applyBorder="1" applyAlignment="1">
      <alignment horizontal="center"/>
      <protection/>
    </xf>
    <xf numFmtId="0" fontId="15" fillId="0" borderId="0" xfId="50" applyFill="1" applyBorder="1" applyAlignment="1">
      <alignment horizontal="center"/>
      <protection/>
    </xf>
    <xf numFmtId="203" fontId="49" fillId="0" borderId="12" xfId="0" applyNumberFormat="1" applyFont="1" applyFill="1" applyBorder="1" applyAlignment="1">
      <alignment/>
    </xf>
    <xf numFmtId="0" fontId="50" fillId="0" borderId="12" xfId="0" applyFont="1" applyBorder="1" applyAlignment="1">
      <alignment horizontal="center"/>
    </xf>
    <xf numFmtId="207" fontId="15" fillId="0" borderId="0" xfId="50" applyNumberFormat="1" applyFont="1" applyFill="1" applyBorder="1" applyAlignment="1">
      <alignment horizontal="center"/>
      <protection/>
    </xf>
    <xf numFmtId="0" fontId="39" fillId="0" borderId="13" xfId="50" applyFont="1" applyBorder="1" applyAlignment="1">
      <alignment horizontal="right" vertical="center"/>
      <protection/>
    </xf>
    <xf numFmtId="207" fontId="43" fillId="0" borderId="28" xfId="50" applyNumberFormat="1" applyFont="1" applyFill="1" applyBorder="1" applyAlignment="1">
      <alignment horizontal="center"/>
      <protection/>
    </xf>
    <xf numFmtId="207" fontId="15" fillId="0" borderId="28" xfId="50" applyNumberFormat="1" applyBorder="1" applyAlignment="1">
      <alignment horizontal="right"/>
      <protection/>
    </xf>
    <xf numFmtId="207" fontId="15" fillId="0" borderId="28" xfId="50" applyNumberFormat="1" applyBorder="1">
      <alignment/>
      <protection/>
    </xf>
    <xf numFmtId="203" fontId="41" fillId="0" borderId="28" xfId="50" applyNumberFormat="1" applyFont="1" applyBorder="1">
      <alignment/>
      <protection/>
    </xf>
    <xf numFmtId="2" fontId="41" fillId="0" borderId="28" xfId="50" applyNumberFormat="1" applyFont="1" applyBorder="1">
      <alignment/>
      <protection/>
    </xf>
    <xf numFmtId="2" fontId="41" fillId="22" borderId="28" xfId="50" applyNumberFormat="1" applyFont="1" applyFill="1" applyBorder="1">
      <alignment/>
      <protection/>
    </xf>
    <xf numFmtId="2" fontId="41" fillId="7" borderId="28" xfId="50" applyNumberFormat="1" applyFont="1" applyFill="1" applyBorder="1" applyAlignment="1">
      <alignment horizontal="center"/>
      <protection/>
    </xf>
    <xf numFmtId="0" fontId="51" fillId="0" borderId="12" xfId="0" applyFont="1" applyBorder="1" applyAlignment="1">
      <alignment/>
    </xf>
    <xf numFmtId="203" fontId="0" fillId="0" borderId="12" xfId="0" applyNumberFormat="1" applyBorder="1" applyAlignment="1">
      <alignment horizontal="center"/>
    </xf>
    <xf numFmtId="2" fontId="41" fillId="7" borderId="28" xfId="50" applyNumberFormat="1" applyFont="1" applyFill="1" applyBorder="1" applyAlignment="1">
      <alignment horizontal="center"/>
      <protection/>
    </xf>
    <xf numFmtId="203" fontId="51" fillId="0" borderId="12" xfId="0" applyNumberFormat="1" applyFont="1" applyFill="1" applyBorder="1" applyAlignment="1">
      <alignment/>
    </xf>
    <xf numFmtId="203" fontId="50" fillId="0" borderId="12" xfId="0" applyNumberFormat="1" applyFont="1" applyBorder="1" applyAlignment="1">
      <alignment horizontal="center"/>
    </xf>
    <xf numFmtId="203" fontId="49" fillId="0" borderId="28" xfId="50" applyNumberFormat="1" applyFont="1" applyFill="1" applyBorder="1" applyAlignment="1">
      <alignment horizontal="right"/>
      <protection/>
    </xf>
    <xf numFmtId="2" fontId="42" fillId="7" borderId="28" xfId="50" applyNumberFormat="1" applyFont="1" applyFill="1" applyBorder="1" applyAlignment="1">
      <alignment horizontal="center"/>
      <protection/>
    </xf>
    <xf numFmtId="0" fontId="15" fillId="0" borderId="0" xfId="50" applyFill="1" applyAlignment="1">
      <alignment/>
      <protection/>
    </xf>
    <xf numFmtId="2" fontId="52" fillId="7" borderId="28" xfId="50" applyNumberFormat="1" applyFont="1" applyFill="1" applyBorder="1" applyAlignment="1">
      <alignment horizontal="center"/>
      <protection/>
    </xf>
    <xf numFmtId="203" fontId="51" fillId="7" borderId="12" xfId="0" applyNumberFormat="1" applyFont="1" applyFill="1" applyBorder="1" applyAlignment="1">
      <alignment/>
    </xf>
    <xf numFmtId="203" fontId="50" fillId="7" borderId="12" xfId="0" applyNumberFormat="1" applyFont="1" applyFill="1" applyBorder="1" applyAlignment="1">
      <alignment horizontal="center"/>
    </xf>
    <xf numFmtId="203" fontId="0" fillId="7" borderId="12" xfId="0" applyNumberFormat="1" applyFill="1" applyBorder="1" applyAlignment="1">
      <alignment horizontal="center"/>
    </xf>
    <xf numFmtId="207" fontId="15" fillId="0" borderId="28" xfId="50" applyNumberFormat="1" applyFont="1" applyFill="1" applyBorder="1" applyAlignment="1">
      <alignment horizontal="center"/>
      <protection/>
    </xf>
    <xf numFmtId="0" fontId="51" fillId="7" borderId="12" xfId="50" applyFont="1" applyFill="1" applyBorder="1">
      <alignment/>
      <protection/>
    </xf>
    <xf numFmtId="203" fontId="15" fillId="7" borderId="12" xfId="50" applyNumberFormat="1" applyFill="1" applyBorder="1" applyAlignment="1">
      <alignment horizontal="center"/>
      <protection/>
    </xf>
    <xf numFmtId="0" fontId="39" fillId="0" borderId="27" xfId="50" applyNumberFormat="1" applyFont="1" applyBorder="1" applyAlignment="1">
      <alignment horizontal="right"/>
      <protection/>
    </xf>
    <xf numFmtId="203" fontId="49" fillId="7" borderId="12" xfId="0" applyNumberFormat="1" applyFont="1" applyFill="1" applyBorder="1" applyAlignment="1">
      <alignment/>
    </xf>
    <xf numFmtId="203" fontId="49" fillId="7" borderId="12" xfId="0" applyNumberFormat="1" applyFont="1" applyFill="1" applyBorder="1" applyAlignment="1">
      <alignment horizontal="center"/>
    </xf>
    <xf numFmtId="0" fontId="49" fillId="0" borderId="28" xfId="50" applyFont="1" applyFill="1" applyBorder="1" applyAlignment="1">
      <alignment horizontal="right"/>
      <protection/>
    </xf>
    <xf numFmtId="0" fontId="15" fillId="0" borderId="28" xfId="50" applyFill="1" applyBorder="1">
      <alignment/>
      <protection/>
    </xf>
    <xf numFmtId="0" fontId="47" fillId="0" borderId="0" xfId="50" applyFont="1" applyFill="1" applyBorder="1" applyAlignment="1">
      <alignment horizontal="center"/>
      <protection/>
    </xf>
    <xf numFmtId="0" fontId="49" fillId="0" borderId="0" xfId="50" applyFont="1" applyFill="1" applyBorder="1">
      <alignment/>
      <protection/>
    </xf>
    <xf numFmtId="203" fontId="15" fillId="0" borderId="0" xfId="50" applyNumberFormat="1" applyFill="1" applyBorder="1" applyAlignment="1">
      <alignment horizontal="center"/>
      <protection/>
    </xf>
    <xf numFmtId="0" fontId="15" fillId="0" borderId="28" xfId="50" applyBorder="1">
      <alignment/>
      <protection/>
    </xf>
    <xf numFmtId="0" fontId="15" fillId="0" borderId="0" xfId="50" applyBorder="1" applyAlignment="1">
      <alignment horizontal="center"/>
      <protection/>
    </xf>
    <xf numFmtId="0" fontId="15" fillId="0" borderId="28" xfId="50" applyFont="1" applyBorder="1">
      <alignment/>
      <protection/>
    </xf>
    <xf numFmtId="0" fontId="15" fillId="0" borderId="30" xfId="50" applyBorder="1">
      <alignment/>
      <protection/>
    </xf>
    <xf numFmtId="2" fontId="53" fillId="0" borderId="30" xfId="50" applyNumberFormat="1" applyFont="1" applyBorder="1">
      <alignment/>
      <protection/>
    </xf>
    <xf numFmtId="2" fontId="15" fillId="22" borderId="30" xfId="50" applyNumberFormat="1" applyFont="1" applyFill="1" applyBorder="1">
      <alignment/>
      <protection/>
    </xf>
    <xf numFmtId="2" fontId="15" fillId="7" borderId="30" xfId="50" applyNumberFormat="1" applyFont="1" applyFill="1" applyBorder="1" applyAlignment="1">
      <alignment horizontal="center"/>
      <protection/>
    </xf>
    <xf numFmtId="0" fontId="41" fillId="0" borderId="0" xfId="50" applyFont="1" applyAlignment="1">
      <alignment horizontal="center"/>
      <protection/>
    </xf>
    <xf numFmtId="2" fontId="41" fillId="0" borderId="0" xfId="50" applyNumberFormat="1" applyFont="1" applyAlignment="1">
      <alignment horizontal="center"/>
      <protection/>
    </xf>
    <xf numFmtId="0" fontId="15" fillId="0" borderId="0" xfId="50" applyFont="1" applyFill="1" applyAlignment="1">
      <alignment/>
      <protection/>
    </xf>
    <xf numFmtId="0" fontId="49" fillId="0" borderId="0" xfId="50" applyFont="1" applyFill="1" applyAlignment="1">
      <alignment/>
      <protection/>
    </xf>
    <xf numFmtId="0" fontId="15" fillId="0" borderId="0" xfId="50" applyFont="1" applyAlignment="1">
      <alignment/>
      <protection/>
    </xf>
    <xf numFmtId="0" fontId="15" fillId="0" borderId="0" xfId="50" applyAlignment="1">
      <alignment/>
      <protection/>
    </xf>
    <xf numFmtId="0" fontId="25" fillId="7" borderId="17" xfId="49" applyNumberFormat="1" applyFont="1" applyFill="1" applyBorder="1" applyAlignment="1">
      <alignment horizontal="center" vertical="center"/>
      <protection/>
    </xf>
    <xf numFmtId="203" fontId="29" fillId="7" borderId="17" xfId="49" applyNumberFormat="1" applyFont="1" applyFill="1" applyBorder="1" applyAlignment="1">
      <alignment horizontal="center" vertical="center"/>
      <protection/>
    </xf>
    <xf numFmtId="2" fontId="26" fillId="7" borderId="17" xfId="49" applyNumberFormat="1" applyFont="1" applyFill="1" applyBorder="1" applyAlignment="1">
      <alignment horizontal="center" vertical="center"/>
      <protection/>
    </xf>
    <xf numFmtId="2" fontId="25" fillId="7" borderId="13" xfId="49" applyNumberFormat="1" applyFont="1" applyFill="1" applyBorder="1" applyAlignment="1">
      <alignment horizontal="center" vertical="center"/>
      <protection/>
    </xf>
    <xf numFmtId="207" fontId="26" fillId="7" borderId="17" xfId="49" applyNumberFormat="1" applyFont="1" applyFill="1" applyBorder="1" applyAlignment="1">
      <alignment horizontal="center" vertical="center"/>
      <protection/>
    </xf>
    <xf numFmtId="0" fontId="64" fillId="0" borderId="0" xfId="48" applyFont="1" applyAlignment="1" applyProtection="1">
      <alignment horizontal="centerContinuous" vertical="center"/>
      <protection/>
    </xf>
    <xf numFmtId="0" fontId="65" fillId="0" borderId="0" xfId="48" applyFont="1" applyAlignment="1" applyProtection="1">
      <alignment horizontal="centerContinuous" vertical="center"/>
      <protection/>
    </xf>
    <xf numFmtId="0" fontId="66" fillId="0" borderId="0" xfId="48" applyFont="1">
      <alignment/>
      <protection/>
    </xf>
    <xf numFmtId="0" fontId="8" fillId="0" borderId="0" xfId="48">
      <alignment/>
      <protection/>
    </xf>
    <xf numFmtId="0" fontId="66" fillId="0" borderId="0" xfId="48" applyFont="1" applyAlignment="1">
      <alignment horizontal="center"/>
      <protection/>
    </xf>
    <xf numFmtId="207" fontId="66" fillId="0" borderId="0" xfId="48" applyNumberFormat="1" applyFont="1">
      <alignment/>
      <protection/>
    </xf>
    <xf numFmtId="0" fontId="69" fillId="0" borderId="0" xfId="48" applyFont="1" applyAlignment="1" applyProtection="1">
      <alignment horizontal="centerContinuous" vertical="center"/>
      <protection/>
    </xf>
    <xf numFmtId="0" fontId="70" fillId="0" borderId="10" xfId="48" applyFont="1" applyBorder="1" applyAlignment="1">
      <alignment horizontal="center" vertical="center"/>
      <protection/>
    </xf>
    <xf numFmtId="0" fontId="50" fillId="0" borderId="31" xfId="48" applyFont="1" applyFill="1" applyBorder="1" applyAlignment="1">
      <alignment/>
      <protection/>
    </xf>
    <xf numFmtId="0" fontId="50" fillId="0" borderId="0" xfId="48" applyFont="1" applyFill="1" applyAlignment="1">
      <alignment/>
      <protection/>
    </xf>
    <xf numFmtId="0" fontId="70" fillId="0" borderId="11" xfId="48" applyFont="1" applyBorder="1" applyAlignment="1">
      <alignment horizontal="center" vertical="center"/>
      <protection/>
    </xf>
    <xf numFmtId="0" fontId="66" fillId="7" borderId="0" xfId="48" applyFont="1" applyFill="1" applyAlignment="1">
      <alignment horizontal="center"/>
      <protection/>
    </xf>
    <xf numFmtId="2" fontId="66" fillId="0" borderId="32" xfId="48" applyNumberFormat="1" applyFont="1" applyFill="1" applyBorder="1" applyAlignment="1">
      <alignment horizontal="center" vertical="center"/>
      <protection/>
    </xf>
    <xf numFmtId="2" fontId="66" fillId="0" borderId="33" xfId="48" applyNumberFormat="1" applyFont="1" applyFill="1" applyBorder="1" applyAlignment="1">
      <alignment horizontal="center" vertical="center"/>
      <protection/>
    </xf>
    <xf numFmtId="2" fontId="66" fillId="0" borderId="34" xfId="48" applyNumberFormat="1" applyFont="1" applyFill="1" applyBorder="1" applyAlignment="1">
      <alignment horizontal="center" vertical="center"/>
      <protection/>
    </xf>
    <xf numFmtId="2" fontId="66" fillId="0" borderId="35" xfId="48" applyNumberFormat="1" applyFont="1" applyBorder="1" applyAlignment="1">
      <alignment horizontal="center" vertical="center"/>
      <protection/>
    </xf>
    <xf numFmtId="2" fontId="66" fillId="0" borderId="34" xfId="48" applyNumberFormat="1" applyFont="1" applyBorder="1" applyAlignment="1">
      <alignment horizontal="center" vertical="center"/>
      <protection/>
    </xf>
    <xf numFmtId="2" fontId="66" fillId="0" borderId="0" xfId="48" applyNumberFormat="1" applyFont="1" applyAlignment="1">
      <alignment horizontal="center"/>
      <protection/>
    </xf>
    <xf numFmtId="2" fontId="66" fillId="0" borderId="36" xfId="48" applyNumberFormat="1" applyFont="1" applyBorder="1" applyAlignment="1">
      <alignment horizontal="center" vertical="center"/>
      <protection/>
    </xf>
    <xf numFmtId="2" fontId="66" fillId="0" borderId="37" xfId="48" applyNumberFormat="1" applyFont="1" applyBorder="1" applyAlignment="1">
      <alignment horizontal="center" vertical="center"/>
      <protection/>
    </xf>
    <xf numFmtId="2" fontId="66" fillId="0" borderId="38" xfId="48" applyNumberFormat="1" applyFont="1" applyFill="1" applyBorder="1" applyAlignment="1">
      <alignment horizontal="center" vertical="center"/>
      <protection/>
    </xf>
    <xf numFmtId="2" fontId="66" fillId="0" borderId="39" xfId="48" applyNumberFormat="1" applyFont="1" applyFill="1" applyBorder="1" applyAlignment="1">
      <alignment horizontal="center" vertical="center"/>
      <protection/>
    </xf>
    <xf numFmtId="2" fontId="66" fillId="0" borderId="40" xfId="48" applyNumberFormat="1" applyFont="1" applyBorder="1" applyAlignment="1">
      <alignment horizontal="center" vertical="center"/>
      <protection/>
    </xf>
    <xf numFmtId="2" fontId="66" fillId="0" borderId="40" xfId="48" applyNumberFormat="1" applyFont="1" applyFill="1" applyBorder="1" applyAlignment="1">
      <alignment horizontal="center" vertical="center"/>
      <protection/>
    </xf>
    <xf numFmtId="2" fontId="66" fillId="0" borderId="41" xfId="48" applyNumberFormat="1" applyFont="1" applyBorder="1" applyAlignment="1">
      <alignment horizontal="center" vertical="center"/>
      <protection/>
    </xf>
    <xf numFmtId="2" fontId="66" fillId="0" borderId="42" xfId="48" applyNumberFormat="1" applyFont="1" applyBorder="1" applyAlignment="1">
      <alignment horizontal="center" vertical="center"/>
      <protection/>
    </xf>
    <xf numFmtId="2" fontId="66" fillId="0" borderId="43" xfId="48" applyNumberFormat="1" applyFont="1" applyBorder="1" applyAlignment="1">
      <alignment horizontal="center" vertical="center"/>
      <protection/>
    </xf>
    <xf numFmtId="2" fontId="66" fillId="0" borderId="38" xfId="48" applyNumberFormat="1" applyFont="1" applyBorder="1" applyAlignment="1">
      <alignment horizontal="center" vertical="center"/>
      <protection/>
    </xf>
    <xf numFmtId="2" fontId="66" fillId="0" borderId="39" xfId="48" applyNumberFormat="1" applyFont="1" applyBorder="1" applyAlignment="1">
      <alignment horizontal="center" vertical="center"/>
      <protection/>
    </xf>
    <xf numFmtId="0" fontId="66" fillId="0" borderId="0" xfId="48" applyFont="1" applyBorder="1">
      <alignment/>
      <protection/>
    </xf>
    <xf numFmtId="2" fontId="66" fillId="0" borderId="32" xfId="48" applyNumberFormat="1" applyFont="1" applyBorder="1" applyAlignment="1">
      <alignment horizontal="center" vertical="center"/>
      <protection/>
    </xf>
    <xf numFmtId="2" fontId="66" fillId="0" borderId="33" xfId="48" applyNumberFormat="1" applyFont="1" applyBorder="1" applyAlignment="1">
      <alignment horizontal="center" vertical="center"/>
      <protection/>
    </xf>
    <xf numFmtId="0" fontId="66" fillId="0" borderId="0" xfId="48" applyFont="1" applyBorder="1" applyAlignment="1">
      <alignment horizontal="center"/>
      <protection/>
    </xf>
    <xf numFmtId="2" fontId="66" fillId="18" borderId="33" xfId="48" applyNumberFormat="1" applyFont="1" applyFill="1" applyBorder="1" applyAlignment="1">
      <alignment horizontal="center" vertical="center"/>
      <protection/>
    </xf>
    <xf numFmtId="2" fontId="66" fillId="0" borderId="44" xfId="48" applyNumberFormat="1" applyFont="1" applyBorder="1" applyAlignment="1">
      <alignment horizontal="center" vertical="center"/>
      <protection/>
    </xf>
    <xf numFmtId="2" fontId="66" fillId="0" borderId="0" xfId="48" applyNumberFormat="1" applyFont="1" applyBorder="1">
      <alignment/>
      <protection/>
    </xf>
    <xf numFmtId="0" fontId="8" fillId="0" borderId="0" xfId="48" applyBorder="1">
      <alignment/>
      <protection/>
    </xf>
    <xf numFmtId="0" fontId="71" fillId="0" borderId="0" xfId="48" applyFont="1" applyBorder="1" applyAlignment="1">
      <alignment horizontal="centerContinuous" vertical="center"/>
      <protection/>
    </xf>
    <xf numFmtId="0" fontId="66" fillId="0" borderId="0" xfId="48" applyFont="1" applyBorder="1" applyAlignment="1">
      <alignment horizontal="centerContinuous" vertical="center"/>
      <protection/>
    </xf>
    <xf numFmtId="0" fontId="70" fillId="0" borderId="0" xfId="48" applyFont="1" applyBorder="1" applyAlignment="1">
      <alignment horizontal="center" vertical="center"/>
      <protection/>
    </xf>
    <xf numFmtId="2" fontId="66" fillId="0" borderId="0" xfId="48" applyNumberFormat="1" applyFont="1" applyBorder="1" applyAlignment="1">
      <alignment horizontal="center" vertical="center"/>
      <protection/>
    </xf>
    <xf numFmtId="17" fontId="25" fillId="0" borderId="0" xfId="49" applyNumberFormat="1" applyFont="1" applyAlignment="1">
      <alignment horizontal="center"/>
      <protection/>
    </xf>
    <xf numFmtId="0" fontId="25" fillId="0" borderId="0" xfId="49" applyFont="1" applyAlignment="1">
      <alignment horizontal="center"/>
      <protection/>
    </xf>
    <xf numFmtId="0" fontId="24" fillId="0" borderId="0" xfId="49" applyFont="1" applyAlignment="1">
      <alignment horizontal="center"/>
      <protection/>
    </xf>
    <xf numFmtId="0" fontId="24" fillId="0" borderId="45" xfId="49" applyFont="1" applyBorder="1" applyAlignment="1">
      <alignment horizontal="center"/>
      <protection/>
    </xf>
    <xf numFmtId="0" fontId="37" fillId="19" borderId="0" xfId="49" applyFont="1" applyFill="1" applyAlignment="1">
      <alignment horizontal="center"/>
      <protection/>
    </xf>
    <xf numFmtId="0" fontId="37" fillId="19" borderId="0" xfId="49" applyFont="1" applyFill="1" applyAlignment="1">
      <alignment horizontal="left"/>
      <protection/>
    </xf>
    <xf numFmtId="0" fontId="25" fillId="0" borderId="23" xfId="49" applyFont="1" applyBorder="1" applyAlignment="1">
      <alignment horizontal="center"/>
      <protection/>
    </xf>
    <xf numFmtId="0" fontId="25" fillId="0" borderId="24" xfId="49" applyFont="1" applyBorder="1" applyAlignment="1">
      <alignment horizontal="center"/>
      <protection/>
    </xf>
    <xf numFmtId="0" fontId="38" fillId="0" borderId="0" xfId="50" applyFont="1" applyAlignment="1">
      <alignment horizontal="center" vertical="center"/>
      <protection/>
    </xf>
    <xf numFmtId="0" fontId="54" fillId="0" borderId="0" xfId="50" applyFont="1" applyAlignment="1">
      <alignment horizontal="center"/>
      <protection/>
    </xf>
    <xf numFmtId="0" fontId="15" fillId="0" borderId="0" xfId="50" applyAlignment="1">
      <alignment horizontal="center"/>
      <protection/>
    </xf>
    <xf numFmtId="17" fontId="0" fillId="23" borderId="45" xfId="0" applyNumberFormat="1" applyFill="1" applyBorder="1" applyAlignment="1">
      <alignment horizontal="center"/>
    </xf>
    <xf numFmtId="0" fontId="43" fillId="18" borderId="31" xfId="50" applyFont="1" applyFill="1" applyBorder="1" applyAlignment="1">
      <alignment horizontal="center"/>
      <protection/>
    </xf>
    <xf numFmtId="0" fontId="43" fillId="18" borderId="46" xfId="50" applyFont="1" applyFill="1" applyBorder="1" applyAlignment="1">
      <alignment horizontal="center"/>
      <protection/>
    </xf>
    <xf numFmtId="0" fontId="42" fillId="18" borderId="31" xfId="50" applyFont="1" applyFill="1" applyBorder="1" applyAlignment="1">
      <alignment horizontal="center"/>
      <protection/>
    </xf>
    <xf numFmtId="0" fontId="39" fillId="18" borderId="46" xfId="50" applyFont="1" applyFill="1" applyBorder="1" applyAlignment="1">
      <alignment horizontal="center"/>
      <protection/>
    </xf>
    <xf numFmtId="0" fontId="41" fillId="0" borderId="0" xfId="50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40111" xfId="35"/>
    <cellStyle name="Normal_x11131_x11231(2)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N.1" xfId="48"/>
    <cellStyle name="ปกติ_unit  graph  Nan (พอใช้ได้)" xfId="49"/>
    <cellStyle name="ปกติ_Unit  Y.1C(June, 2011)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dxfs count="2">
    <dxf>
      <font>
        <b val="0"/>
        <i val="0"/>
        <color rgb="FF0000FF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กราฟแสดงปริมาณน้ำสูงสุดและปริมาณฝนเฉลี่ยรายวันลุ่มน้ำน่าน
ที่สถานี N.1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17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246"/>
          <c:w val="0.893"/>
          <c:h val="0.647"/>
        </c:manualLayout>
      </c:layout>
      <c:barChart>
        <c:barDir val="col"/>
        <c:grouping val="clustered"/>
        <c:varyColors val="0"/>
        <c:ser>
          <c:idx val="1"/>
          <c:order val="1"/>
          <c:tx>
            <c:v>ปริมาณฝนเฉลี่ย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Sheet1!$M$5:$M$35</c:f>
              <c:numCache>
                <c:ptCount val="31"/>
                <c:pt idx="0">
                  <c:v>0.5</c:v>
                </c:pt>
                <c:pt idx="1">
                  <c:v>4.35</c:v>
                </c:pt>
                <c:pt idx="2">
                  <c:v>29.5</c:v>
                </c:pt>
                <c:pt idx="3">
                  <c:v>0.35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4.05</c:v>
                </c:pt>
                <c:pt idx="9">
                  <c:v>2.6</c:v>
                </c:pt>
                <c:pt idx="10">
                  <c:v>1.05</c:v>
                </c:pt>
                <c:pt idx="11">
                  <c:v>0</c:v>
                </c:pt>
                <c:pt idx="12">
                  <c:v>5.3</c:v>
                </c:pt>
                <c:pt idx="13">
                  <c:v>0.65</c:v>
                </c:pt>
                <c:pt idx="14">
                  <c:v>0</c:v>
                </c:pt>
                <c:pt idx="15">
                  <c:v>63.05</c:v>
                </c:pt>
                <c:pt idx="16">
                  <c:v>185</c:v>
                </c:pt>
                <c:pt idx="17">
                  <c:v>34.25</c:v>
                </c:pt>
                <c:pt idx="18">
                  <c:v>37.75</c:v>
                </c:pt>
                <c:pt idx="19">
                  <c:v>1.2</c:v>
                </c:pt>
                <c:pt idx="20">
                  <c:v>2.2</c:v>
                </c:pt>
                <c:pt idx="21">
                  <c:v>4.9</c:v>
                </c:pt>
                <c:pt idx="22">
                  <c:v>2.6</c:v>
                </c:pt>
                <c:pt idx="23">
                  <c:v>6.75</c:v>
                </c:pt>
                <c:pt idx="24">
                  <c:v>7.3</c:v>
                </c:pt>
                <c:pt idx="25">
                  <c:v>2.15</c:v>
                </c:pt>
                <c:pt idx="26">
                  <c:v>0.05</c:v>
                </c:pt>
                <c:pt idx="27">
                  <c:v>1.1500000000000001</c:v>
                </c:pt>
                <c:pt idx="28">
                  <c:v>2.4</c:v>
                </c:pt>
                <c:pt idx="29">
                  <c:v>2.75</c:v>
                </c:pt>
                <c:pt idx="30">
                  <c:v>0.8</c:v>
                </c:pt>
              </c:numCache>
            </c:numRef>
          </c:val>
        </c:ser>
        <c:axId val="65733067"/>
        <c:axId val="54726692"/>
      </c:barChart>
      <c:lineChart>
        <c:grouping val="standard"/>
        <c:varyColors val="0"/>
        <c:ser>
          <c:idx val="0"/>
          <c:order val="0"/>
          <c:tx>
            <c:v>ปริมาณน้ำสูงสุด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Sheet1!$C$5:$C$35</c:f>
              <c:numCache>
                <c:ptCount val="31"/>
                <c:pt idx="0">
                  <c:v>571.4</c:v>
                </c:pt>
                <c:pt idx="1">
                  <c:v>417.2</c:v>
                </c:pt>
                <c:pt idx="2">
                  <c:v>329.5</c:v>
                </c:pt>
                <c:pt idx="3">
                  <c:v>442.25</c:v>
                </c:pt>
                <c:pt idx="4">
                  <c:v>430.4</c:v>
                </c:pt>
                <c:pt idx="5">
                  <c:v>262.4</c:v>
                </c:pt>
                <c:pt idx="6">
                  <c:v>226.7</c:v>
                </c:pt>
                <c:pt idx="7">
                  <c:v>204.6</c:v>
                </c:pt>
                <c:pt idx="8">
                  <c:v>243.6</c:v>
                </c:pt>
                <c:pt idx="9">
                  <c:v>266.6</c:v>
                </c:pt>
                <c:pt idx="10">
                  <c:v>261</c:v>
                </c:pt>
                <c:pt idx="11">
                  <c:v>250.1</c:v>
                </c:pt>
                <c:pt idx="12">
                  <c:v>195.75</c:v>
                </c:pt>
                <c:pt idx="13">
                  <c:v>190.75</c:v>
                </c:pt>
                <c:pt idx="14">
                  <c:v>190.75</c:v>
                </c:pt>
                <c:pt idx="15">
                  <c:v>178.25</c:v>
                </c:pt>
                <c:pt idx="16">
                  <c:v>1433</c:v>
                </c:pt>
                <c:pt idx="17">
                  <c:v>1570.1</c:v>
                </c:pt>
                <c:pt idx="18">
                  <c:v>1542.05</c:v>
                </c:pt>
                <c:pt idx="19">
                  <c:v>1229.25</c:v>
                </c:pt>
                <c:pt idx="20">
                  <c:v>660.6</c:v>
                </c:pt>
                <c:pt idx="21">
                  <c:v>507.15</c:v>
                </c:pt>
                <c:pt idx="22">
                  <c:v>497.9</c:v>
                </c:pt>
                <c:pt idx="23">
                  <c:v>505.3</c:v>
                </c:pt>
                <c:pt idx="24">
                  <c:v>472</c:v>
                </c:pt>
                <c:pt idx="25">
                  <c:v>472</c:v>
                </c:pt>
                <c:pt idx="26">
                  <c:v>438.75</c:v>
                </c:pt>
                <c:pt idx="27">
                  <c:v>458</c:v>
                </c:pt>
                <c:pt idx="28">
                  <c:v>391.2</c:v>
                </c:pt>
                <c:pt idx="29">
                  <c:v>323.5</c:v>
                </c:pt>
                <c:pt idx="30">
                  <c:v>301.6</c:v>
                </c:pt>
              </c:numCache>
            </c:numRef>
          </c:val>
          <c:smooth val="1"/>
        </c:ser>
        <c:marker val="1"/>
        <c:axId val="22778181"/>
        <c:axId val="3677038"/>
      </c:lineChart>
      <c:catAx>
        <c:axId val="2277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สิงหาคม</a:t>
                </a:r>
              </a:p>
            </c:rich>
          </c:tx>
          <c:layout>
            <c:manualLayout>
              <c:xMode val="factor"/>
              <c:yMode val="factor"/>
              <c:x val="0.01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77038"/>
        <c:crosses val="autoZero"/>
        <c:auto val="1"/>
        <c:lblOffset val="100"/>
        <c:noMultiLvlLbl val="0"/>
      </c:catAx>
      <c:valAx>
        <c:axId val="3677038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778181"/>
        <c:crossesAt val="1"/>
        <c:crossBetween val="between"/>
        <c:dispUnits/>
        <c:majorUnit val="500"/>
        <c:minorUnit val="100"/>
      </c:valAx>
      <c:catAx>
        <c:axId val="65733067"/>
        <c:scaling>
          <c:orientation val="minMax"/>
        </c:scaling>
        <c:axPos val="t"/>
        <c:delete val="1"/>
        <c:majorTickMark val="out"/>
        <c:minorTickMark val="none"/>
        <c:tickLblPos val="nextTo"/>
        <c:crossAx val="54726692"/>
        <c:crosses val="autoZero"/>
        <c:auto val="1"/>
        <c:lblOffset val="100"/>
        <c:noMultiLvlLbl val="0"/>
      </c:catAx>
      <c:valAx>
        <c:axId val="54726692"/>
        <c:scaling>
          <c:orientation val="maxMin"/>
          <c:max val="5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FF"/>
                    </a:solidFill>
                  </a:rPr>
                  <a:t>ปริมาณฝน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733067"/>
        <c:crosses val="max"/>
        <c:crossBetween val="between"/>
        <c:dispUnits/>
        <c:majorUnit val="100"/>
        <c:min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575"/>
          <c:y val="0.9075"/>
          <c:w val="0.46225"/>
          <c:h val="0.073"/>
        </c:manualLayout>
      </c:layout>
      <c:overlay val="0"/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การพยากรณ์ปริมาณน้ำ โดยใช้UHกับปริมาณน้ำฝน</a:t>
            </a:r>
          </a:p>
        </c:rich>
      </c:tx>
      <c:layout>
        <c:manualLayout>
          <c:xMode val="factor"/>
          <c:yMode val="factor"/>
          <c:x val="0.05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19375"/>
          <c:w val="0.85625"/>
          <c:h val="0.74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'foracast-61'!$A$7:$A$13</c:f>
              <c:numCache/>
            </c:numRef>
          </c:cat>
          <c:val>
            <c:numRef>
              <c:f>'foracast-61'!$R$7:$R$13</c:f>
              <c:numCache/>
            </c:numRef>
          </c:val>
          <c:smooth val="1"/>
        </c:ser>
        <c:marker val="1"/>
        <c:axId val="33093343"/>
        <c:axId val="29404632"/>
      </c:lineChart>
      <c:catAx>
        <c:axId val="3309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หน่วย - วัน</a:t>
                </a:r>
              </a:p>
            </c:rich>
          </c:tx>
          <c:layout>
            <c:manualLayout>
              <c:xMode val="factor"/>
              <c:yMode val="factor"/>
              <c:x val="0.044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4632"/>
        <c:crosses val="autoZero"/>
        <c:auto val="1"/>
        <c:lblOffset val="100"/>
        <c:tickLblSkip val="1"/>
        <c:noMultiLvlLbl val="0"/>
      </c:catAx>
      <c:valAx>
        <c:axId val="294046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ปริมาณน้ำ - ลบ.ม./วิ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93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409575</xdr:colOff>
      <xdr:row>0</xdr:row>
      <xdr:rowOff>38100</xdr:rowOff>
    </xdr:from>
    <xdr:to>
      <xdr:col>23</xdr:col>
      <xdr:colOff>695325</xdr:colOff>
      <xdr:row>6</xdr:row>
      <xdr:rowOff>28575</xdr:rowOff>
    </xdr:to>
    <xdr:graphicFrame>
      <xdr:nvGraphicFramePr>
        <xdr:cNvPr id="1" name="Chart 1"/>
        <xdr:cNvGraphicFramePr/>
      </xdr:nvGraphicFramePr>
      <xdr:xfrm>
        <a:off x="7543800" y="38100"/>
        <a:ext cx="36195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21</xdr:col>
      <xdr:colOff>561975</xdr:colOff>
      <xdr:row>38</xdr:row>
      <xdr:rowOff>28575</xdr:rowOff>
    </xdr:from>
    <xdr:ext cx="1038225" cy="561975"/>
    <xdr:sp>
      <xdr:nvSpPr>
        <xdr:cNvPr id="2" name="TextBox 2"/>
        <xdr:cNvSpPr txBox="1">
          <a:spLocks noChangeArrowheads="1"/>
        </xdr:cNvSpPr>
      </xdr:nvSpPr>
      <xdr:spPr>
        <a:xfrm>
          <a:off x="9401175" y="10668000"/>
          <a:ext cx="10382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UPC"/>
              <a:ea typeface="CordiaUPC"/>
              <a:cs typeface="CordiaUPC"/>
            </a:rPr>
            <a:t>=</a:t>
          </a:r>
        </a:p>
      </xdr:txBody>
    </xdr:sp>
    <xdr:clientData/>
  </xdr:oneCellAnchor>
  <xdr:oneCellAnchor>
    <xdr:from>
      <xdr:col>22</xdr:col>
      <xdr:colOff>104775</xdr:colOff>
      <xdr:row>22</xdr:row>
      <xdr:rowOff>85725</xdr:rowOff>
    </xdr:from>
    <xdr:ext cx="2114550" cy="1066800"/>
    <xdr:sp>
      <xdr:nvSpPr>
        <xdr:cNvPr id="3" name="TextBox 3"/>
        <xdr:cNvSpPr txBox="1">
          <a:spLocks noChangeArrowheads="1"/>
        </xdr:cNvSpPr>
      </xdr:nvSpPr>
      <xdr:spPr>
        <a:xfrm>
          <a:off x="9858375" y="6429375"/>
          <a:ext cx="21145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oneCellAnchor>
    <xdr:from>
      <xdr:col>3</xdr:col>
      <xdr:colOff>114300</xdr:colOff>
      <xdr:row>29</xdr:row>
      <xdr:rowOff>19050</xdr:rowOff>
    </xdr:from>
    <xdr:ext cx="3209925" cy="1238250"/>
    <xdr:sp>
      <xdr:nvSpPr>
        <xdr:cNvPr id="4" name="TextBox 4"/>
        <xdr:cNvSpPr txBox="1">
          <a:spLocks noChangeArrowheads="1"/>
        </xdr:cNvSpPr>
      </xdr:nvSpPr>
      <xdr:spPr>
        <a:xfrm>
          <a:off x="1676400" y="8229600"/>
          <a:ext cx="3209925" cy="123825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UPC"/>
              <a:ea typeface="CordiaUPC"/>
              <a:cs typeface="CordiaUPC"/>
            </a:rPr>
            <a:t>กรณ๊นี้เป็นกรณีศึกษาที่เกิดจากฝนที่ตกหนักที่อ.ท่าวังผาและที่อ.สันติสุขน้ำยาวที่เป็นน้ำสาขาของแม่น้ำน่านส่งผลทำให้แม่น้ำน่านเขตอ.เมืองและอ.เวียงสาเกิดน้ำท่วมและน้ำล้นตลิ่งในหลายหมู่บ้าน</a:t>
          </a:r>
        </a:p>
      </xdr:txBody>
    </xdr:sp>
    <xdr:clientData/>
  </xdr:oneCellAnchor>
  <xdr:twoCellAnchor editAs="oneCell">
    <xdr:from>
      <xdr:col>18</xdr:col>
      <xdr:colOff>219075</xdr:colOff>
      <xdr:row>18</xdr:row>
      <xdr:rowOff>0</xdr:rowOff>
    </xdr:from>
    <xdr:to>
      <xdr:col>28</xdr:col>
      <xdr:colOff>142875</xdr:colOff>
      <xdr:row>33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276850"/>
          <a:ext cx="651510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76200</xdr:colOff>
      <xdr:row>6</xdr:row>
      <xdr:rowOff>85725</xdr:rowOff>
    </xdr:from>
    <xdr:ext cx="2028825" cy="561975"/>
    <xdr:sp>
      <xdr:nvSpPr>
        <xdr:cNvPr id="6" name="TextBox 7"/>
        <xdr:cNvSpPr txBox="1">
          <a:spLocks noChangeArrowheads="1"/>
        </xdr:cNvSpPr>
      </xdr:nvSpPr>
      <xdr:spPr>
        <a:xfrm>
          <a:off x="3781425" y="2162175"/>
          <a:ext cx="2028825" cy="56197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CordiaUPC"/>
              <a:ea typeface="CordiaUPC"/>
              <a:cs typeface="CordiaUPC"/>
            </a:rPr>
            <a:t>ใช้ฝนเฉลี่ย 2 อำเภอคือ อ.ท่าวังผากับอ.สันติสุข คำนวณ</a:t>
          </a:r>
        </a:p>
      </xdr:txBody>
    </xdr:sp>
    <xdr:clientData/>
  </xdr:oneCellAnchor>
  <xdr:oneCellAnchor>
    <xdr:from>
      <xdr:col>10</xdr:col>
      <xdr:colOff>19050</xdr:colOff>
      <xdr:row>8</xdr:row>
      <xdr:rowOff>171450</xdr:rowOff>
    </xdr:from>
    <xdr:ext cx="1933575" cy="400050"/>
    <xdr:sp>
      <xdr:nvSpPr>
        <xdr:cNvPr id="7" name="TextBox 8"/>
        <xdr:cNvSpPr txBox="1">
          <a:spLocks noChangeArrowheads="1"/>
        </xdr:cNvSpPr>
      </xdr:nvSpPr>
      <xdr:spPr>
        <a:xfrm>
          <a:off x="4086225" y="2781300"/>
          <a:ext cx="1933575" cy="400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CordiaUPC"/>
              <a:ea typeface="CordiaUPC"/>
              <a:cs typeface="CordiaUPC"/>
            </a:rPr>
            <a:t>analysis จากฝน </a:t>
          </a:r>
          <a:r>
            <a:rPr lang="en-US" cap="none" sz="1800" b="1" i="0" u="none" baseline="0">
              <a:solidFill>
                <a:srgbClr val="FF0000"/>
              </a:solidFill>
              <a:latin typeface="CordiaUPC"/>
              <a:ea typeface="CordiaUPC"/>
              <a:cs typeface="CordiaUPC"/>
            </a:rPr>
            <a:t>2</a:t>
          </a:r>
          <a:r>
            <a:rPr lang="en-US" cap="none" sz="1400" b="1" i="0" u="none" baseline="0">
              <a:latin typeface="CordiaUPC"/>
              <a:ea typeface="CordiaUPC"/>
              <a:cs typeface="CordiaUPC"/>
            </a:rPr>
            <a:t> วันของปี2561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.26%202008\cfrom&#3649;&#3617;&#3656;&#3609;&#3657;&#3635;&#3611;&#3636;&#3591;\STREAMGH1%20-%20P.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9">
      <selection activeCell="D5" sqref="D5:D35"/>
    </sheetView>
  </sheetViews>
  <sheetFormatPr defaultColWidth="9.140625" defaultRowHeight="21.75"/>
  <sheetData>
    <row r="1" spans="1:13" ht="21">
      <c r="A1" s="2" t="s">
        <v>2</v>
      </c>
      <c r="B1" s="3">
        <v>192.2</v>
      </c>
      <c r="C1" s="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>
      <c r="A2" s="1"/>
      <c r="B2" s="226" t="s">
        <v>11</v>
      </c>
      <c r="C2" s="227"/>
      <c r="D2" s="227"/>
      <c r="E2" s="1"/>
      <c r="F2" s="1"/>
      <c r="G2" s="1"/>
      <c r="H2" s="1"/>
      <c r="I2" s="1"/>
      <c r="J2" s="1"/>
      <c r="K2" s="1"/>
      <c r="L2" s="1"/>
      <c r="M2" s="1"/>
    </row>
    <row r="3" spans="1:13" ht="21">
      <c r="A3" s="7" t="s">
        <v>4</v>
      </c>
      <c r="B3" s="7" t="s">
        <v>17</v>
      </c>
      <c r="C3" s="7" t="s">
        <v>18</v>
      </c>
      <c r="D3" s="7" t="s">
        <v>19</v>
      </c>
      <c r="E3" s="1" t="s">
        <v>20</v>
      </c>
      <c r="F3" s="8" t="s">
        <v>21</v>
      </c>
      <c r="G3" s="7" t="s">
        <v>22</v>
      </c>
      <c r="H3" s="7" t="s">
        <v>23</v>
      </c>
      <c r="I3" s="7" t="s">
        <v>24</v>
      </c>
      <c r="J3" s="7" t="s">
        <v>25</v>
      </c>
      <c r="K3" s="7" t="s">
        <v>26</v>
      </c>
      <c r="L3" s="7" t="s">
        <v>27</v>
      </c>
      <c r="M3" s="7" t="s">
        <v>19</v>
      </c>
    </row>
    <row r="4" spans="1:13" ht="21">
      <c r="A4" s="1"/>
      <c r="B4" s="1"/>
      <c r="C4" s="1"/>
      <c r="D4" s="1"/>
      <c r="E4" s="1"/>
      <c r="F4" s="10"/>
      <c r="G4" s="10"/>
      <c r="H4" s="10"/>
      <c r="I4" s="10"/>
      <c r="J4" s="10"/>
      <c r="K4" s="10"/>
      <c r="L4" s="10"/>
      <c r="M4" s="1"/>
    </row>
    <row r="5" spans="1:13" ht="21">
      <c r="A5" s="15">
        <v>1</v>
      </c>
      <c r="B5" s="16">
        <v>196.32</v>
      </c>
      <c r="C5" s="17">
        <v>571.4</v>
      </c>
      <c r="D5" s="18">
        <v>0.5</v>
      </c>
      <c r="E5" s="19">
        <v>1300</v>
      </c>
      <c r="F5" s="20">
        <v>0</v>
      </c>
      <c r="G5" s="20">
        <v>0.6</v>
      </c>
      <c r="H5" s="20">
        <v>0</v>
      </c>
      <c r="I5" s="20">
        <v>0</v>
      </c>
      <c r="J5" s="20">
        <v>1.3</v>
      </c>
      <c r="K5" s="20">
        <v>1</v>
      </c>
      <c r="L5" s="20">
        <v>0</v>
      </c>
      <c r="M5" s="18">
        <f>AVERAGE(K5:L5)</f>
        <v>0.5</v>
      </c>
    </row>
    <row r="6" spans="1:13" ht="21">
      <c r="A6" s="24">
        <f aca="true" t="shared" si="0" ref="A6:A35">A5+1</f>
        <v>2</v>
      </c>
      <c r="B6" s="25">
        <v>195.48</v>
      </c>
      <c r="C6" s="26">
        <v>417.2</v>
      </c>
      <c r="D6" s="18">
        <v>4.35</v>
      </c>
      <c r="E6" s="19">
        <f aca="true" t="shared" si="1" ref="E6:E35">E$6</f>
        <v>1300</v>
      </c>
      <c r="F6" s="20">
        <v>0</v>
      </c>
      <c r="G6" s="20">
        <v>2</v>
      </c>
      <c r="H6" s="20">
        <v>0</v>
      </c>
      <c r="I6" s="20">
        <v>0</v>
      </c>
      <c r="J6" s="20">
        <v>0</v>
      </c>
      <c r="K6" s="20">
        <v>8.7</v>
      </c>
      <c r="L6" s="20">
        <v>0</v>
      </c>
      <c r="M6" s="18">
        <f aca="true" t="shared" si="2" ref="M6:M35">AVERAGE(K6:L6)</f>
        <v>4.35</v>
      </c>
    </row>
    <row r="7" spans="1:13" ht="21">
      <c r="A7" s="24">
        <f t="shared" si="0"/>
        <v>3</v>
      </c>
      <c r="B7" s="25">
        <v>194.93</v>
      </c>
      <c r="C7" s="26">
        <v>329.5</v>
      </c>
      <c r="D7" s="18">
        <v>29.5</v>
      </c>
      <c r="E7" s="19">
        <f t="shared" si="1"/>
        <v>1300</v>
      </c>
      <c r="F7" s="33">
        <v>0</v>
      </c>
      <c r="G7" s="33">
        <v>0.4</v>
      </c>
      <c r="H7" s="33">
        <v>6.4</v>
      </c>
      <c r="I7" s="33">
        <v>81</v>
      </c>
      <c r="J7" s="33">
        <v>22.6</v>
      </c>
      <c r="K7" s="33">
        <v>59</v>
      </c>
      <c r="L7" s="33">
        <v>0</v>
      </c>
      <c r="M7" s="18">
        <f t="shared" si="2"/>
        <v>29.5</v>
      </c>
    </row>
    <row r="8" spans="1:13" ht="21">
      <c r="A8" s="24">
        <f t="shared" si="0"/>
        <v>4</v>
      </c>
      <c r="B8" s="25">
        <v>195.63</v>
      </c>
      <c r="C8" s="26">
        <v>442.25</v>
      </c>
      <c r="D8" s="18">
        <v>0.35</v>
      </c>
      <c r="E8" s="19">
        <f t="shared" si="1"/>
        <v>1300</v>
      </c>
      <c r="F8" s="33">
        <v>0.5</v>
      </c>
      <c r="G8" s="33">
        <v>0</v>
      </c>
      <c r="H8" s="33">
        <v>0</v>
      </c>
      <c r="I8" s="33">
        <v>5.9</v>
      </c>
      <c r="J8" s="33">
        <v>0</v>
      </c>
      <c r="K8" s="33">
        <v>0.7</v>
      </c>
      <c r="L8" s="33">
        <v>0</v>
      </c>
      <c r="M8" s="18">
        <f t="shared" si="2"/>
        <v>0.35</v>
      </c>
    </row>
    <row r="9" spans="1:13" ht="21">
      <c r="A9" s="24">
        <f t="shared" si="0"/>
        <v>5</v>
      </c>
      <c r="B9" s="25">
        <v>195.56</v>
      </c>
      <c r="C9" s="26">
        <v>430.4</v>
      </c>
      <c r="D9" s="18">
        <v>0</v>
      </c>
      <c r="E9" s="19">
        <f t="shared" si="1"/>
        <v>1300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18">
        <f t="shared" si="2"/>
        <v>0</v>
      </c>
    </row>
    <row r="10" spans="1:13" ht="21">
      <c r="A10" s="24">
        <f t="shared" si="0"/>
        <v>6</v>
      </c>
      <c r="B10" s="25">
        <v>194.46</v>
      </c>
      <c r="C10" s="26">
        <v>262.4</v>
      </c>
      <c r="D10" s="18">
        <v>0</v>
      </c>
      <c r="E10" s="19">
        <f t="shared" si="1"/>
        <v>1300</v>
      </c>
      <c r="F10" s="33">
        <v>0.4</v>
      </c>
      <c r="G10" s="33">
        <v>0</v>
      </c>
      <c r="H10" s="33">
        <v>0</v>
      </c>
      <c r="I10" s="33">
        <v>0</v>
      </c>
      <c r="J10" s="33">
        <v>2.2</v>
      </c>
      <c r="K10" s="33">
        <v>0</v>
      </c>
      <c r="L10" s="33">
        <v>0</v>
      </c>
      <c r="M10" s="18">
        <f t="shared" si="2"/>
        <v>0</v>
      </c>
    </row>
    <row r="11" spans="1:13" ht="21">
      <c r="A11" s="24">
        <f t="shared" si="0"/>
        <v>7</v>
      </c>
      <c r="B11" s="25">
        <v>194.19</v>
      </c>
      <c r="C11" s="26">
        <v>226.7</v>
      </c>
      <c r="D11" s="18">
        <v>0</v>
      </c>
      <c r="E11" s="19">
        <f t="shared" si="1"/>
        <v>1300</v>
      </c>
      <c r="F11" s="33">
        <v>1.2</v>
      </c>
      <c r="G11" s="33">
        <v>0.7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18">
        <f t="shared" si="2"/>
        <v>0</v>
      </c>
    </row>
    <row r="12" spans="1:13" ht="21">
      <c r="A12" s="24">
        <f t="shared" si="0"/>
        <v>8</v>
      </c>
      <c r="B12" s="25">
        <v>194.02</v>
      </c>
      <c r="C12" s="26">
        <v>204.6</v>
      </c>
      <c r="D12" s="18">
        <v>0</v>
      </c>
      <c r="E12" s="19">
        <f t="shared" si="1"/>
        <v>1300</v>
      </c>
      <c r="F12" s="33">
        <v>0</v>
      </c>
      <c r="G12" s="33">
        <v>0</v>
      </c>
      <c r="H12" s="33">
        <v>2</v>
      </c>
      <c r="I12" s="33">
        <v>4.6</v>
      </c>
      <c r="J12" s="33">
        <v>1.2</v>
      </c>
      <c r="K12" s="33">
        <v>0</v>
      </c>
      <c r="L12" s="33">
        <v>0</v>
      </c>
      <c r="M12" s="18">
        <f t="shared" si="2"/>
        <v>0</v>
      </c>
    </row>
    <row r="13" spans="1:13" ht="21">
      <c r="A13" s="24">
        <f t="shared" si="0"/>
        <v>9</v>
      </c>
      <c r="B13" s="25">
        <v>194.32</v>
      </c>
      <c r="C13" s="26">
        <v>243.6</v>
      </c>
      <c r="D13" s="18">
        <v>4.05</v>
      </c>
      <c r="E13" s="19">
        <f t="shared" si="1"/>
        <v>1300</v>
      </c>
      <c r="F13" s="33">
        <v>22.5</v>
      </c>
      <c r="G13" s="33">
        <v>13</v>
      </c>
      <c r="H13" s="33">
        <v>7</v>
      </c>
      <c r="I13" s="33">
        <v>8.6</v>
      </c>
      <c r="J13" s="33">
        <v>26.3</v>
      </c>
      <c r="K13" s="33">
        <v>7.1</v>
      </c>
      <c r="L13" s="33">
        <v>1</v>
      </c>
      <c r="M13" s="18">
        <f t="shared" si="2"/>
        <v>4.05</v>
      </c>
    </row>
    <row r="14" spans="1:13" ht="21">
      <c r="A14" s="24">
        <f t="shared" si="0"/>
        <v>10</v>
      </c>
      <c r="B14" s="25">
        <v>194.49</v>
      </c>
      <c r="C14" s="26">
        <v>266.6</v>
      </c>
      <c r="D14" s="18">
        <v>2.6</v>
      </c>
      <c r="E14" s="19">
        <f t="shared" si="1"/>
        <v>1300</v>
      </c>
      <c r="F14" s="33">
        <v>2.8</v>
      </c>
      <c r="G14" s="33">
        <v>0</v>
      </c>
      <c r="H14" s="33">
        <v>0</v>
      </c>
      <c r="I14" s="33">
        <v>0.8</v>
      </c>
      <c r="J14" s="33">
        <v>0</v>
      </c>
      <c r="K14" s="33">
        <v>0</v>
      </c>
      <c r="L14" s="33">
        <v>5.2</v>
      </c>
      <c r="M14" s="18">
        <f t="shared" si="2"/>
        <v>2.6</v>
      </c>
    </row>
    <row r="15" spans="1:13" ht="21">
      <c r="A15" s="24">
        <f t="shared" si="0"/>
        <v>11</v>
      </c>
      <c r="B15" s="25">
        <v>194.45</v>
      </c>
      <c r="C15" s="26">
        <v>261</v>
      </c>
      <c r="D15" s="18">
        <v>1.05</v>
      </c>
      <c r="E15" s="19">
        <f t="shared" si="1"/>
        <v>1300</v>
      </c>
      <c r="F15" s="33">
        <v>3.7</v>
      </c>
      <c r="G15" s="33">
        <v>4.4</v>
      </c>
      <c r="H15" s="33">
        <v>1.9</v>
      </c>
      <c r="I15" s="33">
        <v>0</v>
      </c>
      <c r="J15" s="33">
        <v>0.7</v>
      </c>
      <c r="K15" s="33">
        <v>2.1</v>
      </c>
      <c r="L15" s="33">
        <v>0</v>
      </c>
      <c r="M15" s="18">
        <f t="shared" si="2"/>
        <v>1.05</v>
      </c>
    </row>
    <row r="16" spans="1:13" ht="21">
      <c r="A16" s="24">
        <f t="shared" si="0"/>
        <v>12</v>
      </c>
      <c r="B16" s="25">
        <v>194.37</v>
      </c>
      <c r="C16" s="26">
        <v>250.1</v>
      </c>
      <c r="D16" s="18">
        <v>0</v>
      </c>
      <c r="E16" s="19">
        <f t="shared" si="1"/>
        <v>1300</v>
      </c>
      <c r="F16" s="33">
        <v>1.2</v>
      </c>
      <c r="G16" s="33">
        <v>3</v>
      </c>
      <c r="H16" s="33">
        <v>0</v>
      </c>
      <c r="I16" s="33">
        <v>0.7</v>
      </c>
      <c r="J16" s="33">
        <v>0</v>
      </c>
      <c r="K16" s="33">
        <v>0</v>
      </c>
      <c r="L16" s="33">
        <v>0</v>
      </c>
      <c r="M16" s="18">
        <f t="shared" si="2"/>
        <v>0</v>
      </c>
    </row>
    <row r="17" spans="1:13" ht="21">
      <c r="A17" s="24">
        <f t="shared" si="0"/>
        <v>13</v>
      </c>
      <c r="B17" s="25">
        <v>193.95</v>
      </c>
      <c r="C17" s="26">
        <v>195.75</v>
      </c>
      <c r="D17" s="18">
        <v>5.3</v>
      </c>
      <c r="E17" s="19">
        <f t="shared" si="1"/>
        <v>1300</v>
      </c>
      <c r="F17" s="33">
        <v>8.3</v>
      </c>
      <c r="G17" s="33">
        <v>0</v>
      </c>
      <c r="H17" s="33">
        <v>8.4</v>
      </c>
      <c r="I17" s="33">
        <v>12.5</v>
      </c>
      <c r="J17" s="33">
        <v>6.4</v>
      </c>
      <c r="K17" s="33">
        <v>10.6</v>
      </c>
      <c r="L17" s="33">
        <v>0</v>
      </c>
      <c r="M17" s="18">
        <f t="shared" si="2"/>
        <v>5.3</v>
      </c>
    </row>
    <row r="18" spans="1:13" ht="21">
      <c r="A18" s="24">
        <f t="shared" si="0"/>
        <v>14</v>
      </c>
      <c r="B18" s="25">
        <v>193.91</v>
      </c>
      <c r="C18" s="26">
        <v>190.75</v>
      </c>
      <c r="D18" s="18">
        <v>0.65</v>
      </c>
      <c r="E18" s="19">
        <f t="shared" si="1"/>
        <v>1300</v>
      </c>
      <c r="F18" s="33">
        <v>0</v>
      </c>
      <c r="G18" s="33">
        <v>0</v>
      </c>
      <c r="H18" s="33">
        <v>12.1</v>
      </c>
      <c r="I18" s="33">
        <v>0</v>
      </c>
      <c r="J18" s="33">
        <v>2</v>
      </c>
      <c r="K18" s="33">
        <v>1.3</v>
      </c>
      <c r="L18" s="33">
        <v>0</v>
      </c>
      <c r="M18" s="18">
        <f t="shared" si="2"/>
        <v>0.65</v>
      </c>
    </row>
    <row r="19" spans="1:13" ht="21">
      <c r="A19" s="24">
        <f t="shared" si="0"/>
        <v>15</v>
      </c>
      <c r="B19" s="25">
        <v>193.91</v>
      </c>
      <c r="C19" s="26">
        <v>190.75</v>
      </c>
      <c r="D19" s="18">
        <v>0</v>
      </c>
      <c r="E19" s="19">
        <f t="shared" si="1"/>
        <v>1300</v>
      </c>
      <c r="F19" s="33">
        <v>0</v>
      </c>
      <c r="G19" s="33">
        <v>1.5</v>
      </c>
      <c r="H19" s="33">
        <v>2.7</v>
      </c>
      <c r="I19" s="33">
        <v>0</v>
      </c>
      <c r="J19" s="33">
        <v>0</v>
      </c>
      <c r="K19" s="33">
        <v>0</v>
      </c>
      <c r="L19" s="33">
        <v>0</v>
      </c>
      <c r="M19" s="18">
        <f t="shared" si="2"/>
        <v>0</v>
      </c>
    </row>
    <row r="20" spans="1:13" ht="21">
      <c r="A20" s="24">
        <f t="shared" si="0"/>
        <v>16</v>
      </c>
      <c r="B20" s="25">
        <v>193.81</v>
      </c>
      <c r="C20" s="26">
        <v>178.25</v>
      </c>
      <c r="D20" s="18">
        <v>63.05</v>
      </c>
      <c r="E20" s="19">
        <f t="shared" si="1"/>
        <v>1300</v>
      </c>
      <c r="F20" s="33">
        <v>7.3</v>
      </c>
      <c r="G20" s="33">
        <v>0</v>
      </c>
      <c r="H20" s="33">
        <v>2.1</v>
      </c>
      <c r="I20" s="33">
        <v>10.4</v>
      </c>
      <c r="J20" s="33">
        <v>15</v>
      </c>
      <c r="K20" s="33">
        <v>126.1</v>
      </c>
      <c r="L20" s="33">
        <v>0</v>
      </c>
      <c r="M20" s="18">
        <f t="shared" si="2"/>
        <v>63.05</v>
      </c>
    </row>
    <row r="21" spans="1:13" ht="21">
      <c r="A21" s="24">
        <f t="shared" si="0"/>
        <v>17</v>
      </c>
      <c r="B21" s="25">
        <v>200.08</v>
      </c>
      <c r="C21" s="26">
        <v>1433</v>
      </c>
      <c r="D21" s="18">
        <v>185</v>
      </c>
      <c r="E21" s="19">
        <f t="shared" si="1"/>
        <v>1300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370</v>
      </c>
      <c r="M21" s="18">
        <f t="shared" si="2"/>
        <v>185</v>
      </c>
    </row>
    <row r="22" spans="1:13" ht="21">
      <c r="A22" s="24">
        <f t="shared" si="0"/>
        <v>18</v>
      </c>
      <c r="B22" s="25">
        <v>200.62</v>
      </c>
      <c r="C22" s="26">
        <v>1570.1</v>
      </c>
      <c r="D22" s="18">
        <v>34.25</v>
      </c>
      <c r="E22" s="19">
        <f t="shared" si="1"/>
        <v>1300</v>
      </c>
      <c r="F22" s="33">
        <v>24.4</v>
      </c>
      <c r="G22" s="33">
        <v>0.2</v>
      </c>
      <c r="H22" s="33">
        <v>3.7</v>
      </c>
      <c r="I22" s="33">
        <v>10.5</v>
      </c>
      <c r="J22" s="33">
        <v>0</v>
      </c>
      <c r="K22" s="33">
        <v>3.5</v>
      </c>
      <c r="L22" s="33">
        <v>65</v>
      </c>
      <c r="M22" s="18">
        <f t="shared" si="2"/>
        <v>34.25</v>
      </c>
    </row>
    <row r="23" spans="1:13" ht="21">
      <c r="A23" s="24">
        <f t="shared" si="0"/>
        <v>19</v>
      </c>
      <c r="B23" s="25">
        <v>200.51</v>
      </c>
      <c r="C23" s="26">
        <v>1542.05</v>
      </c>
      <c r="D23" s="18">
        <v>37.75</v>
      </c>
      <c r="E23" s="19">
        <f t="shared" si="1"/>
        <v>1300</v>
      </c>
      <c r="F23" s="33">
        <v>90.2</v>
      </c>
      <c r="G23" s="33">
        <v>10.5</v>
      </c>
      <c r="H23" s="33">
        <v>153</v>
      </c>
      <c r="I23" s="33">
        <v>151.5</v>
      </c>
      <c r="J23" s="33">
        <v>111</v>
      </c>
      <c r="K23" s="33">
        <v>72</v>
      </c>
      <c r="L23" s="33">
        <v>3.5</v>
      </c>
      <c r="M23" s="18">
        <f t="shared" si="2"/>
        <v>37.75</v>
      </c>
    </row>
    <row r="24" spans="1:13" ht="21">
      <c r="A24" s="24">
        <f t="shared" si="0"/>
        <v>20</v>
      </c>
      <c r="B24" s="25">
        <v>199.25</v>
      </c>
      <c r="C24" s="26">
        <v>1229.25</v>
      </c>
      <c r="D24" s="18">
        <v>1.2</v>
      </c>
      <c r="E24" s="19">
        <f t="shared" si="1"/>
        <v>1300</v>
      </c>
      <c r="F24" s="33">
        <v>0</v>
      </c>
      <c r="G24" s="33">
        <v>0</v>
      </c>
      <c r="H24" s="33">
        <v>31.6</v>
      </c>
      <c r="I24" s="33">
        <v>2.3</v>
      </c>
      <c r="J24" s="33">
        <v>2.3</v>
      </c>
      <c r="K24" s="33">
        <v>2.4</v>
      </c>
      <c r="L24" s="33">
        <v>0</v>
      </c>
      <c r="M24" s="18">
        <f t="shared" si="2"/>
        <v>1.2</v>
      </c>
    </row>
    <row r="25" spans="1:13" ht="21">
      <c r="A25" s="24">
        <f t="shared" si="0"/>
        <v>21</v>
      </c>
      <c r="B25" s="25">
        <v>196.76</v>
      </c>
      <c r="C25" s="26">
        <v>660.6</v>
      </c>
      <c r="D25" s="18">
        <v>2.2</v>
      </c>
      <c r="E25" s="19">
        <f t="shared" si="1"/>
        <v>1300</v>
      </c>
      <c r="F25" s="33">
        <v>2.3</v>
      </c>
      <c r="G25" s="33">
        <v>0</v>
      </c>
      <c r="H25" s="33">
        <v>2</v>
      </c>
      <c r="I25" s="33">
        <v>5</v>
      </c>
      <c r="J25" s="33">
        <v>6.7</v>
      </c>
      <c r="K25" s="33">
        <v>4.4</v>
      </c>
      <c r="L25" s="33">
        <v>0</v>
      </c>
      <c r="M25" s="18">
        <f t="shared" si="2"/>
        <v>2.2</v>
      </c>
    </row>
    <row r="26" spans="1:13" ht="21">
      <c r="A26" s="24">
        <f t="shared" si="0"/>
        <v>22</v>
      </c>
      <c r="B26" s="25">
        <v>195.99</v>
      </c>
      <c r="C26" s="26">
        <v>507.15</v>
      </c>
      <c r="D26" s="18">
        <v>4.9</v>
      </c>
      <c r="E26" s="19">
        <f t="shared" si="1"/>
        <v>1300</v>
      </c>
      <c r="F26" s="33">
        <v>13</v>
      </c>
      <c r="G26" s="33">
        <v>0</v>
      </c>
      <c r="H26" s="33">
        <v>36.1</v>
      </c>
      <c r="I26" s="33">
        <v>20.6</v>
      </c>
      <c r="J26" s="33">
        <v>3.2</v>
      </c>
      <c r="K26" s="33">
        <v>9.8</v>
      </c>
      <c r="L26" s="33">
        <v>0</v>
      </c>
      <c r="M26" s="18">
        <f t="shared" si="2"/>
        <v>4.9</v>
      </c>
    </row>
    <row r="27" spans="1:13" ht="21">
      <c r="A27" s="24">
        <f t="shared" si="0"/>
        <v>23</v>
      </c>
      <c r="B27" s="25">
        <v>195.94</v>
      </c>
      <c r="C27" s="26">
        <v>497.9</v>
      </c>
      <c r="D27" s="18">
        <v>2.6</v>
      </c>
      <c r="E27" s="19">
        <f t="shared" si="1"/>
        <v>1300</v>
      </c>
      <c r="F27" s="33">
        <v>2.8</v>
      </c>
      <c r="G27" s="33">
        <v>6.4</v>
      </c>
      <c r="H27" s="33">
        <v>0</v>
      </c>
      <c r="I27" s="33">
        <v>0</v>
      </c>
      <c r="J27" s="33">
        <v>1.4</v>
      </c>
      <c r="K27" s="33">
        <v>2.6</v>
      </c>
      <c r="L27" s="33">
        <v>2.6</v>
      </c>
      <c r="M27" s="18">
        <f t="shared" si="2"/>
        <v>2.6</v>
      </c>
    </row>
    <row r="28" spans="1:13" ht="21">
      <c r="A28" s="24">
        <f t="shared" si="0"/>
        <v>24</v>
      </c>
      <c r="B28" s="25">
        <v>195.98</v>
      </c>
      <c r="C28" s="26">
        <v>505.3</v>
      </c>
      <c r="D28" s="18">
        <v>6.75</v>
      </c>
      <c r="E28" s="19">
        <f t="shared" si="1"/>
        <v>1300</v>
      </c>
      <c r="F28" s="33">
        <v>10</v>
      </c>
      <c r="G28" s="33">
        <v>0</v>
      </c>
      <c r="H28" s="33">
        <v>4.6</v>
      </c>
      <c r="I28" s="33">
        <v>38.4</v>
      </c>
      <c r="J28" s="33">
        <v>2.4</v>
      </c>
      <c r="K28" s="33">
        <v>4.5</v>
      </c>
      <c r="L28" s="33">
        <v>9</v>
      </c>
      <c r="M28" s="18">
        <f t="shared" si="2"/>
        <v>6.75</v>
      </c>
    </row>
    <row r="29" spans="1:13" ht="21">
      <c r="A29" s="24">
        <f t="shared" si="0"/>
        <v>25</v>
      </c>
      <c r="B29" s="25">
        <v>195.8</v>
      </c>
      <c r="C29" s="26">
        <v>472</v>
      </c>
      <c r="D29" s="18">
        <v>7.3</v>
      </c>
      <c r="E29" s="19">
        <f t="shared" si="1"/>
        <v>1300</v>
      </c>
      <c r="F29" s="33">
        <v>0</v>
      </c>
      <c r="G29" s="33">
        <v>8</v>
      </c>
      <c r="H29" s="33">
        <v>1.6</v>
      </c>
      <c r="I29" s="33">
        <v>8.7</v>
      </c>
      <c r="J29" s="33">
        <v>2</v>
      </c>
      <c r="K29" s="33">
        <v>0</v>
      </c>
      <c r="L29" s="33">
        <v>14.6</v>
      </c>
      <c r="M29" s="18">
        <f t="shared" si="2"/>
        <v>7.3</v>
      </c>
    </row>
    <row r="30" spans="1:13" ht="21">
      <c r="A30" s="24">
        <f t="shared" si="0"/>
        <v>26</v>
      </c>
      <c r="B30" s="25">
        <v>195.8</v>
      </c>
      <c r="C30" s="26">
        <v>472</v>
      </c>
      <c r="D30" s="18">
        <v>2.15</v>
      </c>
      <c r="E30" s="19">
        <f t="shared" si="1"/>
        <v>1300</v>
      </c>
      <c r="F30" s="33">
        <v>2.7</v>
      </c>
      <c r="G30" s="33">
        <v>1.5</v>
      </c>
      <c r="H30" s="33">
        <v>14</v>
      </c>
      <c r="I30" s="33">
        <v>18.5</v>
      </c>
      <c r="J30" s="33">
        <v>8.3</v>
      </c>
      <c r="K30" s="33">
        <v>0.8</v>
      </c>
      <c r="L30" s="33">
        <v>3.5</v>
      </c>
      <c r="M30" s="18">
        <f t="shared" si="2"/>
        <v>2.15</v>
      </c>
    </row>
    <row r="31" spans="1:13" ht="21">
      <c r="A31" s="24">
        <f t="shared" si="0"/>
        <v>27</v>
      </c>
      <c r="B31" s="25">
        <v>195.61</v>
      </c>
      <c r="C31" s="26">
        <v>438.75</v>
      </c>
      <c r="D31" s="18">
        <v>0.05</v>
      </c>
      <c r="E31" s="19">
        <f t="shared" si="1"/>
        <v>1300</v>
      </c>
      <c r="F31" s="33">
        <v>7.2</v>
      </c>
      <c r="G31" s="33">
        <v>8.8</v>
      </c>
      <c r="H31" s="33">
        <v>1.3</v>
      </c>
      <c r="I31" s="33">
        <v>31</v>
      </c>
      <c r="J31" s="33">
        <v>22.4</v>
      </c>
      <c r="K31" s="33">
        <v>0.1</v>
      </c>
      <c r="L31" s="33">
        <v>0</v>
      </c>
      <c r="M31" s="18">
        <f t="shared" si="2"/>
        <v>0.05</v>
      </c>
    </row>
    <row r="32" spans="1:13" ht="21">
      <c r="A32" s="24">
        <f t="shared" si="0"/>
        <v>28</v>
      </c>
      <c r="B32" s="25">
        <v>195.72</v>
      </c>
      <c r="C32" s="26">
        <v>458</v>
      </c>
      <c r="D32" s="18">
        <v>1.15</v>
      </c>
      <c r="E32" s="19">
        <f t="shared" si="1"/>
        <v>1300</v>
      </c>
      <c r="F32" s="33">
        <v>0.7</v>
      </c>
      <c r="G32" s="33">
        <v>4.5</v>
      </c>
      <c r="H32" s="33">
        <v>0</v>
      </c>
      <c r="I32" s="33">
        <v>1</v>
      </c>
      <c r="J32" s="33">
        <v>2</v>
      </c>
      <c r="K32" s="33">
        <v>0.1</v>
      </c>
      <c r="L32" s="33">
        <v>2.2</v>
      </c>
      <c r="M32" s="18">
        <f t="shared" si="2"/>
        <v>1.1500000000000001</v>
      </c>
    </row>
    <row r="33" spans="1:13" ht="21">
      <c r="A33" s="24">
        <f t="shared" si="0"/>
        <v>29</v>
      </c>
      <c r="B33" s="25">
        <v>195.32</v>
      </c>
      <c r="C33" s="26">
        <v>391.2</v>
      </c>
      <c r="D33" s="18">
        <v>2.4</v>
      </c>
      <c r="E33" s="19">
        <f t="shared" si="1"/>
        <v>1300</v>
      </c>
      <c r="F33" s="33">
        <v>12.4</v>
      </c>
      <c r="G33" s="33">
        <v>0</v>
      </c>
      <c r="H33" s="33">
        <v>4.7</v>
      </c>
      <c r="I33" s="33">
        <v>3.9</v>
      </c>
      <c r="J33" s="33">
        <v>6</v>
      </c>
      <c r="K33" s="33">
        <v>4.8</v>
      </c>
      <c r="L33" s="33">
        <v>0</v>
      </c>
      <c r="M33" s="18">
        <f t="shared" si="2"/>
        <v>2.4</v>
      </c>
    </row>
    <row r="34" spans="1:13" ht="21">
      <c r="A34" s="24">
        <f t="shared" si="0"/>
        <v>30</v>
      </c>
      <c r="B34" s="25">
        <v>194.89</v>
      </c>
      <c r="C34" s="26">
        <v>323.5</v>
      </c>
      <c r="D34" s="18">
        <v>2.75</v>
      </c>
      <c r="E34" s="19">
        <f t="shared" si="1"/>
        <v>1300</v>
      </c>
      <c r="F34" s="33">
        <v>9.2</v>
      </c>
      <c r="G34" s="33">
        <v>0</v>
      </c>
      <c r="H34" s="33">
        <v>0</v>
      </c>
      <c r="I34" s="33">
        <v>1.8</v>
      </c>
      <c r="J34" s="33">
        <v>0</v>
      </c>
      <c r="K34" s="33">
        <v>1.8</v>
      </c>
      <c r="L34" s="33">
        <v>3.7</v>
      </c>
      <c r="M34" s="18">
        <f t="shared" si="2"/>
        <v>2.75</v>
      </c>
    </row>
    <row r="35" spans="1:13" ht="21">
      <c r="A35" s="24">
        <f t="shared" si="0"/>
        <v>31</v>
      </c>
      <c r="B35" s="25">
        <v>194.74</v>
      </c>
      <c r="C35" s="26">
        <v>301.6</v>
      </c>
      <c r="D35" s="18">
        <v>0.8</v>
      </c>
      <c r="E35" s="19">
        <f t="shared" si="1"/>
        <v>1300</v>
      </c>
      <c r="F35" s="33">
        <v>20.2</v>
      </c>
      <c r="G35" s="33">
        <v>0</v>
      </c>
      <c r="H35" s="33">
        <v>3.3</v>
      </c>
      <c r="I35" s="33">
        <v>6.2</v>
      </c>
      <c r="J35" s="33">
        <v>0</v>
      </c>
      <c r="K35" s="33">
        <v>0.3</v>
      </c>
      <c r="L35" s="33">
        <v>1.3</v>
      </c>
      <c r="M35" s="18">
        <f t="shared" si="2"/>
        <v>0.8</v>
      </c>
    </row>
    <row r="36" spans="1:13" ht="21">
      <c r="A36" s="59"/>
      <c r="B36" s="60"/>
      <c r="C36" s="60"/>
      <c r="D36" s="61"/>
      <c r="E36" s="19"/>
      <c r="F36" s="62"/>
      <c r="G36" s="62"/>
      <c r="H36" s="62"/>
      <c r="I36" s="62"/>
      <c r="J36" s="62"/>
      <c r="K36" s="62"/>
      <c r="L36" s="62"/>
      <c r="M36" s="61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Q49"/>
  <sheetViews>
    <sheetView workbookViewId="0" topLeftCell="A19">
      <selection activeCell="I18" sqref="I18"/>
    </sheetView>
  </sheetViews>
  <sheetFormatPr defaultColWidth="9.140625" defaultRowHeight="21.75"/>
  <cols>
    <col min="1" max="1" width="9.8515625" style="1" customWidth="1"/>
    <col min="2" max="2" width="10.28125" style="1" customWidth="1"/>
    <col min="3" max="3" width="12.7109375" style="1" customWidth="1"/>
    <col min="4" max="4" width="9.8515625" style="1" customWidth="1"/>
    <col min="5" max="5" width="11.421875" style="1" customWidth="1"/>
    <col min="6" max="6" width="13.00390625" style="1" customWidth="1"/>
    <col min="7" max="7" width="13.7109375" style="1" customWidth="1"/>
    <col min="8" max="8" width="10.00390625" style="1" customWidth="1"/>
    <col min="9" max="9" width="11.140625" style="1" customWidth="1"/>
    <col min="10" max="10" width="18.7109375" style="1" customWidth="1"/>
    <col min="11" max="16384" width="9.140625" style="1" customWidth="1"/>
  </cols>
  <sheetData>
    <row r="1" spans="1:7" ht="24">
      <c r="A1" s="228" t="s">
        <v>0</v>
      </c>
      <c r="B1" s="228"/>
      <c r="C1" s="228"/>
      <c r="D1" s="228"/>
      <c r="E1" s="228"/>
      <c r="F1" s="228"/>
      <c r="G1" s="228"/>
    </row>
    <row r="2" spans="1:7" ht="24">
      <c r="A2" s="229" t="s">
        <v>1</v>
      </c>
      <c r="B2" s="229"/>
      <c r="C2" s="229"/>
      <c r="D2" s="229"/>
      <c r="E2" s="229"/>
      <c r="F2" s="229"/>
      <c r="G2" s="229"/>
    </row>
    <row r="3" spans="1:7" ht="21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</row>
    <row r="4" spans="1:7" ht="21">
      <c r="A4" s="5" t="s">
        <v>12</v>
      </c>
      <c r="B4" s="6" t="s">
        <v>13</v>
      </c>
      <c r="C4" s="6" t="s">
        <v>14</v>
      </c>
      <c r="D4" s="6" t="s">
        <v>14</v>
      </c>
      <c r="E4" s="6" t="s">
        <v>14</v>
      </c>
      <c r="F4" s="6" t="s">
        <v>15</v>
      </c>
      <c r="G4" s="6" t="s">
        <v>16</v>
      </c>
    </row>
    <row r="5" spans="1:7" ht="21" hidden="1">
      <c r="A5" s="6">
        <v>1986</v>
      </c>
      <c r="B5" s="6"/>
      <c r="C5" s="5" t="s">
        <v>28</v>
      </c>
      <c r="D5" s="5" t="s">
        <v>29</v>
      </c>
      <c r="E5" s="9" t="s">
        <v>30</v>
      </c>
      <c r="F5" s="9" t="s">
        <v>31</v>
      </c>
      <c r="G5" s="9" t="s">
        <v>32</v>
      </c>
    </row>
    <row r="6" spans="1:7" ht="21">
      <c r="A6" s="11" t="s">
        <v>33</v>
      </c>
      <c r="B6" s="12" t="s">
        <v>34</v>
      </c>
      <c r="C6" s="13" t="s">
        <v>35</v>
      </c>
      <c r="D6" s="14" t="s">
        <v>36</v>
      </c>
      <c r="E6" s="13" t="s">
        <v>37</v>
      </c>
      <c r="F6" s="13" t="s">
        <v>38</v>
      </c>
      <c r="G6" s="13" t="s">
        <v>39</v>
      </c>
    </row>
    <row r="7" spans="1:7" ht="21">
      <c r="A7" s="21" t="s">
        <v>40</v>
      </c>
      <c r="B7" s="22"/>
      <c r="C7" s="5"/>
      <c r="D7" s="23"/>
      <c r="E7" s="5" t="s">
        <v>41</v>
      </c>
      <c r="F7" s="5" t="s">
        <v>42</v>
      </c>
      <c r="G7" s="5" t="s">
        <v>43</v>
      </c>
    </row>
    <row r="8" spans="1:7" s="32" customFormat="1" ht="15" customHeight="1">
      <c r="A8" s="27">
        <v>1</v>
      </c>
      <c r="B8" s="28">
        <v>0.5</v>
      </c>
      <c r="C8" s="29">
        <v>571.4</v>
      </c>
      <c r="D8" s="29"/>
      <c r="E8" s="30"/>
      <c r="F8" s="30"/>
      <c r="G8" s="31"/>
    </row>
    <row r="9" spans="1:7" s="32" customFormat="1" ht="15" customHeight="1">
      <c r="A9" s="34">
        <f aca="true" t="shared" si="0" ref="A9:A38">A8+1</f>
        <v>2</v>
      </c>
      <c r="B9" s="35">
        <v>4.35</v>
      </c>
      <c r="C9" s="36">
        <v>417.2</v>
      </c>
      <c r="D9" s="37"/>
      <c r="E9" s="38"/>
      <c r="F9" s="38"/>
      <c r="G9" s="39"/>
    </row>
    <row r="10" spans="1:7" s="32" customFormat="1" ht="15" customHeight="1">
      <c r="A10" s="34">
        <f t="shared" si="0"/>
        <v>3</v>
      </c>
      <c r="B10" s="40">
        <v>29.5</v>
      </c>
      <c r="C10" s="41">
        <v>329.5</v>
      </c>
      <c r="D10" s="37"/>
      <c r="E10" s="38"/>
      <c r="F10" s="38"/>
      <c r="G10" s="39"/>
    </row>
    <row r="11" spans="1:7" s="32" customFormat="1" ht="15" customHeight="1">
      <c r="A11" s="34">
        <f t="shared" si="0"/>
        <v>4</v>
      </c>
      <c r="B11" s="35">
        <v>0.35</v>
      </c>
      <c r="C11" s="41">
        <v>442.25</v>
      </c>
      <c r="D11" s="37"/>
      <c r="E11" s="38"/>
      <c r="F11" s="38"/>
      <c r="G11" s="39"/>
    </row>
    <row r="12" spans="1:7" s="32" customFormat="1" ht="15" customHeight="1">
      <c r="A12" s="34">
        <f t="shared" si="0"/>
        <v>5</v>
      </c>
      <c r="B12" s="35">
        <v>0</v>
      </c>
      <c r="C12" s="41">
        <v>430.4</v>
      </c>
      <c r="D12" s="37"/>
      <c r="E12" s="38"/>
      <c r="F12" s="38"/>
      <c r="G12" s="39"/>
    </row>
    <row r="13" spans="1:7" s="32" customFormat="1" ht="15" customHeight="1">
      <c r="A13" s="34">
        <f t="shared" si="0"/>
        <v>6</v>
      </c>
      <c r="B13" s="35">
        <v>0</v>
      </c>
      <c r="C13" s="41">
        <v>262.4</v>
      </c>
      <c r="D13" s="37"/>
      <c r="E13" s="38"/>
      <c r="F13" s="38"/>
      <c r="G13" s="39"/>
    </row>
    <row r="14" spans="1:7" s="32" customFormat="1" ht="15" customHeight="1">
      <c r="A14" s="34">
        <f t="shared" si="0"/>
        <v>7</v>
      </c>
      <c r="B14" s="35">
        <v>0</v>
      </c>
      <c r="C14" s="41">
        <v>226.7</v>
      </c>
      <c r="D14" s="41"/>
      <c r="E14" s="38"/>
      <c r="F14" s="38"/>
      <c r="G14" s="39"/>
    </row>
    <row r="15" spans="1:7" s="32" customFormat="1" ht="15" customHeight="1">
      <c r="A15" s="34">
        <f t="shared" si="0"/>
        <v>8</v>
      </c>
      <c r="B15" s="35">
        <v>0</v>
      </c>
      <c r="C15" s="41">
        <v>204.6</v>
      </c>
      <c r="D15" s="42"/>
      <c r="E15" s="38"/>
      <c r="F15" s="38"/>
      <c r="G15" s="39"/>
    </row>
    <row r="16" spans="1:7" s="32" customFormat="1" ht="15" customHeight="1">
      <c r="A16" s="34">
        <f t="shared" si="0"/>
        <v>9</v>
      </c>
      <c r="B16" s="35">
        <v>4.05</v>
      </c>
      <c r="C16" s="43">
        <v>243.6</v>
      </c>
      <c r="D16" s="42"/>
      <c r="E16" s="38"/>
      <c r="F16" s="38"/>
      <c r="G16" s="39"/>
    </row>
    <row r="17" spans="1:7" s="32" customFormat="1" ht="15" customHeight="1">
      <c r="A17" s="34">
        <f t="shared" si="0"/>
        <v>10</v>
      </c>
      <c r="B17" s="35">
        <v>2.6</v>
      </c>
      <c r="C17" s="38">
        <v>266.6</v>
      </c>
      <c r="D17" s="42"/>
      <c r="E17" s="38"/>
      <c r="F17" s="38"/>
      <c r="G17" s="39"/>
    </row>
    <row r="18" spans="1:7" s="32" customFormat="1" ht="15" customHeight="1">
      <c r="A18" s="34">
        <f t="shared" si="0"/>
        <v>11</v>
      </c>
      <c r="B18" s="44">
        <v>1.05</v>
      </c>
      <c r="C18" s="38">
        <v>261</v>
      </c>
      <c r="D18" s="42"/>
      <c r="E18" s="38"/>
      <c r="F18" s="38"/>
      <c r="G18" s="39"/>
    </row>
    <row r="19" spans="1:7" s="32" customFormat="1" ht="15" customHeight="1">
      <c r="A19" s="34">
        <f t="shared" si="0"/>
        <v>12</v>
      </c>
      <c r="B19" s="44">
        <v>0</v>
      </c>
      <c r="C19" s="45">
        <v>250.1</v>
      </c>
      <c r="D19" s="42"/>
      <c r="E19" s="38"/>
      <c r="F19" s="38"/>
      <c r="G19" s="39"/>
    </row>
    <row r="20" spans="1:7" s="32" customFormat="1" ht="15" customHeight="1">
      <c r="A20" s="34">
        <f t="shared" si="0"/>
        <v>13</v>
      </c>
      <c r="B20" s="35">
        <v>5.3</v>
      </c>
      <c r="C20" s="38">
        <v>195.75</v>
      </c>
      <c r="D20" s="45"/>
      <c r="E20" s="38"/>
      <c r="F20" s="38"/>
      <c r="G20" s="39"/>
    </row>
    <row r="21" spans="1:7" s="32" customFormat="1" ht="15" customHeight="1">
      <c r="A21" s="34">
        <f t="shared" si="0"/>
        <v>14</v>
      </c>
      <c r="B21" s="35">
        <v>0.65</v>
      </c>
      <c r="C21" s="38">
        <v>190.75</v>
      </c>
      <c r="D21" s="45"/>
      <c r="E21" s="38"/>
      <c r="F21" s="38"/>
      <c r="G21" s="39"/>
    </row>
    <row r="22" spans="1:7" s="32" customFormat="1" ht="15" customHeight="1">
      <c r="A22" s="34">
        <f t="shared" si="0"/>
        <v>15</v>
      </c>
      <c r="B22" s="35">
        <v>0</v>
      </c>
      <c r="C22" s="38">
        <v>190.75</v>
      </c>
      <c r="D22" s="45"/>
      <c r="E22" s="38"/>
      <c r="F22" s="38"/>
      <c r="G22" s="39"/>
    </row>
    <row r="23" spans="1:7" s="32" customFormat="1" ht="15" customHeight="1">
      <c r="A23" s="180">
        <f t="shared" si="0"/>
        <v>16</v>
      </c>
      <c r="B23" s="181">
        <v>63.05</v>
      </c>
      <c r="C23" s="182">
        <v>178.25</v>
      </c>
      <c r="D23" s="183">
        <f>C23</f>
        <v>178.25</v>
      </c>
      <c r="E23" s="182">
        <f aca="true" t="shared" si="1" ref="E23:E29">C23-D23</f>
        <v>0</v>
      </c>
      <c r="F23" s="182">
        <f>(E23/E$40)*100</f>
        <v>0</v>
      </c>
      <c r="G23" s="184">
        <f>E23/E$42</f>
        <v>0</v>
      </c>
    </row>
    <row r="24" spans="1:9" s="32" customFormat="1" ht="15" customHeight="1">
      <c r="A24" s="180">
        <f t="shared" si="0"/>
        <v>17</v>
      </c>
      <c r="B24" s="181">
        <v>185</v>
      </c>
      <c r="C24" s="182">
        <v>1433</v>
      </c>
      <c r="D24" s="183">
        <f aca="true" t="shared" si="2" ref="D24:D29">D23+((C$29-C$23)/6)</f>
        <v>233.06666666666666</v>
      </c>
      <c r="E24" s="182">
        <f t="shared" si="1"/>
        <v>1199.9333333333334</v>
      </c>
      <c r="F24" s="182">
        <f aca="true" t="shared" si="3" ref="F24:F29">(E24/E$40)*100</f>
        <v>25.414239824914397</v>
      </c>
      <c r="G24" s="184">
        <f aca="true" t="shared" si="4" ref="G24:G29">E24/E$42</f>
        <v>13.413071018704823</v>
      </c>
      <c r="I24" s="32">
        <f>(C23+C22)/2</f>
        <v>184.5</v>
      </c>
    </row>
    <row r="25" spans="1:7" s="32" customFormat="1" ht="15" customHeight="1">
      <c r="A25" s="180">
        <f t="shared" si="0"/>
        <v>18</v>
      </c>
      <c r="B25" s="181">
        <v>34.25</v>
      </c>
      <c r="C25" s="182">
        <v>1570.1</v>
      </c>
      <c r="D25" s="183">
        <f t="shared" si="2"/>
        <v>287.8833333333333</v>
      </c>
      <c r="E25" s="182">
        <f t="shared" si="1"/>
        <v>1282.2166666666667</v>
      </c>
      <c r="F25" s="182">
        <f t="shared" si="3"/>
        <v>27.156976949415796</v>
      </c>
      <c r="G25" s="184">
        <f t="shared" si="4"/>
        <v>14.332848945525003</v>
      </c>
    </row>
    <row r="26" spans="1:7" s="32" customFormat="1" ht="15" customHeight="1">
      <c r="A26" s="180">
        <f t="shared" si="0"/>
        <v>19</v>
      </c>
      <c r="B26" s="181">
        <v>37.75</v>
      </c>
      <c r="C26" s="182">
        <v>1542.05</v>
      </c>
      <c r="D26" s="183">
        <f t="shared" si="2"/>
        <v>342.7</v>
      </c>
      <c r="E26" s="182">
        <f t="shared" si="1"/>
        <v>1199.35</v>
      </c>
      <c r="F26" s="182">
        <f t="shared" si="3"/>
        <v>25.401884994175578</v>
      </c>
      <c r="G26" s="184">
        <f t="shared" si="4"/>
        <v>13.406550413592667</v>
      </c>
    </row>
    <row r="27" spans="1:7" s="32" customFormat="1" ht="15" customHeight="1">
      <c r="A27" s="180">
        <f t="shared" si="0"/>
        <v>20</v>
      </c>
      <c r="B27" s="181">
        <v>1.2</v>
      </c>
      <c r="C27" s="182">
        <v>1229.25</v>
      </c>
      <c r="D27" s="183">
        <f t="shared" si="2"/>
        <v>397.51666666666665</v>
      </c>
      <c r="E27" s="182">
        <f t="shared" si="1"/>
        <v>831.7333333333333</v>
      </c>
      <c r="F27" s="182">
        <f t="shared" si="3"/>
        <v>17.615870662571922</v>
      </c>
      <c r="G27" s="184">
        <f t="shared" si="4"/>
        <v>9.29726507191296</v>
      </c>
    </row>
    <row r="28" spans="1:7" s="32" customFormat="1" ht="15" customHeight="1">
      <c r="A28" s="180">
        <f t="shared" si="0"/>
        <v>21</v>
      </c>
      <c r="B28" s="181">
        <v>2.2</v>
      </c>
      <c r="C28" s="182">
        <v>660.6</v>
      </c>
      <c r="D28" s="183">
        <f t="shared" si="2"/>
        <v>452.3333333333333</v>
      </c>
      <c r="E28" s="182">
        <f t="shared" si="1"/>
        <v>208.2666666666667</v>
      </c>
      <c r="F28" s="182">
        <f t="shared" si="3"/>
        <v>4.411027568922306</v>
      </c>
      <c r="G28" s="184">
        <f t="shared" si="4"/>
        <v>2.328042328042329</v>
      </c>
    </row>
    <row r="29" spans="1:12" s="32" customFormat="1" ht="15" customHeight="1">
      <c r="A29" s="46">
        <f t="shared" si="0"/>
        <v>22</v>
      </c>
      <c r="B29" s="47">
        <v>4.9</v>
      </c>
      <c r="C29" s="48">
        <v>507.15</v>
      </c>
      <c r="D29" s="49">
        <f t="shared" si="2"/>
        <v>507.15</v>
      </c>
      <c r="E29" s="48">
        <f t="shared" si="1"/>
        <v>0</v>
      </c>
      <c r="F29" s="48">
        <f t="shared" si="3"/>
        <v>0</v>
      </c>
      <c r="G29" s="50">
        <f t="shared" si="4"/>
        <v>0</v>
      </c>
      <c r="I29" s="51"/>
      <c r="J29" s="51"/>
      <c r="K29" s="51"/>
      <c r="L29" s="51"/>
    </row>
    <row r="30" spans="1:9" s="32" customFormat="1" ht="15" customHeight="1">
      <c r="A30" s="34">
        <f t="shared" si="0"/>
        <v>23</v>
      </c>
      <c r="B30" s="35">
        <v>2.6</v>
      </c>
      <c r="C30" s="38">
        <v>497.9</v>
      </c>
      <c r="D30" s="45"/>
      <c r="E30" s="38"/>
      <c r="F30" s="38"/>
      <c r="G30" s="39"/>
      <c r="I30" s="51"/>
    </row>
    <row r="31" spans="1:9" s="32" customFormat="1" ht="15" customHeight="1">
      <c r="A31" s="34">
        <f t="shared" si="0"/>
        <v>24</v>
      </c>
      <c r="B31" s="35">
        <v>6.75</v>
      </c>
      <c r="C31" s="38">
        <v>505.3</v>
      </c>
      <c r="D31" s="45"/>
      <c r="E31" s="38"/>
      <c r="F31" s="38"/>
      <c r="G31" s="39"/>
      <c r="I31" s="51"/>
    </row>
    <row r="32" spans="1:9" s="32" customFormat="1" ht="15" customHeight="1">
      <c r="A32" s="34">
        <f t="shared" si="0"/>
        <v>25</v>
      </c>
      <c r="B32" s="35">
        <v>7.3</v>
      </c>
      <c r="C32" s="38">
        <v>472</v>
      </c>
      <c r="D32" s="45"/>
      <c r="E32" s="38"/>
      <c r="F32" s="38"/>
      <c r="G32" s="39"/>
      <c r="I32" s="51"/>
    </row>
    <row r="33" spans="1:9" s="32" customFormat="1" ht="15" customHeight="1">
      <c r="A33" s="34">
        <f t="shared" si="0"/>
        <v>26</v>
      </c>
      <c r="B33" s="35">
        <v>2.15</v>
      </c>
      <c r="C33" s="38">
        <v>472</v>
      </c>
      <c r="D33" s="45"/>
      <c r="E33" s="38"/>
      <c r="F33" s="38"/>
      <c r="G33" s="39"/>
      <c r="I33" s="51"/>
    </row>
    <row r="34" spans="1:9" s="32" customFormat="1" ht="15" customHeight="1">
      <c r="A34" s="34">
        <f t="shared" si="0"/>
        <v>27</v>
      </c>
      <c r="B34" s="35">
        <v>0.05</v>
      </c>
      <c r="C34" s="38">
        <v>438.75</v>
      </c>
      <c r="D34" s="45"/>
      <c r="E34" s="38"/>
      <c r="F34" s="38"/>
      <c r="G34" s="39"/>
      <c r="I34" s="51"/>
    </row>
    <row r="35" spans="1:9" s="32" customFormat="1" ht="15" customHeight="1">
      <c r="A35" s="34">
        <f t="shared" si="0"/>
        <v>28</v>
      </c>
      <c r="B35" s="28">
        <v>1.15</v>
      </c>
      <c r="C35" s="38">
        <v>458</v>
      </c>
      <c r="D35" s="45"/>
      <c r="E35" s="38"/>
      <c r="F35" s="38"/>
      <c r="G35" s="39"/>
      <c r="I35" s="51"/>
    </row>
    <row r="36" spans="1:16" s="32" customFormat="1" ht="17.25" customHeight="1">
      <c r="A36" s="34">
        <f t="shared" si="0"/>
        <v>29</v>
      </c>
      <c r="B36" s="28">
        <v>2.4</v>
      </c>
      <c r="C36" s="38">
        <v>391.2</v>
      </c>
      <c r="D36" s="45"/>
      <c r="E36" s="38"/>
      <c r="F36" s="38"/>
      <c r="G36" s="39"/>
      <c r="I36" s="51"/>
      <c r="J36" s="52" t="s">
        <v>44</v>
      </c>
      <c r="K36" s="53" t="s">
        <v>45</v>
      </c>
      <c r="L36" s="54"/>
      <c r="M36" s="55">
        <f>E42</f>
        <v>89.46</v>
      </c>
      <c r="N36" s="52" t="s">
        <v>46</v>
      </c>
      <c r="O36" s="52"/>
      <c r="P36" s="52"/>
    </row>
    <row r="37" spans="1:17" ht="17.25" customHeight="1">
      <c r="A37" s="34">
        <f t="shared" si="0"/>
        <v>30</v>
      </c>
      <c r="B37" s="28">
        <v>2.75</v>
      </c>
      <c r="C37" s="38">
        <v>323.5</v>
      </c>
      <c r="D37" s="45"/>
      <c r="E37" s="38"/>
      <c r="F37" s="38"/>
      <c r="G37" s="39"/>
      <c r="J37" s="52" t="s">
        <v>47</v>
      </c>
      <c r="K37" s="53" t="s">
        <v>48</v>
      </c>
      <c r="L37" s="56"/>
      <c r="M37" s="57">
        <f>C44</f>
        <v>248.05</v>
      </c>
      <c r="N37" s="52" t="s">
        <v>46</v>
      </c>
      <c r="O37" s="52"/>
      <c r="P37" s="52"/>
      <c r="Q37" s="58"/>
    </row>
    <row r="38" spans="1:16" ht="17.25" customHeight="1">
      <c r="A38" s="34">
        <f t="shared" si="0"/>
        <v>31</v>
      </c>
      <c r="B38" s="28">
        <v>0.8</v>
      </c>
      <c r="C38" s="38">
        <v>301.6</v>
      </c>
      <c r="D38" s="45"/>
      <c r="E38" s="38"/>
      <c r="F38" s="38"/>
      <c r="G38" s="39"/>
      <c r="J38" s="52" t="s">
        <v>49</v>
      </c>
      <c r="K38" s="53" t="s">
        <v>50</v>
      </c>
      <c r="L38" s="56"/>
      <c r="M38" s="55">
        <f>C45</f>
        <v>36.06530941342471</v>
      </c>
      <c r="N38" s="56" t="s">
        <v>15</v>
      </c>
      <c r="O38" s="56"/>
      <c r="P38" s="56"/>
    </row>
    <row r="39" spans="1:7" ht="15" customHeight="1">
      <c r="A39" s="34"/>
      <c r="B39" s="63"/>
      <c r="C39" s="64"/>
      <c r="D39" s="65"/>
      <c r="E39" s="65"/>
      <c r="F39" s="65"/>
      <c r="G39" s="65"/>
    </row>
    <row r="40" spans="1:12" ht="24.75" customHeight="1">
      <c r="A40" s="66"/>
      <c r="B40" s="67"/>
      <c r="C40" s="68"/>
      <c r="D40" s="69" t="s">
        <v>51</v>
      </c>
      <c r="E40" s="70">
        <f>SUM(E23:E29)</f>
        <v>4721.5</v>
      </c>
      <c r="F40" s="71">
        <f>SUM(F23:F29)</f>
        <v>100</v>
      </c>
      <c r="G40" s="72">
        <f>SUM(G23:G29)</f>
        <v>52.777777777777786</v>
      </c>
      <c r="L40" s="52" t="s">
        <v>52</v>
      </c>
    </row>
    <row r="41" spans="1:7" ht="28.5" customHeight="1">
      <c r="A41" s="73" t="s">
        <v>53</v>
      </c>
      <c r="B41" s="74"/>
      <c r="C41" s="75"/>
      <c r="D41" s="76" t="s">
        <v>54</v>
      </c>
      <c r="E41" s="77">
        <f>E40*24*3600*10^-6</f>
        <v>407.9376</v>
      </c>
      <c r="F41" s="78" t="s">
        <v>55</v>
      </c>
      <c r="G41" s="79"/>
    </row>
    <row r="42" spans="1:9" ht="25.5" customHeight="1">
      <c r="A42" s="232" t="s">
        <v>56</v>
      </c>
      <c r="B42" s="233"/>
      <c r="C42" s="233"/>
      <c r="D42" s="76" t="s">
        <v>57</v>
      </c>
      <c r="E42" s="77">
        <f>E41/C43*10^3</f>
        <v>89.46</v>
      </c>
      <c r="F42" s="73" t="s">
        <v>58</v>
      </c>
      <c r="G42" s="80"/>
      <c r="I42" s="81"/>
    </row>
    <row r="43" spans="1:4" ht="21">
      <c r="A43" s="82" t="s">
        <v>59</v>
      </c>
      <c r="B43" s="83"/>
      <c r="C43" s="84">
        <v>4560</v>
      </c>
      <c r="D43" s="83" t="s">
        <v>60</v>
      </c>
    </row>
    <row r="44" spans="1:4" ht="21">
      <c r="A44" s="1" t="s">
        <v>61</v>
      </c>
      <c r="C44" s="85">
        <f>SUM(B23:B24)</f>
        <v>248.05</v>
      </c>
      <c r="D44" s="1" t="s">
        <v>66</v>
      </c>
    </row>
    <row r="45" spans="1:4" ht="21">
      <c r="A45" s="1" t="s">
        <v>49</v>
      </c>
      <c r="C45" s="86">
        <f>(E42/C44)*100</f>
        <v>36.06530941342471</v>
      </c>
      <c r="D45" s="1" t="s">
        <v>62</v>
      </c>
    </row>
    <row r="46" spans="2:7" ht="21">
      <c r="B46" s="87"/>
      <c r="C46" s="86"/>
      <c r="D46" s="51"/>
      <c r="E46" s="32"/>
      <c r="F46" s="32"/>
      <c r="G46" s="32"/>
    </row>
    <row r="47" spans="1:7" ht="21">
      <c r="A47" s="230" t="s">
        <v>63</v>
      </c>
      <c r="B47" s="230"/>
      <c r="C47" s="230"/>
      <c r="D47" s="230"/>
      <c r="E47" s="230"/>
      <c r="F47" s="230"/>
      <c r="G47" s="230"/>
    </row>
    <row r="48" spans="1:7" ht="21">
      <c r="A48" s="231" t="s">
        <v>64</v>
      </c>
      <c r="B48" s="231"/>
      <c r="C48" s="231"/>
      <c r="D48" s="231"/>
      <c r="E48" s="231"/>
      <c r="F48" s="231"/>
      <c r="G48" s="231"/>
    </row>
    <row r="49" spans="1:7" ht="21">
      <c r="A49" s="88" t="s">
        <v>65</v>
      </c>
      <c r="B49" s="88"/>
      <c r="C49" s="88"/>
      <c r="D49" s="88"/>
      <c r="E49" s="88"/>
      <c r="F49" s="88"/>
      <c r="G49" s="88"/>
    </row>
  </sheetData>
  <mergeCells count="5">
    <mergeCell ref="A1:G1"/>
    <mergeCell ref="A2:G2"/>
    <mergeCell ref="A47:G47"/>
    <mergeCell ref="A48:G48"/>
    <mergeCell ref="A42:C42"/>
  </mergeCells>
  <printOptions/>
  <pageMargins left="1.36" right="0.75" top="0.82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AA40"/>
  <sheetViews>
    <sheetView zoomScaleSheetLayoutView="100" workbookViewId="0" topLeftCell="A25">
      <selection activeCell="R4" sqref="R4"/>
    </sheetView>
  </sheetViews>
  <sheetFormatPr defaultColWidth="9.140625" defaultRowHeight="21.75"/>
  <cols>
    <col min="1" max="1" width="5.7109375" style="89" customWidth="1"/>
    <col min="2" max="2" width="9.140625" style="89" customWidth="1"/>
    <col min="3" max="3" width="8.57421875" style="89" customWidth="1"/>
    <col min="4" max="4" width="7.57421875" style="89" customWidth="1"/>
    <col min="5" max="5" width="0.71875" style="89" customWidth="1"/>
    <col min="6" max="6" width="6.00390625" style="89" bestFit="1" customWidth="1"/>
    <col min="7" max="7" width="6.00390625" style="89" customWidth="1"/>
    <col min="8" max="8" width="6.421875" style="89" customWidth="1"/>
    <col min="9" max="10" width="5.421875" style="89" customWidth="1"/>
    <col min="11" max="16" width="5.00390625" style="89" customWidth="1"/>
    <col min="17" max="17" width="7.00390625" style="89" customWidth="1"/>
    <col min="18" max="18" width="9.00390625" style="89" customWidth="1"/>
    <col min="19" max="20" width="6.7109375" style="89" customWidth="1"/>
    <col min="21" max="21" width="12.140625" style="89" customWidth="1"/>
    <col min="22" max="22" width="13.7109375" style="89" customWidth="1"/>
    <col min="23" max="25" width="10.7109375" style="89" customWidth="1"/>
    <col min="26" max="16384" width="9.140625" style="89" customWidth="1"/>
  </cols>
  <sheetData>
    <row r="1" spans="1:18" ht="36.75" customHeight="1">
      <c r="A1" s="234" t="s">
        <v>100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1:18" ht="36.75" customHeight="1">
      <c r="A2" s="234" t="s">
        <v>68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27" ht="22.5" customHeight="1">
      <c r="A3" s="90"/>
      <c r="B3" s="91" t="s">
        <v>13</v>
      </c>
      <c r="C3" s="92" t="s">
        <v>69</v>
      </c>
      <c r="D3" s="91" t="s">
        <v>70</v>
      </c>
      <c r="E3" s="93"/>
      <c r="F3" s="94"/>
      <c r="G3" s="95"/>
      <c r="H3" s="95"/>
      <c r="I3" s="96" t="s">
        <v>4</v>
      </c>
      <c r="J3" s="95"/>
      <c r="K3" s="95"/>
      <c r="L3" s="95"/>
      <c r="M3" s="95"/>
      <c r="N3" s="95"/>
      <c r="O3" s="95"/>
      <c r="P3" s="95"/>
      <c r="Q3" s="97" t="s">
        <v>71</v>
      </c>
      <c r="R3" s="98">
        <v>178.25</v>
      </c>
      <c r="AA3" s="99"/>
    </row>
    <row r="4" spans="1:25" ht="22.5" customHeight="1">
      <c r="A4" s="91" t="s">
        <v>4</v>
      </c>
      <c r="B4" s="100" t="s">
        <v>5</v>
      </c>
      <c r="C4" s="101" t="s">
        <v>72</v>
      </c>
      <c r="D4" s="102">
        <v>0.36</v>
      </c>
      <c r="E4" s="93"/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3" t="s">
        <v>73</v>
      </c>
      <c r="R4" s="104" t="s">
        <v>74</v>
      </c>
      <c r="S4" s="105"/>
      <c r="T4" s="106"/>
      <c r="U4" s="106"/>
      <c r="V4" s="106"/>
      <c r="W4" s="106"/>
      <c r="X4" s="106"/>
      <c r="Y4" s="106"/>
    </row>
    <row r="5" spans="1:27" ht="22.5" customHeight="1">
      <c r="A5" s="107">
        <v>2561</v>
      </c>
      <c r="B5" s="108" t="s">
        <v>33</v>
      </c>
      <c r="C5" s="108" t="s">
        <v>34</v>
      </c>
      <c r="D5" s="109" t="s">
        <v>35</v>
      </c>
      <c r="E5" s="110"/>
      <c r="F5" s="110" t="s">
        <v>36</v>
      </c>
      <c r="G5" s="110" t="s">
        <v>37</v>
      </c>
      <c r="H5" s="110" t="s">
        <v>38</v>
      </c>
      <c r="I5" s="110" t="s">
        <v>39</v>
      </c>
      <c r="J5" s="110" t="s">
        <v>75</v>
      </c>
      <c r="K5" s="110" t="s">
        <v>76</v>
      </c>
      <c r="L5" s="110" t="s">
        <v>77</v>
      </c>
      <c r="M5" s="110" t="s">
        <v>78</v>
      </c>
      <c r="N5" s="110" t="s">
        <v>79</v>
      </c>
      <c r="O5" s="110" t="s">
        <v>80</v>
      </c>
      <c r="P5" s="110" t="s">
        <v>81</v>
      </c>
      <c r="Q5" s="111" t="s">
        <v>82</v>
      </c>
      <c r="R5" s="111" t="s">
        <v>83</v>
      </c>
      <c r="S5" s="112"/>
      <c r="T5" s="113"/>
      <c r="U5" s="113"/>
      <c r="V5" s="113"/>
      <c r="W5" s="113"/>
      <c r="X5" s="113"/>
      <c r="Y5" s="113"/>
      <c r="AA5" s="114"/>
    </row>
    <row r="6" spans="1:27" ht="22.5" customHeight="1">
      <c r="A6" s="115" t="s">
        <v>84</v>
      </c>
      <c r="B6" s="116" t="s">
        <v>19</v>
      </c>
      <c r="C6" s="116" t="s">
        <v>85</v>
      </c>
      <c r="D6" s="117" t="s">
        <v>86</v>
      </c>
      <c r="E6" s="118"/>
      <c r="F6" s="119" t="s">
        <v>87</v>
      </c>
      <c r="G6" s="119" t="s">
        <v>88</v>
      </c>
      <c r="H6" s="119" t="s">
        <v>89</v>
      </c>
      <c r="I6" s="119" t="s">
        <v>90</v>
      </c>
      <c r="J6" s="119" t="s">
        <v>91</v>
      </c>
      <c r="K6" s="119" t="s">
        <v>92</v>
      </c>
      <c r="L6" s="119" t="s">
        <v>93</v>
      </c>
      <c r="M6" s="119" t="s">
        <v>94</v>
      </c>
      <c r="N6" s="119" t="s">
        <v>95</v>
      </c>
      <c r="O6" s="119" t="s">
        <v>96</v>
      </c>
      <c r="P6" s="119" t="s">
        <v>97</v>
      </c>
      <c r="Q6" s="120" t="s">
        <v>98</v>
      </c>
      <c r="R6" s="120" t="s">
        <v>99</v>
      </c>
      <c r="S6" s="121"/>
      <c r="T6" s="122"/>
      <c r="U6" s="122"/>
      <c r="AA6" s="123"/>
    </row>
    <row r="7" spans="1:27" ht="21" customHeight="1">
      <c r="A7" s="124">
        <v>16</v>
      </c>
      <c r="B7" s="125">
        <v>63.05</v>
      </c>
      <c r="C7" s="126">
        <v>0</v>
      </c>
      <c r="D7" s="127">
        <f aca="true" t="shared" si="0" ref="D7:D13">+B7*$D$4</f>
        <v>22.697999999999997</v>
      </c>
      <c r="E7" s="128"/>
      <c r="F7" s="129">
        <f aca="true" t="shared" si="1" ref="F7:F17">+$D$7*C7</f>
        <v>0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>
        <f aca="true" t="shared" si="2" ref="Q7:Q15">SUM(F7:P7)</f>
        <v>0</v>
      </c>
      <c r="R7" s="131">
        <f aca="true" t="shared" si="3" ref="R7:R15">+Q7+$R$3</f>
        <v>178.25</v>
      </c>
      <c r="S7" s="132"/>
      <c r="T7" s="122"/>
      <c r="U7" s="237" t="s">
        <v>11</v>
      </c>
      <c r="V7" s="237"/>
      <c r="W7" s="237"/>
      <c r="X7" s="237"/>
      <c r="AA7" s="135"/>
    </row>
    <row r="8" spans="1:27" ht="21" customHeight="1">
      <c r="A8" s="136">
        <f aca="true" t="shared" si="4" ref="A8:A14">A7+1</f>
        <v>17</v>
      </c>
      <c r="B8" s="125">
        <v>185</v>
      </c>
      <c r="C8" s="137">
        <v>13.413071018704823</v>
      </c>
      <c r="D8" s="138">
        <f t="shared" si="0"/>
        <v>66.6</v>
      </c>
      <c r="E8" s="139"/>
      <c r="F8" s="140">
        <f t="shared" si="1"/>
        <v>304.449885982562</v>
      </c>
      <c r="G8" s="141">
        <f aca="true" t="shared" si="5" ref="G8:G18">+$D$8*C7</f>
        <v>0</v>
      </c>
      <c r="H8" s="141"/>
      <c r="I8" s="141"/>
      <c r="J8" s="141"/>
      <c r="K8" s="141"/>
      <c r="L8" s="141"/>
      <c r="M8" s="141"/>
      <c r="N8" s="141"/>
      <c r="O8" s="141"/>
      <c r="P8" s="141"/>
      <c r="Q8" s="142">
        <f t="shared" si="2"/>
        <v>304.449885982562</v>
      </c>
      <c r="R8" s="143">
        <f t="shared" si="3"/>
        <v>482.699885982562</v>
      </c>
      <c r="S8" s="121"/>
      <c r="T8" s="122"/>
      <c r="U8" s="133" t="s">
        <v>67</v>
      </c>
      <c r="V8" s="134">
        <v>16</v>
      </c>
      <c r="W8" s="134">
        <f>V8+1</f>
        <v>17</v>
      </c>
      <c r="X8" s="134">
        <f>W8+1</f>
        <v>18</v>
      </c>
      <c r="AA8" s="135"/>
    </row>
    <row r="9" spans="1:27" ht="21" customHeight="1">
      <c r="A9" s="136">
        <f t="shared" si="4"/>
        <v>18</v>
      </c>
      <c r="B9" s="125">
        <v>34.3</v>
      </c>
      <c r="C9" s="137">
        <v>14.332848945525003</v>
      </c>
      <c r="D9" s="138">
        <f t="shared" si="0"/>
        <v>12.347999999999999</v>
      </c>
      <c r="E9" s="139"/>
      <c r="F9" s="140">
        <f t="shared" si="1"/>
        <v>325.3270053655265</v>
      </c>
      <c r="G9" s="141">
        <f t="shared" si="5"/>
        <v>893.3105298457411</v>
      </c>
      <c r="H9" s="141">
        <f aca="true" t="shared" si="6" ref="H9:H19">+$D$9*C7</f>
        <v>0</v>
      </c>
      <c r="I9" s="141"/>
      <c r="J9" s="141"/>
      <c r="K9" s="141"/>
      <c r="L9" s="141"/>
      <c r="M9" s="141"/>
      <c r="N9" s="141"/>
      <c r="O9" s="141"/>
      <c r="P9" s="141"/>
      <c r="Q9" s="142">
        <f t="shared" si="2"/>
        <v>1218.6375352112677</v>
      </c>
      <c r="R9" s="146">
        <f t="shared" si="3"/>
        <v>1396.8875352112677</v>
      </c>
      <c r="S9" s="238" t="s">
        <v>102</v>
      </c>
      <c r="T9" s="239"/>
      <c r="U9" s="144" t="s">
        <v>21</v>
      </c>
      <c r="V9" s="145">
        <v>7.3</v>
      </c>
      <c r="W9" s="145">
        <v>0</v>
      </c>
      <c r="X9" s="145">
        <v>24.4</v>
      </c>
      <c r="AA9" s="135"/>
    </row>
    <row r="10" spans="1:27" ht="21" customHeight="1">
      <c r="A10" s="136">
        <f t="shared" si="4"/>
        <v>19</v>
      </c>
      <c r="B10" s="149"/>
      <c r="C10" s="137">
        <v>13.406550413592667</v>
      </c>
      <c r="D10" s="138">
        <f t="shared" si="0"/>
        <v>0</v>
      </c>
      <c r="E10" s="139"/>
      <c r="F10" s="140">
        <f t="shared" si="1"/>
        <v>304.3018812877263</v>
      </c>
      <c r="G10" s="140">
        <f t="shared" si="5"/>
        <v>954.5677397719651</v>
      </c>
      <c r="H10" s="141">
        <f t="shared" si="6"/>
        <v>165.62460093896715</v>
      </c>
      <c r="I10" s="141">
        <f aca="true" t="shared" si="7" ref="I10:I20">+$D$10*C7</f>
        <v>0</v>
      </c>
      <c r="J10" s="141"/>
      <c r="K10" s="141"/>
      <c r="L10" s="141"/>
      <c r="M10" s="141"/>
      <c r="N10" s="141"/>
      <c r="O10" s="141"/>
      <c r="P10" s="141"/>
      <c r="Q10" s="142">
        <f t="shared" si="2"/>
        <v>1424.4942219986585</v>
      </c>
      <c r="R10" s="150">
        <f t="shared" si="3"/>
        <v>1602.7442219986585</v>
      </c>
      <c r="S10" s="240" t="s">
        <v>112</v>
      </c>
      <c r="T10" s="241"/>
      <c r="U10" s="147" t="s">
        <v>22</v>
      </c>
      <c r="V10" s="148">
        <v>0</v>
      </c>
      <c r="W10" s="145">
        <v>0</v>
      </c>
      <c r="X10" s="148">
        <v>0.2</v>
      </c>
      <c r="AA10" s="135"/>
    </row>
    <row r="11" spans="1:27" ht="21" customHeight="1">
      <c r="A11" s="136">
        <f t="shared" si="4"/>
        <v>20</v>
      </c>
      <c r="B11" s="149"/>
      <c r="C11" s="137">
        <v>9.29726507191296</v>
      </c>
      <c r="D11" s="138">
        <f t="shared" si="0"/>
        <v>0</v>
      </c>
      <c r="E11" s="139"/>
      <c r="F11" s="140">
        <f t="shared" si="1"/>
        <v>211.02932260228033</v>
      </c>
      <c r="G11" s="140">
        <f t="shared" si="5"/>
        <v>892.8762575452715</v>
      </c>
      <c r="H11" s="141">
        <f t="shared" si="6"/>
        <v>176.98201877934272</v>
      </c>
      <c r="I11" s="141">
        <f t="shared" si="7"/>
        <v>0</v>
      </c>
      <c r="J11" s="141">
        <f aca="true" t="shared" si="8" ref="J11:J21">+$D$11*C7</f>
        <v>0</v>
      </c>
      <c r="K11" s="141"/>
      <c r="L11" s="141"/>
      <c r="M11" s="141"/>
      <c r="N11" s="141"/>
      <c r="O11" s="141"/>
      <c r="P11" s="141"/>
      <c r="Q11" s="142">
        <f t="shared" si="2"/>
        <v>1280.8875989268947</v>
      </c>
      <c r="R11" s="152">
        <f t="shared" si="3"/>
        <v>1459.1375989268947</v>
      </c>
      <c r="S11" s="132"/>
      <c r="T11" s="122"/>
      <c r="U11" s="147" t="s">
        <v>23</v>
      </c>
      <c r="V11" s="145">
        <v>2.1</v>
      </c>
      <c r="W11" s="145">
        <v>0</v>
      </c>
      <c r="X11" s="145">
        <v>3.7</v>
      </c>
      <c r="AA11" s="135"/>
    </row>
    <row r="12" spans="1:27" ht="21" customHeight="1">
      <c r="A12" s="136">
        <f t="shared" si="4"/>
        <v>21</v>
      </c>
      <c r="B12" s="149"/>
      <c r="C12" s="137">
        <v>2.328042328042329</v>
      </c>
      <c r="D12" s="138">
        <f t="shared" si="0"/>
        <v>0</v>
      </c>
      <c r="E12" s="139"/>
      <c r="F12" s="140">
        <f t="shared" si="1"/>
        <v>52.84190476190477</v>
      </c>
      <c r="G12" s="140">
        <f t="shared" si="5"/>
        <v>619.1978537894031</v>
      </c>
      <c r="H12" s="141">
        <f t="shared" si="6"/>
        <v>165.54408450704224</v>
      </c>
      <c r="I12" s="141">
        <f t="shared" si="7"/>
        <v>0</v>
      </c>
      <c r="J12" s="141">
        <f t="shared" si="8"/>
        <v>0</v>
      </c>
      <c r="K12" s="141">
        <f aca="true" t="shared" si="9" ref="K12:K22">+$D$12*C7</f>
        <v>0</v>
      </c>
      <c r="L12" s="141"/>
      <c r="M12" s="141"/>
      <c r="N12" s="141"/>
      <c r="O12" s="141"/>
      <c r="P12" s="141"/>
      <c r="Q12" s="142">
        <f t="shared" si="2"/>
        <v>837.5838430583501</v>
      </c>
      <c r="R12" s="143">
        <f t="shared" si="3"/>
        <v>1015.8338430583501</v>
      </c>
      <c r="S12" s="121"/>
      <c r="T12" s="122"/>
      <c r="U12" s="147" t="s">
        <v>24</v>
      </c>
      <c r="V12" s="145">
        <v>10.4</v>
      </c>
      <c r="W12" s="145">
        <v>0</v>
      </c>
      <c r="X12" s="145">
        <v>10.5</v>
      </c>
      <c r="AA12" s="135"/>
    </row>
    <row r="13" spans="1:27" ht="21" customHeight="1">
      <c r="A13" s="136">
        <f t="shared" si="4"/>
        <v>22</v>
      </c>
      <c r="B13" s="149"/>
      <c r="C13" s="137">
        <v>0</v>
      </c>
      <c r="D13" s="138">
        <f t="shared" si="0"/>
        <v>0</v>
      </c>
      <c r="E13" s="139"/>
      <c r="F13" s="140">
        <f t="shared" si="1"/>
        <v>0</v>
      </c>
      <c r="G13" s="141">
        <f t="shared" si="5"/>
        <v>155.0476190476191</v>
      </c>
      <c r="H13" s="141">
        <f t="shared" si="6"/>
        <v>114.80262910798122</v>
      </c>
      <c r="I13" s="141">
        <f t="shared" si="7"/>
        <v>0</v>
      </c>
      <c r="J13" s="141">
        <f t="shared" si="8"/>
        <v>0</v>
      </c>
      <c r="K13" s="141">
        <f t="shared" si="9"/>
        <v>0</v>
      </c>
      <c r="L13" s="141">
        <f aca="true" t="shared" si="10" ref="L13:L23">+$D$13*C7</f>
        <v>0</v>
      </c>
      <c r="M13" s="141"/>
      <c r="N13" s="141"/>
      <c r="O13" s="141"/>
      <c r="P13" s="141"/>
      <c r="Q13" s="142">
        <f t="shared" si="2"/>
        <v>269.8502481556003</v>
      </c>
      <c r="R13" s="143">
        <f t="shared" si="3"/>
        <v>448.1002481556003</v>
      </c>
      <c r="S13" s="132"/>
      <c r="T13" s="122"/>
      <c r="U13" s="147" t="s">
        <v>25</v>
      </c>
      <c r="V13" s="145">
        <v>15</v>
      </c>
      <c r="W13" s="145">
        <v>0</v>
      </c>
      <c r="X13" s="145">
        <v>0</v>
      </c>
      <c r="AA13" s="135"/>
    </row>
    <row r="14" spans="1:24" ht="21" customHeight="1">
      <c r="A14" s="136">
        <f t="shared" si="4"/>
        <v>23</v>
      </c>
      <c r="B14" s="149"/>
      <c r="C14" s="156"/>
      <c r="D14" s="138"/>
      <c r="E14" s="139"/>
      <c r="F14" s="141">
        <f t="shared" si="1"/>
        <v>0</v>
      </c>
      <c r="G14" s="141">
        <f t="shared" si="5"/>
        <v>0</v>
      </c>
      <c r="H14" s="141">
        <f t="shared" si="6"/>
        <v>28.746666666666673</v>
      </c>
      <c r="I14" s="141">
        <f t="shared" si="7"/>
        <v>0</v>
      </c>
      <c r="J14" s="141">
        <f t="shared" si="8"/>
        <v>0</v>
      </c>
      <c r="K14" s="141">
        <f t="shared" si="9"/>
        <v>0</v>
      </c>
      <c r="L14" s="141">
        <f t="shared" si="10"/>
        <v>0</v>
      </c>
      <c r="M14" s="141">
        <f aca="true" t="shared" si="11" ref="M14:M24">+$D$14*C7</f>
        <v>0</v>
      </c>
      <c r="N14" s="141"/>
      <c r="O14" s="141"/>
      <c r="P14" s="141"/>
      <c r="Q14" s="142">
        <f t="shared" si="2"/>
        <v>28.746666666666673</v>
      </c>
      <c r="R14" s="143">
        <f t="shared" si="3"/>
        <v>206.99666666666667</v>
      </c>
      <c r="S14" s="121"/>
      <c r="T14" s="122"/>
      <c r="U14" s="153" t="s">
        <v>26</v>
      </c>
      <c r="V14" s="154">
        <v>126.1</v>
      </c>
      <c r="W14" s="155">
        <v>0</v>
      </c>
      <c r="X14" s="155">
        <v>3.5</v>
      </c>
    </row>
    <row r="15" spans="1:24" ht="21" customHeight="1">
      <c r="A15" s="159"/>
      <c r="B15" s="149"/>
      <c r="C15" s="156"/>
      <c r="D15" s="138"/>
      <c r="E15" s="139"/>
      <c r="F15" s="141">
        <f t="shared" si="1"/>
        <v>0</v>
      </c>
      <c r="G15" s="141">
        <f t="shared" si="5"/>
        <v>0</v>
      </c>
      <c r="H15" s="141">
        <f t="shared" si="6"/>
        <v>0</v>
      </c>
      <c r="I15" s="141">
        <f t="shared" si="7"/>
        <v>0</v>
      </c>
      <c r="J15" s="141">
        <f t="shared" si="8"/>
        <v>0</v>
      </c>
      <c r="K15" s="141">
        <f t="shared" si="9"/>
        <v>0</v>
      </c>
      <c r="L15" s="141">
        <f t="shared" si="10"/>
        <v>0</v>
      </c>
      <c r="M15" s="141">
        <f t="shared" si="11"/>
        <v>0</v>
      </c>
      <c r="N15" s="141">
        <f aca="true" t="shared" si="12" ref="N15:N25">+$D$15*C7</f>
        <v>0</v>
      </c>
      <c r="O15" s="141"/>
      <c r="P15" s="141"/>
      <c r="Q15" s="142">
        <f t="shared" si="2"/>
        <v>0</v>
      </c>
      <c r="R15" s="143">
        <f t="shared" si="3"/>
        <v>178.25</v>
      </c>
      <c r="S15" s="132"/>
      <c r="T15" s="122"/>
      <c r="U15" s="157" t="s">
        <v>27</v>
      </c>
      <c r="V15" s="158">
        <v>0</v>
      </c>
      <c r="W15" s="158">
        <v>370</v>
      </c>
      <c r="X15" s="158">
        <v>65</v>
      </c>
    </row>
    <row r="16" spans="1:25" ht="21" customHeight="1">
      <c r="A16" s="136"/>
      <c r="B16" s="162"/>
      <c r="C16" s="156"/>
      <c r="D16" s="138"/>
      <c r="E16" s="139"/>
      <c r="F16" s="141">
        <f t="shared" si="1"/>
        <v>0</v>
      </c>
      <c r="G16" s="141">
        <f t="shared" si="5"/>
        <v>0</v>
      </c>
      <c r="H16" s="141">
        <f t="shared" si="6"/>
        <v>0</v>
      </c>
      <c r="I16" s="141">
        <f t="shared" si="7"/>
        <v>0</v>
      </c>
      <c r="J16" s="141">
        <f t="shared" si="8"/>
        <v>0</v>
      </c>
      <c r="K16" s="141">
        <f t="shared" si="9"/>
        <v>0</v>
      </c>
      <c r="L16" s="141">
        <f t="shared" si="10"/>
        <v>0</v>
      </c>
      <c r="M16" s="141">
        <f t="shared" si="11"/>
        <v>0</v>
      </c>
      <c r="N16" s="141">
        <f t="shared" si="12"/>
        <v>0</v>
      </c>
      <c r="O16" s="141">
        <f aca="true" t="shared" si="13" ref="O16:O26">+$D$16*C7</f>
        <v>0</v>
      </c>
      <c r="P16" s="141"/>
      <c r="Q16" s="142"/>
      <c r="R16" s="143"/>
      <c r="S16" s="121"/>
      <c r="T16" s="122"/>
      <c r="U16" s="160" t="s">
        <v>101</v>
      </c>
      <c r="V16" s="161">
        <f>AVERAGE(V14:V15)</f>
        <v>63.05</v>
      </c>
      <c r="W16" s="161">
        <f>AVERAGE(W14:W15)</f>
        <v>185</v>
      </c>
      <c r="X16" s="161">
        <f>AVERAGE(X14:X15)</f>
        <v>34.25</v>
      </c>
      <c r="Y16" s="105"/>
    </row>
    <row r="17" spans="1:25" ht="21" customHeight="1">
      <c r="A17" s="124"/>
      <c r="B17" s="162"/>
      <c r="C17" s="156"/>
      <c r="D17" s="138"/>
      <c r="E17" s="139"/>
      <c r="F17" s="141">
        <f t="shared" si="1"/>
        <v>0</v>
      </c>
      <c r="G17" s="141">
        <f t="shared" si="5"/>
        <v>0</v>
      </c>
      <c r="H17" s="141">
        <f t="shared" si="6"/>
        <v>0</v>
      </c>
      <c r="I17" s="141">
        <f t="shared" si="7"/>
        <v>0</v>
      </c>
      <c r="J17" s="141">
        <f t="shared" si="8"/>
        <v>0</v>
      </c>
      <c r="K17" s="141">
        <f t="shared" si="9"/>
        <v>0</v>
      </c>
      <c r="L17" s="141">
        <f t="shared" si="10"/>
        <v>0</v>
      </c>
      <c r="M17" s="141">
        <f t="shared" si="11"/>
        <v>0</v>
      </c>
      <c r="N17" s="141">
        <f t="shared" si="12"/>
        <v>0</v>
      </c>
      <c r="O17" s="141">
        <f t="shared" si="13"/>
        <v>0</v>
      </c>
      <c r="P17" s="141">
        <f aca="true" t="shared" si="14" ref="P17:P27">$D$17*C7</f>
        <v>0</v>
      </c>
      <c r="Q17" s="142"/>
      <c r="R17" s="143"/>
      <c r="S17" s="132"/>
      <c r="T17" s="105"/>
      <c r="U17" s="105"/>
      <c r="V17" s="105"/>
      <c r="W17" s="105"/>
      <c r="X17" s="105"/>
      <c r="Y17" s="105"/>
    </row>
    <row r="18" spans="1:25" ht="21" customHeight="1">
      <c r="A18" s="136"/>
      <c r="B18" s="163"/>
      <c r="C18" s="156"/>
      <c r="D18" s="138"/>
      <c r="E18" s="139"/>
      <c r="F18" s="141"/>
      <c r="G18" s="141">
        <f t="shared" si="5"/>
        <v>0</v>
      </c>
      <c r="H18" s="141">
        <f t="shared" si="6"/>
        <v>0</v>
      </c>
      <c r="I18" s="141">
        <f t="shared" si="7"/>
        <v>0</v>
      </c>
      <c r="J18" s="141">
        <f t="shared" si="8"/>
        <v>0</v>
      </c>
      <c r="K18" s="141">
        <f t="shared" si="9"/>
        <v>0</v>
      </c>
      <c r="L18" s="141">
        <f t="shared" si="10"/>
        <v>0</v>
      </c>
      <c r="M18" s="141">
        <f t="shared" si="11"/>
        <v>0</v>
      </c>
      <c r="N18" s="141">
        <f t="shared" si="12"/>
        <v>0</v>
      </c>
      <c r="O18" s="141">
        <f t="shared" si="13"/>
        <v>0</v>
      </c>
      <c r="P18" s="141">
        <f t="shared" si="14"/>
        <v>0</v>
      </c>
      <c r="Q18" s="142"/>
      <c r="R18" s="143"/>
      <c r="S18" s="164"/>
      <c r="T18" s="105"/>
      <c r="U18" s="105"/>
      <c r="V18" s="165"/>
      <c r="W18" s="166"/>
      <c r="X18" s="122"/>
      <c r="Y18" s="105"/>
    </row>
    <row r="19" spans="1:25" ht="21" customHeight="1">
      <c r="A19" s="167"/>
      <c r="B19" s="163"/>
      <c r="C19" s="156"/>
      <c r="D19" s="138"/>
      <c r="E19" s="139"/>
      <c r="F19" s="141"/>
      <c r="G19" s="141"/>
      <c r="H19" s="141">
        <f t="shared" si="6"/>
        <v>0</v>
      </c>
      <c r="I19" s="141">
        <f t="shared" si="7"/>
        <v>0</v>
      </c>
      <c r="J19" s="141">
        <f t="shared" si="8"/>
        <v>0</v>
      </c>
      <c r="K19" s="141">
        <f t="shared" si="9"/>
        <v>0</v>
      </c>
      <c r="L19" s="141">
        <f t="shared" si="10"/>
        <v>0</v>
      </c>
      <c r="M19" s="141">
        <f t="shared" si="11"/>
        <v>0</v>
      </c>
      <c r="N19" s="141">
        <f t="shared" si="12"/>
        <v>0</v>
      </c>
      <c r="O19" s="141">
        <f t="shared" si="13"/>
        <v>0</v>
      </c>
      <c r="P19" s="141">
        <f t="shared" si="14"/>
        <v>0</v>
      </c>
      <c r="Q19" s="142"/>
      <c r="R19" s="143"/>
      <c r="S19" s="132"/>
      <c r="T19" s="105"/>
      <c r="U19" s="105"/>
      <c r="V19" s="105"/>
      <c r="W19" s="105"/>
      <c r="X19" s="105"/>
      <c r="Y19" s="105"/>
    </row>
    <row r="20" spans="1:19" ht="21" customHeight="1">
      <c r="A20" s="167"/>
      <c r="B20" s="163"/>
      <c r="C20" s="156"/>
      <c r="D20" s="139"/>
      <c r="E20" s="139"/>
      <c r="F20" s="141"/>
      <c r="G20" s="141"/>
      <c r="H20" s="141"/>
      <c r="I20" s="141">
        <f t="shared" si="7"/>
        <v>0</v>
      </c>
      <c r="J20" s="141">
        <f t="shared" si="8"/>
        <v>0</v>
      </c>
      <c r="K20" s="141">
        <f t="shared" si="9"/>
        <v>0</v>
      </c>
      <c r="L20" s="141">
        <f t="shared" si="10"/>
        <v>0</v>
      </c>
      <c r="M20" s="141">
        <f t="shared" si="11"/>
        <v>0</v>
      </c>
      <c r="N20" s="141">
        <f t="shared" si="12"/>
        <v>0</v>
      </c>
      <c r="O20" s="141">
        <f t="shared" si="13"/>
        <v>0</v>
      </c>
      <c r="P20" s="141">
        <f t="shared" si="14"/>
        <v>0</v>
      </c>
      <c r="Q20" s="142"/>
      <c r="R20" s="143"/>
      <c r="S20" s="164"/>
    </row>
    <row r="21" spans="1:19" ht="21" customHeight="1">
      <c r="A21" s="167"/>
      <c r="B21" s="163"/>
      <c r="C21" s="156"/>
      <c r="D21" s="139"/>
      <c r="E21" s="139"/>
      <c r="F21" s="141"/>
      <c r="G21" s="141"/>
      <c r="H21" s="141"/>
      <c r="I21" s="141"/>
      <c r="J21" s="141">
        <f t="shared" si="8"/>
        <v>0</v>
      </c>
      <c r="K21" s="141">
        <f t="shared" si="9"/>
        <v>0</v>
      </c>
      <c r="L21" s="141">
        <f t="shared" si="10"/>
        <v>0</v>
      </c>
      <c r="M21" s="141">
        <f t="shared" si="11"/>
        <v>0</v>
      </c>
      <c r="N21" s="141">
        <f t="shared" si="12"/>
        <v>0</v>
      </c>
      <c r="O21" s="141">
        <f t="shared" si="13"/>
        <v>0</v>
      </c>
      <c r="P21" s="141">
        <f t="shared" si="14"/>
        <v>0</v>
      </c>
      <c r="Q21" s="142"/>
      <c r="R21" s="143"/>
      <c r="S21" s="168"/>
    </row>
    <row r="22" spans="1:19" ht="21" customHeight="1">
      <c r="A22" s="167"/>
      <c r="B22" s="163"/>
      <c r="C22" s="156"/>
      <c r="D22" s="139"/>
      <c r="E22" s="139"/>
      <c r="F22" s="141"/>
      <c r="G22" s="141"/>
      <c r="H22" s="141"/>
      <c r="I22" s="141"/>
      <c r="J22" s="141"/>
      <c r="K22" s="141">
        <f t="shared" si="9"/>
        <v>0</v>
      </c>
      <c r="L22" s="141">
        <f t="shared" si="10"/>
        <v>0</v>
      </c>
      <c r="M22" s="141">
        <f t="shared" si="11"/>
        <v>0</v>
      </c>
      <c r="N22" s="141">
        <f t="shared" si="12"/>
        <v>0</v>
      </c>
      <c r="O22" s="141">
        <f t="shared" si="13"/>
        <v>0</v>
      </c>
      <c r="P22" s="141">
        <f t="shared" si="14"/>
        <v>0</v>
      </c>
      <c r="Q22" s="142"/>
      <c r="R22" s="143"/>
      <c r="S22" s="164"/>
    </row>
    <row r="23" spans="1:19" ht="21" customHeight="1">
      <c r="A23" s="167"/>
      <c r="B23" s="167"/>
      <c r="C23" s="169"/>
      <c r="D23" s="167"/>
      <c r="E23" s="167"/>
      <c r="F23" s="141"/>
      <c r="G23" s="141"/>
      <c r="H23" s="141"/>
      <c r="I23" s="141"/>
      <c r="J23" s="141"/>
      <c r="K23" s="141"/>
      <c r="L23" s="141">
        <f t="shared" si="10"/>
        <v>0</v>
      </c>
      <c r="M23" s="141">
        <f t="shared" si="11"/>
        <v>0</v>
      </c>
      <c r="N23" s="141">
        <f t="shared" si="12"/>
        <v>0</v>
      </c>
      <c r="O23" s="141">
        <f t="shared" si="13"/>
        <v>0</v>
      </c>
      <c r="P23" s="141">
        <f t="shared" si="14"/>
        <v>0</v>
      </c>
      <c r="Q23" s="142"/>
      <c r="R23" s="143"/>
      <c r="S23" s="168"/>
    </row>
    <row r="24" spans="1:19" ht="21" customHeight="1">
      <c r="A24" s="167"/>
      <c r="B24" s="167"/>
      <c r="C24" s="167"/>
      <c r="D24" s="167"/>
      <c r="E24" s="167"/>
      <c r="F24" s="141"/>
      <c r="G24" s="141"/>
      <c r="H24" s="141"/>
      <c r="I24" s="141"/>
      <c r="J24" s="141"/>
      <c r="K24" s="141"/>
      <c r="L24" s="141"/>
      <c r="M24" s="141">
        <f t="shared" si="11"/>
        <v>0</v>
      </c>
      <c r="N24" s="141">
        <f t="shared" si="12"/>
        <v>0</v>
      </c>
      <c r="O24" s="141">
        <f t="shared" si="13"/>
        <v>0</v>
      </c>
      <c r="P24" s="141">
        <f t="shared" si="14"/>
        <v>0</v>
      </c>
      <c r="Q24" s="142"/>
      <c r="R24" s="143"/>
      <c r="S24" s="164"/>
    </row>
    <row r="25" spans="1:19" ht="21" customHeight="1">
      <c r="A25" s="167"/>
      <c r="B25" s="167"/>
      <c r="C25" s="167"/>
      <c r="D25" s="167"/>
      <c r="E25" s="167"/>
      <c r="F25" s="141"/>
      <c r="G25" s="141"/>
      <c r="H25" s="141"/>
      <c r="I25" s="141"/>
      <c r="J25" s="141"/>
      <c r="K25" s="141"/>
      <c r="L25" s="141"/>
      <c r="M25" s="141"/>
      <c r="N25" s="141">
        <f t="shared" si="12"/>
        <v>0</v>
      </c>
      <c r="O25" s="141">
        <f t="shared" si="13"/>
        <v>0</v>
      </c>
      <c r="P25" s="141">
        <f t="shared" si="14"/>
        <v>0</v>
      </c>
      <c r="Q25" s="142"/>
      <c r="R25" s="143"/>
      <c r="S25" s="168"/>
    </row>
    <row r="26" spans="1:19" ht="21" customHeight="1">
      <c r="A26" s="167"/>
      <c r="B26" s="167"/>
      <c r="C26" s="167"/>
      <c r="D26" s="167"/>
      <c r="E26" s="167"/>
      <c r="F26" s="141"/>
      <c r="G26" s="141"/>
      <c r="H26" s="141"/>
      <c r="I26" s="141"/>
      <c r="J26" s="141"/>
      <c r="K26" s="141"/>
      <c r="L26" s="141"/>
      <c r="M26" s="141"/>
      <c r="N26" s="141"/>
      <c r="O26" s="141">
        <f t="shared" si="13"/>
        <v>0</v>
      </c>
      <c r="P26" s="141">
        <f t="shared" si="14"/>
        <v>0</v>
      </c>
      <c r="Q26" s="142"/>
      <c r="R26" s="143"/>
      <c r="S26" s="164"/>
    </row>
    <row r="27" spans="1:19" ht="21" customHeight="1">
      <c r="A27" s="167"/>
      <c r="B27" s="167"/>
      <c r="C27" s="167"/>
      <c r="D27" s="167"/>
      <c r="E27" s="167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>
        <f t="shared" si="14"/>
        <v>0</v>
      </c>
      <c r="Q27" s="142"/>
      <c r="R27" s="143"/>
      <c r="S27" s="168"/>
    </row>
    <row r="28" spans="1:19" ht="21" customHeight="1">
      <c r="A28" s="170"/>
      <c r="B28" s="170"/>
      <c r="C28" s="170"/>
      <c r="D28" s="170"/>
      <c r="E28" s="170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2"/>
      <c r="R28" s="173"/>
      <c r="S28" s="164"/>
    </row>
    <row r="29" ht="21" customHeight="1"/>
    <row r="30" spans="8:18" ht="21" customHeight="1">
      <c r="H30" s="236"/>
      <c r="I30" s="236"/>
      <c r="J30" s="236"/>
      <c r="K30" s="236"/>
      <c r="L30" s="236"/>
      <c r="M30" s="236"/>
      <c r="O30" s="235"/>
      <c r="P30" s="235"/>
      <c r="Q30" s="235"/>
      <c r="R30" s="235"/>
    </row>
    <row r="31" spans="15:18" ht="21" customHeight="1">
      <c r="O31" s="242"/>
      <c r="P31" s="242"/>
      <c r="Q31" s="175"/>
      <c r="R31" s="174"/>
    </row>
    <row r="32" spans="7:14" ht="21" customHeight="1">
      <c r="G32" s="176"/>
      <c r="H32" s="151"/>
      <c r="I32" s="151"/>
      <c r="J32" s="151"/>
      <c r="K32" s="151"/>
      <c r="L32" s="151"/>
      <c r="M32" s="151"/>
      <c r="N32" s="151"/>
    </row>
    <row r="33" spans="6:12" ht="21" customHeight="1">
      <c r="F33" s="177"/>
      <c r="G33" s="177"/>
      <c r="H33" s="177"/>
      <c r="I33" s="177"/>
      <c r="J33" s="177"/>
      <c r="K33" s="177"/>
      <c r="L33" s="177"/>
    </row>
    <row r="34" spans="6:12" ht="21" customHeight="1">
      <c r="F34" s="178"/>
      <c r="G34" s="179"/>
      <c r="H34" s="179"/>
      <c r="I34" s="179"/>
      <c r="J34" s="179"/>
      <c r="K34" s="179"/>
      <c r="L34" s="179"/>
    </row>
    <row r="35" spans="6:12" ht="21" customHeight="1">
      <c r="F35" s="178"/>
      <c r="G35" s="179"/>
      <c r="H35" s="179"/>
      <c r="I35" s="179"/>
      <c r="J35" s="179"/>
      <c r="K35" s="179"/>
      <c r="L35" s="179"/>
    </row>
    <row r="39" ht="21.75"/>
    <row r="40" ht="21.75">
      <c r="R40" s="99"/>
    </row>
  </sheetData>
  <sheetProtection/>
  <mergeCells count="8">
    <mergeCell ref="U7:X7"/>
    <mergeCell ref="S9:T9"/>
    <mergeCell ref="S10:T10"/>
    <mergeCell ref="O31:P31"/>
    <mergeCell ref="A1:R1"/>
    <mergeCell ref="A2:R2"/>
    <mergeCell ref="O30:R30"/>
    <mergeCell ref="H30:M30"/>
  </mergeCells>
  <conditionalFormatting sqref="V9:X16">
    <cfRule type="cellIs" priority="1" dxfId="0" operator="lessThanOrEqual" stopIfTrue="1">
      <formula>35</formula>
    </cfRule>
    <cfRule type="cellIs" priority="2" dxfId="1" operator="greaterThan" stopIfTrue="1">
      <formula>35</formula>
    </cfRule>
  </conditionalFormatting>
  <printOptions/>
  <pageMargins left="0.42" right="0" top="0.7480314960629921" bottom="0.787401574803149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223">
      <selection activeCell="O230" sqref="O230"/>
    </sheetView>
  </sheetViews>
  <sheetFormatPr defaultColWidth="9.140625" defaultRowHeight="21.75"/>
  <cols>
    <col min="1" max="1" width="7.8515625" style="188" customWidth="1"/>
    <col min="2" max="2" width="8.00390625" style="188" customWidth="1"/>
    <col min="3" max="3" width="8.140625" style="188" customWidth="1"/>
    <col min="4" max="5" width="8.00390625" style="188" customWidth="1"/>
    <col min="6" max="6" width="8.57421875" style="188" bestFit="1" customWidth="1"/>
    <col min="7" max="12" width="8.140625" style="188" customWidth="1"/>
    <col min="13" max="13" width="9.8515625" style="188" customWidth="1"/>
    <col min="14" max="16384" width="11.421875" style="188" customWidth="1"/>
  </cols>
  <sheetData>
    <row r="1" spans="1:20" ht="22.5" customHeight="1">
      <c r="A1" s="185" t="s">
        <v>110</v>
      </c>
      <c r="B1" s="185"/>
      <c r="C1" s="185"/>
      <c r="D1" s="185"/>
      <c r="E1" s="185"/>
      <c r="F1" s="185"/>
      <c r="G1" s="185"/>
      <c r="H1" s="185"/>
      <c r="I1" s="186"/>
      <c r="J1" s="186"/>
      <c r="K1" s="186"/>
      <c r="L1" s="186"/>
      <c r="M1" s="187"/>
      <c r="N1" s="187"/>
      <c r="O1" s="187"/>
      <c r="P1" s="187"/>
      <c r="Q1" s="187"/>
      <c r="R1" s="187"/>
      <c r="S1" s="187"/>
      <c r="T1" s="187"/>
    </row>
    <row r="2" spans="1:20" ht="22.5" customHeight="1">
      <c r="A2" s="185" t="s">
        <v>111</v>
      </c>
      <c r="B2" s="185"/>
      <c r="C2" s="185"/>
      <c r="D2" s="185"/>
      <c r="E2" s="185"/>
      <c r="F2" s="185"/>
      <c r="G2" s="185"/>
      <c r="H2" s="185"/>
      <c r="I2" s="186"/>
      <c r="J2" s="186"/>
      <c r="K2" s="186"/>
      <c r="L2" s="186"/>
      <c r="M2" s="189" t="s">
        <v>2</v>
      </c>
      <c r="N2" s="190">
        <v>192.2</v>
      </c>
      <c r="O2" s="187"/>
      <c r="P2" s="187"/>
      <c r="Q2" s="187"/>
      <c r="R2" s="187"/>
      <c r="S2" s="187"/>
      <c r="T2" s="187"/>
    </row>
    <row r="3" spans="1:20" ht="22.5" customHeight="1">
      <c r="A3" s="191" t="s">
        <v>103</v>
      </c>
      <c r="B3" s="185"/>
      <c r="C3" s="185"/>
      <c r="D3" s="185"/>
      <c r="E3" s="185"/>
      <c r="F3" s="185"/>
      <c r="G3" s="185"/>
      <c r="H3" s="185"/>
      <c r="I3" s="186"/>
      <c r="J3" s="186"/>
      <c r="K3" s="186"/>
      <c r="L3" s="186"/>
      <c r="M3" s="187"/>
      <c r="N3" s="187"/>
      <c r="O3" s="187"/>
      <c r="P3" s="187"/>
      <c r="Q3" s="190">
        <f>N2-191.7</f>
        <v>0.5</v>
      </c>
      <c r="R3" s="187"/>
      <c r="S3" s="187"/>
      <c r="T3" s="187"/>
    </row>
    <row r="4" spans="1:20" ht="22.5" customHeight="1">
      <c r="A4" s="192" t="s">
        <v>17</v>
      </c>
      <c r="B4" s="192" t="s">
        <v>17</v>
      </c>
      <c r="C4" s="192" t="s">
        <v>18</v>
      </c>
      <c r="D4" s="192" t="s">
        <v>17</v>
      </c>
      <c r="E4" s="192" t="s">
        <v>17</v>
      </c>
      <c r="F4" s="192" t="s">
        <v>18</v>
      </c>
      <c r="G4" s="192" t="s">
        <v>17</v>
      </c>
      <c r="H4" s="192" t="s">
        <v>17</v>
      </c>
      <c r="I4" s="192" t="s">
        <v>18</v>
      </c>
      <c r="J4" s="192" t="s">
        <v>17</v>
      </c>
      <c r="K4" s="192" t="s">
        <v>17</v>
      </c>
      <c r="L4" s="192" t="s">
        <v>18</v>
      </c>
      <c r="M4" s="193"/>
      <c r="N4" s="194"/>
      <c r="O4" s="187"/>
      <c r="P4" s="187"/>
      <c r="Q4" s="187"/>
      <c r="R4" s="187"/>
      <c r="S4" s="187"/>
      <c r="T4" s="187"/>
    </row>
    <row r="5" spans="1:20" ht="22.5" customHeight="1">
      <c r="A5" s="195" t="s">
        <v>104</v>
      </c>
      <c r="B5" s="195" t="s">
        <v>105</v>
      </c>
      <c r="C5" s="195" t="s">
        <v>106</v>
      </c>
      <c r="D5" s="195" t="s">
        <v>104</v>
      </c>
      <c r="E5" s="195" t="s">
        <v>105</v>
      </c>
      <c r="F5" s="195" t="s">
        <v>106</v>
      </c>
      <c r="G5" s="195" t="s">
        <v>104</v>
      </c>
      <c r="H5" s="195" t="s">
        <v>105</v>
      </c>
      <c r="I5" s="195" t="s">
        <v>106</v>
      </c>
      <c r="J5" s="195" t="s">
        <v>104</v>
      </c>
      <c r="K5" s="195" t="s">
        <v>105</v>
      </c>
      <c r="L5" s="195" t="s">
        <v>106</v>
      </c>
      <c r="M5" s="189" t="s">
        <v>107</v>
      </c>
      <c r="N5" s="189" t="s">
        <v>108</v>
      </c>
      <c r="O5" s="187"/>
      <c r="P5" s="187"/>
      <c r="Q5" s="196" t="s">
        <v>109</v>
      </c>
      <c r="R5" s="187"/>
      <c r="S5" s="187"/>
      <c r="T5" s="187"/>
    </row>
    <row r="6" spans="1:20" ht="16.5" customHeight="1">
      <c r="A6" s="197">
        <v>191.7</v>
      </c>
      <c r="B6" s="198">
        <f>A6-N2</f>
        <v>-0.5</v>
      </c>
      <c r="C6" s="199">
        <v>0</v>
      </c>
      <c r="D6" s="197">
        <f>+A55+0.01</f>
        <v>192.19999999999953</v>
      </c>
      <c r="E6" s="198">
        <f>+B55+0.01</f>
        <v>3.0878077872387166E-16</v>
      </c>
      <c r="F6" s="200">
        <f>+C55+$N$10/10</f>
        <v>17.999999999999993</v>
      </c>
      <c r="G6" s="197">
        <f>+D55+0.01</f>
        <v>192.69999999999908</v>
      </c>
      <c r="H6" s="198">
        <f>+E55+0.01</f>
        <v>0.5000000000000006</v>
      </c>
      <c r="I6" s="200">
        <f>+F55+$N$15/10</f>
        <v>56.999999999999986</v>
      </c>
      <c r="J6" s="197">
        <f>+G55+0.01</f>
        <v>193.19999999999862</v>
      </c>
      <c r="K6" s="198">
        <f>+H55+0.01</f>
        <v>1.0000000000000009</v>
      </c>
      <c r="L6" s="201">
        <f>+I55+$N$20/10</f>
        <v>107.99999999999993</v>
      </c>
      <c r="M6" s="202">
        <v>191.7</v>
      </c>
      <c r="N6" s="187">
        <v>2.5</v>
      </c>
      <c r="O6" s="187"/>
      <c r="P6" s="187"/>
      <c r="Q6" s="196">
        <v>0</v>
      </c>
      <c r="R6" s="187"/>
      <c r="S6" s="187"/>
      <c r="T6" s="187"/>
    </row>
    <row r="7" spans="1:20" ht="16.5" customHeight="1">
      <c r="A7" s="203">
        <f aca="true" t="shared" si="0" ref="A7:A38">+A6+0.01</f>
        <v>191.70999999999998</v>
      </c>
      <c r="B7" s="204">
        <f aca="true" t="shared" si="1" ref="B7:B38">+B6+0.01</f>
        <v>-0.49</v>
      </c>
      <c r="C7" s="200">
        <f aca="true" t="shared" si="2" ref="C7:C16">+C6+$N$6/10</f>
        <v>0.25</v>
      </c>
      <c r="D7" s="203">
        <f aca="true" t="shared" si="3" ref="D7:D38">+D6+0.01</f>
        <v>192.20999999999952</v>
      </c>
      <c r="E7" s="204">
        <f aca="true" t="shared" si="4" ref="E7:E38">+E6+0.01</f>
        <v>0.010000000000000309</v>
      </c>
      <c r="F7" s="200">
        <f aca="true" t="shared" si="5" ref="F7:F16">+F6+$N$11/10</f>
        <v>18.619999999999994</v>
      </c>
      <c r="G7" s="203">
        <f aca="true" t="shared" si="6" ref="G7:G38">+G6+0.01</f>
        <v>192.70999999999907</v>
      </c>
      <c r="H7" s="204">
        <f aca="true" t="shared" si="7" ref="H7:H38">+H6+0.01</f>
        <v>0.5100000000000006</v>
      </c>
      <c r="I7" s="200">
        <f aca="true" t="shared" si="8" ref="I7:I16">+I6+$N$16/10</f>
        <v>57.94999999999999</v>
      </c>
      <c r="J7" s="203">
        <f aca="true" t="shared" si="9" ref="J7:J38">+J6+0.01</f>
        <v>193.20999999999862</v>
      </c>
      <c r="K7" s="204">
        <f aca="true" t="shared" si="10" ref="K7:K38">+K6+0.01</f>
        <v>1.010000000000001</v>
      </c>
      <c r="L7" s="200">
        <f aca="true" t="shared" si="11" ref="L7:L16">+L6+$N$21/10</f>
        <v>109.09999999999992</v>
      </c>
      <c r="M7" s="202">
        <f aca="true" t="shared" si="12" ref="M7:M38">M6+0.1</f>
        <v>191.79999999999998</v>
      </c>
      <c r="N7" s="187">
        <v>2.7</v>
      </c>
      <c r="O7" s="187"/>
      <c r="P7" s="187"/>
      <c r="Q7" s="196">
        <f aca="true" t="shared" si="13" ref="Q7:Q38">Q6+N6</f>
        <v>2.5</v>
      </c>
      <c r="R7" s="187"/>
      <c r="S7" s="187"/>
      <c r="T7" s="187"/>
    </row>
    <row r="8" spans="1:20" ht="16.5" customHeight="1">
      <c r="A8" s="203">
        <f t="shared" si="0"/>
        <v>191.71999999999997</v>
      </c>
      <c r="B8" s="204">
        <f t="shared" si="1"/>
        <v>-0.48</v>
      </c>
      <c r="C8" s="200">
        <f t="shared" si="2"/>
        <v>0.5</v>
      </c>
      <c r="D8" s="203">
        <f t="shared" si="3"/>
        <v>192.21999999999952</v>
      </c>
      <c r="E8" s="204">
        <f t="shared" si="4"/>
        <v>0.02000000000000031</v>
      </c>
      <c r="F8" s="200">
        <f t="shared" si="5"/>
        <v>19.239999999999995</v>
      </c>
      <c r="G8" s="203">
        <f t="shared" si="6"/>
        <v>192.71999999999906</v>
      </c>
      <c r="H8" s="204">
        <f t="shared" si="7"/>
        <v>0.5200000000000006</v>
      </c>
      <c r="I8" s="200">
        <f t="shared" si="8"/>
        <v>58.89999999999999</v>
      </c>
      <c r="J8" s="203">
        <f t="shared" si="9"/>
        <v>193.2199999999986</v>
      </c>
      <c r="K8" s="204">
        <f t="shared" si="10"/>
        <v>1.020000000000001</v>
      </c>
      <c r="L8" s="200">
        <f t="shared" si="11"/>
        <v>110.19999999999992</v>
      </c>
      <c r="M8" s="202">
        <f t="shared" si="12"/>
        <v>191.89999999999998</v>
      </c>
      <c r="N8" s="187">
        <v>3.3</v>
      </c>
      <c r="O8" s="187"/>
      <c r="P8" s="187"/>
      <c r="Q8" s="196">
        <f t="shared" si="13"/>
        <v>5.2</v>
      </c>
      <c r="R8" s="187"/>
      <c r="S8" s="187"/>
      <c r="T8" s="187"/>
    </row>
    <row r="9" spans="1:20" ht="16.5" customHeight="1">
      <c r="A9" s="203">
        <f t="shared" si="0"/>
        <v>191.72999999999996</v>
      </c>
      <c r="B9" s="204">
        <f t="shared" si="1"/>
        <v>-0.47</v>
      </c>
      <c r="C9" s="200">
        <f t="shared" si="2"/>
        <v>0.75</v>
      </c>
      <c r="D9" s="203">
        <f t="shared" si="3"/>
        <v>192.2299999999995</v>
      </c>
      <c r="E9" s="204">
        <f t="shared" si="4"/>
        <v>0.03000000000000031</v>
      </c>
      <c r="F9" s="200">
        <f t="shared" si="5"/>
        <v>19.859999999999996</v>
      </c>
      <c r="G9" s="203">
        <f t="shared" si="6"/>
        <v>192.72999999999905</v>
      </c>
      <c r="H9" s="204">
        <f t="shared" si="7"/>
        <v>0.5300000000000006</v>
      </c>
      <c r="I9" s="200">
        <f t="shared" si="8"/>
        <v>59.849999999999994</v>
      </c>
      <c r="J9" s="203">
        <f t="shared" si="9"/>
        <v>193.2299999999986</v>
      </c>
      <c r="K9" s="204">
        <f t="shared" si="10"/>
        <v>1.030000000000001</v>
      </c>
      <c r="L9" s="200">
        <f t="shared" si="11"/>
        <v>111.29999999999991</v>
      </c>
      <c r="M9" s="202">
        <f t="shared" si="12"/>
        <v>191.99999999999997</v>
      </c>
      <c r="N9" s="187">
        <v>4.5</v>
      </c>
      <c r="O9" s="187"/>
      <c r="P9" s="187"/>
      <c r="Q9" s="196">
        <f t="shared" si="13"/>
        <v>8.5</v>
      </c>
      <c r="R9" s="187"/>
      <c r="S9" s="187"/>
      <c r="T9" s="187"/>
    </row>
    <row r="10" spans="1:20" ht="16.5" customHeight="1">
      <c r="A10" s="203">
        <f t="shared" si="0"/>
        <v>191.73999999999995</v>
      </c>
      <c r="B10" s="204">
        <f t="shared" si="1"/>
        <v>-0.45999999999999996</v>
      </c>
      <c r="C10" s="200">
        <f t="shared" si="2"/>
        <v>1</v>
      </c>
      <c r="D10" s="203">
        <f t="shared" si="3"/>
        <v>192.2399999999995</v>
      </c>
      <c r="E10" s="204">
        <f t="shared" si="4"/>
        <v>0.04000000000000031</v>
      </c>
      <c r="F10" s="200">
        <f t="shared" si="5"/>
        <v>20.479999999999997</v>
      </c>
      <c r="G10" s="203">
        <f t="shared" si="6"/>
        <v>192.73999999999904</v>
      </c>
      <c r="H10" s="204">
        <f t="shared" si="7"/>
        <v>0.5400000000000006</v>
      </c>
      <c r="I10" s="200">
        <f t="shared" si="8"/>
        <v>60.8</v>
      </c>
      <c r="J10" s="203">
        <f t="shared" si="9"/>
        <v>193.2399999999986</v>
      </c>
      <c r="K10" s="204">
        <f t="shared" si="10"/>
        <v>1.040000000000001</v>
      </c>
      <c r="L10" s="200">
        <f t="shared" si="11"/>
        <v>112.3999999999999</v>
      </c>
      <c r="M10" s="202">
        <f t="shared" si="12"/>
        <v>192.09999999999997</v>
      </c>
      <c r="N10" s="187">
        <v>5</v>
      </c>
      <c r="O10" s="187"/>
      <c r="P10" s="187"/>
      <c r="Q10" s="196">
        <f t="shared" si="13"/>
        <v>13</v>
      </c>
      <c r="R10" s="187"/>
      <c r="S10" s="187"/>
      <c r="T10" s="187"/>
    </row>
    <row r="11" spans="1:20" ht="16.5" customHeight="1">
      <c r="A11" s="203">
        <f t="shared" si="0"/>
        <v>191.74999999999994</v>
      </c>
      <c r="B11" s="204">
        <f t="shared" si="1"/>
        <v>-0.44999999999999996</v>
      </c>
      <c r="C11" s="200">
        <f t="shared" si="2"/>
        <v>1.25</v>
      </c>
      <c r="D11" s="203">
        <f t="shared" si="3"/>
        <v>192.2499999999995</v>
      </c>
      <c r="E11" s="204">
        <f t="shared" si="4"/>
        <v>0.050000000000000315</v>
      </c>
      <c r="F11" s="200">
        <f t="shared" si="5"/>
        <v>21.099999999999998</v>
      </c>
      <c r="G11" s="203">
        <f t="shared" si="6"/>
        <v>192.74999999999903</v>
      </c>
      <c r="H11" s="204">
        <f t="shared" si="7"/>
        <v>0.5500000000000006</v>
      </c>
      <c r="I11" s="200">
        <f t="shared" si="8"/>
        <v>61.75</v>
      </c>
      <c r="J11" s="203">
        <f t="shared" si="9"/>
        <v>193.24999999999858</v>
      </c>
      <c r="K11" s="204">
        <f t="shared" si="10"/>
        <v>1.050000000000001</v>
      </c>
      <c r="L11" s="200">
        <f t="shared" si="11"/>
        <v>113.4999999999999</v>
      </c>
      <c r="M11" s="202">
        <f t="shared" si="12"/>
        <v>192.19999999999996</v>
      </c>
      <c r="N11" s="187">
        <v>6.2</v>
      </c>
      <c r="O11" s="187"/>
      <c r="P11" s="187"/>
      <c r="Q11" s="196">
        <f t="shared" si="13"/>
        <v>18</v>
      </c>
      <c r="R11" s="187"/>
      <c r="S11" s="187"/>
      <c r="T11" s="187"/>
    </row>
    <row r="12" spans="1:20" ht="16.5" customHeight="1">
      <c r="A12" s="203">
        <f t="shared" si="0"/>
        <v>191.75999999999993</v>
      </c>
      <c r="B12" s="204">
        <f t="shared" si="1"/>
        <v>-0.43999999999999995</v>
      </c>
      <c r="C12" s="200">
        <f t="shared" si="2"/>
        <v>1.5</v>
      </c>
      <c r="D12" s="203">
        <f t="shared" si="3"/>
        <v>192.25999999999948</v>
      </c>
      <c r="E12" s="204">
        <f t="shared" si="4"/>
        <v>0.06000000000000032</v>
      </c>
      <c r="F12" s="200">
        <f t="shared" si="5"/>
        <v>21.72</v>
      </c>
      <c r="G12" s="203">
        <f t="shared" si="6"/>
        <v>192.75999999999902</v>
      </c>
      <c r="H12" s="204">
        <f t="shared" si="7"/>
        <v>0.5600000000000006</v>
      </c>
      <c r="I12" s="200">
        <f t="shared" si="8"/>
        <v>62.7</v>
      </c>
      <c r="J12" s="203">
        <f t="shared" si="9"/>
        <v>193.25999999999857</v>
      </c>
      <c r="K12" s="204">
        <f t="shared" si="10"/>
        <v>1.060000000000001</v>
      </c>
      <c r="L12" s="200">
        <f t="shared" si="11"/>
        <v>114.5999999999999</v>
      </c>
      <c r="M12" s="202">
        <f t="shared" si="12"/>
        <v>192.29999999999995</v>
      </c>
      <c r="N12" s="187">
        <v>7</v>
      </c>
      <c r="O12" s="187"/>
      <c r="P12" s="187"/>
      <c r="Q12" s="196">
        <f t="shared" si="13"/>
        <v>24.2</v>
      </c>
      <c r="R12" s="187"/>
      <c r="S12" s="187"/>
      <c r="T12" s="187"/>
    </row>
    <row r="13" spans="1:20" ht="16.5" customHeight="1">
      <c r="A13" s="203">
        <f t="shared" si="0"/>
        <v>191.76999999999992</v>
      </c>
      <c r="B13" s="204">
        <f t="shared" si="1"/>
        <v>-0.42999999999999994</v>
      </c>
      <c r="C13" s="200">
        <f t="shared" si="2"/>
        <v>1.75</v>
      </c>
      <c r="D13" s="203">
        <f t="shared" si="3"/>
        <v>192.26999999999947</v>
      </c>
      <c r="E13" s="204">
        <f t="shared" si="4"/>
        <v>0.07000000000000031</v>
      </c>
      <c r="F13" s="200">
        <f t="shared" si="5"/>
        <v>22.34</v>
      </c>
      <c r="G13" s="203">
        <f t="shared" si="6"/>
        <v>192.76999999999902</v>
      </c>
      <c r="H13" s="204">
        <f t="shared" si="7"/>
        <v>0.5700000000000006</v>
      </c>
      <c r="I13" s="200">
        <f t="shared" si="8"/>
        <v>63.650000000000006</v>
      </c>
      <c r="J13" s="203">
        <f t="shared" si="9"/>
        <v>193.26999999999856</v>
      </c>
      <c r="K13" s="204">
        <f t="shared" si="10"/>
        <v>1.070000000000001</v>
      </c>
      <c r="L13" s="200">
        <f t="shared" si="11"/>
        <v>115.69999999999989</v>
      </c>
      <c r="M13" s="202">
        <f t="shared" si="12"/>
        <v>192.39999999999995</v>
      </c>
      <c r="N13" s="187">
        <v>8</v>
      </c>
      <c r="O13" s="187"/>
      <c r="P13" s="187"/>
      <c r="Q13" s="196">
        <f t="shared" si="13"/>
        <v>31.2</v>
      </c>
      <c r="R13" s="187"/>
      <c r="S13" s="187"/>
      <c r="T13" s="187"/>
    </row>
    <row r="14" spans="1:20" ht="16.5" customHeight="1">
      <c r="A14" s="203">
        <f t="shared" si="0"/>
        <v>191.77999999999992</v>
      </c>
      <c r="B14" s="204">
        <f t="shared" si="1"/>
        <v>-0.41999999999999993</v>
      </c>
      <c r="C14" s="200">
        <f t="shared" si="2"/>
        <v>2</v>
      </c>
      <c r="D14" s="203">
        <f t="shared" si="3"/>
        <v>192.27999999999946</v>
      </c>
      <c r="E14" s="204">
        <f t="shared" si="4"/>
        <v>0.08000000000000031</v>
      </c>
      <c r="F14" s="200">
        <f t="shared" si="5"/>
        <v>22.96</v>
      </c>
      <c r="G14" s="203">
        <f t="shared" si="6"/>
        <v>192.779999999999</v>
      </c>
      <c r="H14" s="204">
        <f t="shared" si="7"/>
        <v>0.5800000000000006</v>
      </c>
      <c r="I14" s="200">
        <f t="shared" si="8"/>
        <v>64.60000000000001</v>
      </c>
      <c r="J14" s="203">
        <f t="shared" si="9"/>
        <v>193.27999999999855</v>
      </c>
      <c r="K14" s="204">
        <f t="shared" si="10"/>
        <v>1.080000000000001</v>
      </c>
      <c r="L14" s="200">
        <f t="shared" si="11"/>
        <v>116.79999999999988</v>
      </c>
      <c r="M14" s="202">
        <f t="shared" si="12"/>
        <v>192.49999999999994</v>
      </c>
      <c r="N14" s="187">
        <v>8.8</v>
      </c>
      <c r="O14" s="187"/>
      <c r="P14" s="187"/>
      <c r="Q14" s="196">
        <f t="shared" si="13"/>
        <v>39.2</v>
      </c>
      <c r="R14" s="187"/>
      <c r="S14" s="187"/>
      <c r="T14" s="187"/>
    </row>
    <row r="15" spans="1:20" ht="16.5" customHeight="1">
      <c r="A15" s="203">
        <f t="shared" si="0"/>
        <v>191.7899999999999</v>
      </c>
      <c r="B15" s="204">
        <f t="shared" si="1"/>
        <v>-0.4099999999999999</v>
      </c>
      <c r="C15" s="200">
        <f t="shared" si="2"/>
        <v>2.25</v>
      </c>
      <c r="D15" s="203">
        <f t="shared" si="3"/>
        <v>192.28999999999945</v>
      </c>
      <c r="E15" s="204">
        <f t="shared" si="4"/>
        <v>0.0900000000000003</v>
      </c>
      <c r="F15" s="200">
        <f t="shared" si="5"/>
        <v>23.580000000000002</v>
      </c>
      <c r="G15" s="203">
        <f t="shared" si="6"/>
        <v>192.789999999999</v>
      </c>
      <c r="H15" s="204">
        <f t="shared" si="7"/>
        <v>0.5900000000000006</v>
      </c>
      <c r="I15" s="200">
        <f t="shared" si="8"/>
        <v>65.55000000000001</v>
      </c>
      <c r="J15" s="203">
        <f t="shared" si="9"/>
        <v>193.28999999999854</v>
      </c>
      <c r="K15" s="204">
        <f t="shared" si="10"/>
        <v>1.090000000000001</v>
      </c>
      <c r="L15" s="200">
        <f t="shared" si="11"/>
        <v>117.89999999999988</v>
      </c>
      <c r="M15" s="202">
        <f t="shared" si="12"/>
        <v>192.59999999999994</v>
      </c>
      <c r="N15" s="187">
        <v>9</v>
      </c>
      <c r="O15" s="187"/>
      <c r="P15" s="187"/>
      <c r="Q15" s="196">
        <f t="shared" si="13"/>
        <v>48</v>
      </c>
      <c r="R15" s="187"/>
      <c r="S15" s="187"/>
      <c r="T15" s="187"/>
    </row>
    <row r="16" spans="1:20" ht="16.5" customHeight="1">
      <c r="A16" s="205">
        <f t="shared" si="0"/>
        <v>191.7999999999999</v>
      </c>
      <c r="B16" s="206">
        <f t="shared" si="1"/>
        <v>-0.3999999999999999</v>
      </c>
      <c r="C16" s="207">
        <f t="shared" si="2"/>
        <v>2.5</v>
      </c>
      <c r="D16" s="205">
        <f t="shared" si="3"/>
        <v>192.29999999999944</v>
      </c>
      <c r="E16" s="206">
        <f t="shared" si="4"/>
        <v>0.1000000000000003</v>
      </c>
      <c r="F16" s="207">
        <f t="shared" si="5"/>
        <v>24.200000000000003</v>
      </c>
      <c r="G16" s="205">
        <f t="shared" si="6"/>
        <v>192.799999999999</v>
      </c>
      <c r="H16" s="206">
        <f t="shared" si="7"/>
        <v>0.6000000000000006</v>
      </c>
      <c r="I16" s="207">
        <f t="shared" si="8"/>
        <v>66.50000000000001</v>
      </c>
      <c r="J16" s="205">
        <f t="shared" si="9"/>
        <v>193.29999999999853</v>
      </c>
      <c r="K16" s="206">
        <f t="shared" si="10"/>
        <v>1.100000000000001</v>
      </c>
      <c r="L16" s="208">
        <f t="shared" si="11"/>
        <v>118.99999999999987</v>
      </c>
      <c r="M16" s="202">
        <f t="shared" si="12"/>
        <v>192.69999999999993</v>
      </c>
      <c r="N16" s="187">
        <v>9.5</v>
      </c>
      <c r="O16" s="187"/>
      <c r="P16" s="187"/>
      <c r="Q16" s="196">
        <f t="shared" si="13"/>
        <v>57</v>
      </c>
      <c r="R16" s="187"/>
      <c r="S16" s="187"/>
      <c r="T16" s="187"/>
    </row>
    <row r="17" spans="1:20" ht="16.5" customHeight="1">
      <c r="A17" s="209">
        <f t="shared" si="0"/>
        <v>191.8099999999999</v>
      </c>
      <c r="B17" s="210">
        <f t="shared" si="1"/>
        <v>-0.3899999999999999</v>
      </c>
      <c r="C17" s="211">
        <f aca="true" t="shared" si="14" ref="C17:C26">+C16+$N$7/10</f>
        <v>2.77</v>
      </c>
      <c r="D17" s="209">
        <f t="shared" si="3"/>
        <v>192.30999999999943</v>
      </c>
      <c r="E17" s="210">
        <f t="shared" si="4"/>
        <v>0.11000000000000029</v>
      </c>
      <c r="F17" s="211">
        <f aca="true" t="shared" si="15" ref="F17:F26">+F16+$N$12/10</f>
        <v>24.900000000000002</v>
      </c>
      <c r="G17" s="209">
        <f t="shared" si="6"/>
        <v>192.80999999999898</v>
      </c>
      <c r="H17" s="210">
        <f t="shared" si="7"/>
        <v>0.6100000000000007</v>
      </c>
      <c r="I17" s="211">
        <f aca="true" t="shared" si="16" ref="I17:I26">+I16+$N$17/10</f>
        <v>67.50000000000001</v>
      </c>
      <c r="J17" s="209">
        <f t="shared" si="9"/>
        <v>193.30999999999852</v>
      </c>
      <c r="K17" s="210">
        <f t="shared" si="10"/>
        <v>1.110000000000001</v>
      </c>
      <c r="L17" s="211">
        <f aca="true" t="shared" si="17" ref="L17:L26">+L16+$N$22/10</f>
        <v>120.09999999999987</v>
      </c>
      <c r="M17" s="202">
        <f t="shared" si="12"/>
        <v>192.79999999999993</v>
      </c>
      <c r="N17" s="187">
        <v>10</v>
      </c>
      <c r="O17" s="187"/>
      <c r="P17" s="187"/>
      <c r="Q17" s="196">
        <f t="shared" si="13"/>
        <v>66.5</v>
      </c>
      <c r="R17" s="187"/>
      <c r="S17" s="187"/>
      <c r="T17" s="187"/>
    </row>
    <row r="18" spans="1:20" ht="16.5" customHeight="1">
      <c r="A18" s="203">
        <f t="shared" si="0"/>
        <v>191.81999999999988</v>
      </c>
      <c r="B18" s="204">
        <f t="shared" si="1"/>
        <v>-0.3799999999999999</v>
      </c>
      <c r="C18" s="200">
        <f t="shared" si="14"/>
        <v>3.04</v>
      </c>
      <c r="D18" s="203">
        <f t="shared" si="3"/>
        <v>192.31999999999942</v>
      </c>
      <c r="E18" s="204">
        <f t="shared" si="4"/>
        <v>0.12000000000000029</v>
      </c>
      <c r="F18" s="200">
        <f t="shared" si="15"/>
        <v>25.6</v>
      </c>
      <c r="G18" s="203">
        <f t="shared" si="6"/>
        <v>192.81999999999897</v>
      </c>
      <c r="H18" s="204">
        <f t="shared" si="7"/>
        <v>0.6200000000000007</v>
      </c>
      <c r="I18" s="200">
        <f t="shared" si="16"/>
        <v>68.50000000000001</v>
      </c>
      <c r="J18" s="203">
        <f t="shared" si="9"/>
        <v>193.31999999999852</v>
      </c>
      <c r="K18" s="204">
        <f t="shared" si="10"/>
        <v>1.120000000000001</v>
      </c>
      <c r="L18" s="200">
        <f t="shared" si="17"/>
        <v>121.19999999999986</v>
      </c>
      <c r="M18" s="202">
        <f t="shared" si="12"/>
        <v>192.89999999999992</v>
      </c>
      <c r="N18" s="187">
        <v>10.5</v>
      </c>
      <c r="O18" s="187"/>
      <c r="P18" s="187"/>
      <c r="Q18" s="196">
        <f t="shared" si="13"/>
        <v>76.5</v>
      </c>
      <c r="R18" s="187"/>
      <c r="S18" s="187"/>
      <c r="T18" s="187"/>
    </row>
    <row r="19" spans="1:20" ht="16.5" customHeight="1">
      <c r="A19" s="203">
        <f t="shared" si="0"/>
        <v>191.82999999999987</v>
      </c>
      <c r="B19" s="204">
        <f t="shared" si="1"/>
        <v>-0.3699999999999999</v>
      </c>
      <c r="C19" s="200">
        <f t="shared" si="14"/>
        <v>3.31</v>
      </c>
      <c r="D19" s="203">
        <f t="shared" si="3"/>
        <v>192.32999999999942</v>
      </c>
      <c r="E19" s="204">
        <f t="shared" si="4"/>
        <v>0.13000000000000028</v>
      </c>
      <c r="F19" s="200">
        <f t="shared" si="15"/>
        <v>26.3</v>
      </c>
      <c r="G19" s="203">
        <f t="shared" si="6"/>
        <v>192.82999999999896</v>
      </c>
      <c r="H19" s="204">
        <f t="shared" si="7"/>
        <v>0.6300000000000007</v>
      </c>
      <c r="I19" s="200">
        <f t="shared" si="16"/>
        <v>69.50000000000001</v>
      </c>
      <c r="J19" s="203">
        <f t="shared" si="9"/>
        <v>193.3299999999985</v>
      </c>
      <c r="K19" s="204">
        <f t="shared" si="10"/>
        <v>1.130000000000001</v>
      </c>
      <c r="L19" s="200">
        <f t="shared" si="17"/>
        <v>122.29999999999986</v>
      </c>
      <c r="M19" s="202">
        <f t="shared" si="12"/>
        <v>192.99999999999991</v>
      </c>
      <c r="N19" s="187">
        <v>10.5</v>
      </c>
      <c r="O19" s="187"/>
      <c r="P19" s="187"/>
      <c r="Q19" s="196">
        <f t="shared" si="13"/>
        <v>87</v>
      </c>
      <c r="R19" s="187"/>
      <c r="S19" s="187"/>
      <c r="T19" s="187"/>
    </row>
    <row r="20" spans="1:20" ht="16.5" customHeight="1">
      <c r="A20" s="203">
        <f t="shared" si="0"/>
        <v>191.83999999999986</v>
      </c>
      <c r="B20" s="204">
        <f t="shared" si="1"/>
        <v>-0.3599999999999999</v>
      </c>
      <c r="C20" s="200">
        <f t="shared" si="14"/>
        <v>3.58</v>
      </c>
      <c r="D20" s="203">
        <f t="shared" si="3"/>
        <v>192.3399999999994</v>
      </c>
      <c r="E20" s="204">
        <f t="shared" si="4"/>
        <v>0.1400000000000003</v>
      </c>
      <c r="F20" s="200">
        <f t="shared" si="15"/>
        <v>27</v>
      </c>
      <c r="G20" s="203">
        <f t="shared" si="6"/>
        <v>192.83999999999895</v>
      </c>
      <c r="H20" s="204">
        <f t="shared" si="7"/>
        <v>0.6400000000000007</v>
      </c>
      <c r="I20" s="200">
        <f t="shared" si="16"/>
        <v>70.50000000000001</v>
      </c>
      <c r="J20" s="203">
        <f t="shared" si="9"/>
        <v>193.3399999999985</v>
      </c>
      <c r="K20" s="204">
        <f t="shared" si="10"/>
        <v>1.140000000000001</v>
      </c>
      <c r="L20" s="200">
        <f t="shared" si="17"/>
        <v>123.39999999999985</v>
      </c>
      <c r="M20" s="202">
        <f t="shared" si="12"/>
        <v>193.0999999999999</v>
      </c>
      <c r="N20" s="187">
        <v>10.5</v>
      </c>
      <c r="O20" s="187"/>
      <c r="P20" s="187"/>
      <c r="Q20" s="196">
        <f t="shared" si="13"/>
        <v>97.5</v>
      </c>
      <c r="R20" s="187"/>
      <c r="S20" s="187"/>
      <c r="T20" s="187"/>
    </row>
    <row r="21" spans="1:20" ht="16.5" customHeight="1">
      <c r="A21" s="203">
        <f t="shared" si="0"/>
        <v>191.84999999999985</v>
      </c>
      <c r="B21" s="204">
        <f t="shared" si="1"/>
        <v>-0.34999999999999987</v>
      </c>
      <c r="C21" s="200">
        <f t="shared" si="14"/>
        <v>3.85</v>
      </c>
      <c r="D21" s="203">
        <f t="shared" si="3"/>
        <v>192.3499999999994</v>
      </c>
      <c r="E21" s="204">
        <f t="shared" si="4"/>
        <v>0.1500000000000003</v>
      </c>
      <c r="F21" s="200">
        <f t="shared" si="15"/>
        <v>27.7</v>
      </c>
      <c r="G21" s="203">
        <f t="shared" si="6"/>
        <v>192.84999999999894</v>
      </c>
      <c r="H21" s="204">
        <f t="shared" si="7"/>
        <v>0.6500000000000007</v>
      </c>
      <c r="I21" s="200">
        <f t="shared" si="16"/>
        <v>71.50000000000001</v>
      </c>
      <c r="J21" s="203">
        <f t="shared" si="9"/>
        <v>193.3499999999985</v>
      </c>
      <c r="K21" s="204">
        <f t="shared" si="10"/>
        <v>1.150000000000001</v>
      </c>
      <c r="L21" s="200">
        <f t="shared" si="17"/>
        <v>124.49999999999984</v>
      </c>
      <c r="M21" s="202">
        <f t="shared" si="12"/>
        <v>193.1999999999999</v>
      </c>
      <c r="N21" s="187">
        <v>11</v>
      </c>
      <c r="O21" s="187"/>
      <c r="P21" s="187"/>
      <c r="Q21" s="196">
        <f t="shared" si="13"/>
        <v>108</v>
      </c>
      <c r="R21" s="187"/>
      <c r="S21" s="187"/>
      <c r="T21" s="187"/>
    </row>
    <row r="22" spans="1:20" ht="16.5" customHeight="1">
      <c r="A22" s="203">
        <f t="shared" si="0"/>
        <v>191.85999999999984</v>
      </c>
      <c r="B22" s="204">
        <f t="shared" si="1"/>
        <v>-0.33999999999999986</v>
      </c>
      <c r="C22" s="200">
        <f t="shared" si="14"/>
        <v>4.12</v>
      </c>
      <c r="D22" s="203">
        <f t="shared" si="3"/>
        <v>192.3599999999994</v>
      </c>
      <c r="E22" s="204">
        <f t="shared" si="4"/>
        <v>0.1600000000000003</v>
      </c>
      <c r="F22" s="200">
        <f t="shared" si="15"/>
        <v>28.4</v>
      </c>
      <c r="G22" s="203">
        <f t="shared" si="6"/>
        <v>192.85999999999893</v>
      </c>
      <c r="H22" s="204">
        <f t="shared" si="7"/>
        <v>0.6600000000000007</v>
      </c>
      <c r="I22" s="200">
        <f t="shared" si="16"/>
        <v>72.50000000000001</v>
      </c>
      <c r="J22" s="203">
        <f t="shared" si="9"/>
        <v>193.35999999999848</v>
      </c>
      <c r="K22" s="204">
        <f t="shared" si="10"/>
        <v>1.160000000000001</v>
      </c>
      <c r="L22" s="200">
        <f t="shared" si="17"/>
        <v>125.59999999999984</v>
      </c>
      <c r="M22" s="202">
        <f t="shared" si="12"/>
        <v>193.2999999999999</v>
      </c>
      <c r="N22" s="187">
        <v>11</v>
      </c>
      <c r="O22" s="187"/>
      <c r="P22" s="187"/>
      <c r="Q22" s="196">
        <f t="shared" si="13"/>
        <v>119</v>
      </c>
      <c r="R22" s="187"/>
      <c r="S22" s="187"/>
      <c r="T22" s="187"/>
    </row>
    <row r="23" spans="1:20" ht="16.5" customHeight="1">
      <c r="A23" s="203">
        <f t="shared" si="0"/>
        <v>191.86999999999983</v>
      </c>
      <c r="B23" s="204">
        <f t="shared" si="1"/>
        <v>-0.32999999999999985</v>
      </c>
      <c r="C23" s="200">
        <f t="shared" si="14"/>
        <v>4.390000000000001</v>
      </c>
      <c r="D23" s="203">
        <f t="shared" si="3"/>
        <v>192.36999999999938</v>
      </c>
      <c r="E23" s="204">
        <f t="shared" si="4"/>
        <v>0.17000000000000032</v>
      </c>
      <c r="F23" s="200">
        <f t="shared" si="15"/>
        <v>29.099999999999998</v>
      </c>
      <c r="G23" s="203">
        <f t="shared" si="6"/>
        <v>192.86999999999892</v>
      </c>
      <c r="H23" s="204">
        <f t="shared" si="7"/>
        <v>0.6700000000000007</v>
      </c>
      <c r="I23" s="200">
        <f t="shared" si="16"/>
        <v>73.50000000000001</v>
      </c>
      <c r="J23" s="203">
        <f t="shared" si="9"/>
        <v>193.36999999999847</v>
      </c>
      <c r="K23" s="204">
        <f t="shared" si="10"/>
        <v>1.170000000000001</v>
      </c>
      <c r="L23" s="200">
        <f t="shared" si="17"/>
        <v>126.69999999999983</v>
      </c>
      <c r="M23" s="202">
        <f t="shared" si="12"/>
        <v>193.3999999999999</v>
      </c>
      <c r="N23" s="187">
        <v>11.5</v>
      </c>
      <c r="O23" s="187"/>
      <c r="P23" s="187"/>
      <c r="Q23" s="196">
        <f t="shared" si="13"/>
        <v>130</v>
      </c>
      <c r="R23" s="187"/>
      <c r="S23" s="187"/>
      <c r="T23" s="187"/>
    </row>
    <row r="24" spans="1:20" ht="16.5" customHeight="1">
      <c r="A24" s="203">
        <f t="shared" si="0"/>
        <v>191.87999999999982</v>
      </c>
      <c r="B24" s="204">
        <f t="shared" si="1"/>
        <v>-0.31999999999999984</v>
      </c>
      <c r="C24" s="200">
        <f t="shared" si="14"/>
        <v>4.66</v>
      </c>
      <c r="D24" s="203">
        <f t="shared" si="3"/>
        <v>192.37999999999937</v>
      </c>
      <c r="E24" s="204">
        <f t="shared" si="4"/>
        <v>0.18000000000000033</v>
      </c>
      <c r="F24" s="200">
        <f t="shared" si="15"/>
        <v>29.799999999999997</v>
      </c>
      <c r="G24" s="203">
        <f t="shared" si="6"/>
        <v>192.87999999999892</v>
      </c>
      <c r="H24" s="204">
        <f t="shared" si="7"/>
        <v>0.6800000000000007</v>
      </c>
      <c r="I24" s="200">
        <f t="shared" si="16"/>
        <v>74.50000000000001</v>
      </c>
      <c r="J24" s="203">
        <f t="shared" si="9"/>
        <v>193.37999999999846</v>
      </c>
      <c r="K24" s="204">
        <f t="shared" si="10"/>
        <v>1.180000000000001</v>
      </c>
      <c r="L24" s="200">
        <f t="shared" si="17"/>
        <v>127.79999999999983</v>
      </c>
      <c r="M24" s="202">
        <f t="shared" si="12"/>
        <v>193.4999999999999</v>
      </c>
      <c r="N24" s="187">
        <v>11.5</v>
      </c>
      <c r="O24" s="187"/>
      <c r="P24" s="187"/>
      <c r="Q24" s="196">
        <f t="shared" si="13"/>
        <v>141.5</v>
      </c>
      <c r="R24" s="187"/>
      <c r="S24" s="187"/>
      <c r="T24" s="187"/>
    </row>
    <row r="25" spans="1:20" ht="16.5" customHeight="1">
      <c r="A25" s="203">
        <f t="shared" si="0"/>
        <v>191.88999999999982</v>
      </c>
      <c r="B25" s="204">
        <f t="shared" si="1"/>
        <v>-0.30999999999999983</v>
      </c>
      <c r="C25" s="200">
        <f t="shared" si="14"/>
        <v>4.93</v>
      </c>
      <c r="D25" s="203">
        <f t="shared" si="3"/>
        <v>192.38999999999936</v>
      </c>
      <c r="E25" s="204">
        <f t="shared" si="4"/>
        <v>0.19000000000000034</v>
      </c>
      <c r="F25" s="200">
        <f t="shared" si="15"/>
        <v>30.499999999999996</v>
      </c>
      <c r="G25" s="203">
        <f t="shared" si="6"/>
        <v>192.8899999999989</v>
      </c>
      <c r="H25" s="204">
        <f t="shared" si="7"/>
        <v>0.6900000000000007</v>
      </c>
      <c r="I25" s="200">
        <f t="shared" si="16"/>
        <v>75.50000000000001</v>
      </c>
      <c r="J25" s="203">
        <f t="shared" si="9"/>
        <v>193.38999999999845</v>
      </c>
      <c r="K25" s="204">
        <f t="shared" si="10"/>
        <v>1.190000000000001</v>
      </c>
      <c r="L25" s="200">
        <f t="shared" si="17"/>
        <v>128.89999999999984</v>
      </c>
      <c r="M25" s="202">
        <f t="shared" si="12"/>
        <v>193.59999999999988</v>
      </c>
      <c r="N25" s="187">
        <v>12</v>
      </c>
      <c r="O25" s="187"/>
      <c r="P25" s="187"/>
      <c r="Q25" s="196">
        <f t="shared" si="13"/>
        <v>153</v>
      </c>
      <c r="R25" s="187"/>
      <c r="S25" s="187"/>
      <c r="T25" s="187"/>
    </row>
    <row r="26" spans="1:20" ht="16.5" customHeight="1">
      <c r="A26" s="205">
        <f t="shared" si="0"/>
        <v>191.8999999999998</v>
      </c>
      <c r="B26" s="206">
        <f t="shared" si="1"/>
        <v>-0.2999999999999998</v>
      </c>
      <c r="C26" s="207">
        <f t="shared" si="14"/>
        <v>5.199999999999999</v>
      </c>
      <c r="D26" s="205">
        <f t="shared" si="3"/>
        <v>192.39999999999935</v>
      </c>
      <c r="E26" s="206">
        <f t="shared" si="4"/>
        <v>0.20000000000000034</v>
      </c>
      <c r="F26" s="207">
        <f t="shared" si="15"/>
        <v>31.199999999999996</v>
      </c>
      <c r="G26" s="205">
        <f t="shared" si="6"/>
        <v>192.8999999999989</v>
      </c>
      <c r="H26" s="206">
        <f t="shared" si="7"/>
        <v>0.7000000000000007</v>
      </c>
      <c r="I26" s="208">
        <f t="shared" si="16"/>
        <v>76.50000000000001</v>
      </c>
      <c r="J26" s="205">
        <f t="shared" si="9"/>
        <v>193.39999999999844</v>
      </c>
      <c r="K26" s="206">
        <f t="shared" si="10"/>
        <v>1.200000000000001</v>
      </c>
      <c r="L26" s="207">
        <f t="shared" si="17"/>
        <v>129.99999999999983</v>
      </c>
      <c r="M26" s="202">
        <f t="shared" si="12"/>
        <v>193.69999999999987</v>
      </c>
      <c r="N26" s="187">
        <v>12</v>
      </c>
      <c r="O26" s="187"/>
      <c r="P26" s="187"/>
      <c r="Q26" s="196">
        <f t="shared" si="13"/>
        <v>165</v>
      </c>
      <c r="R26" s="187"/>
      <c r="S26" s="187"/>
      <c r="T26" s="187"/>
    </row>
    <row r="27" spans="1:20" ht="16.5" customHeight="1">
      <c r="A27" s="209">
        <f t="shared" si="0"/>
        <v>191.9099999999998</v>
      </c>
      <c r="B27" s="210">
        <f t="shared" si="1"/>
        <v>-0.2899999999999998</v>
      </c>
      <c r="C27" s="211">
        <f aca="true" t="shared" si="18" ref="C27:C36">+C26+$N$8/10</f>
        <v>5.529999999999999</v>
      </c>
      <c r="D27" s="209">
        <f t="shared" si="3"/>
        <v>192.40999999999934</v>
      </c>
      <c r="E27" s="210">
        <f t="shared" si="4"/>
        <v>0.21000000000000035</v>
      </c>
      <c r="F27" s="211">
        <f aca="true" t="shared" si="19" ref="F27:F36">+F26+$N$13/10</f>
        <v>31.999999999999996</v>
      </c>
      <c r="G27" s="209">
        <f t="shared" si="6"/>
        <v>192.9099999999989</v>
      </c>
      <c r="H27" s="210">
        <f t="shared" si="7"/>
        <v>0.7100000000000007</v>
      </c>
      <c r="I27" s="211">
        <f aca="true" t="shared" si="20" ref="I27:I36">+I26+$N$18/10</f>
        <v>77.55000000000001</v>
      </c>
      <c r="J27" s="209">
        <f t="shared" si="9"/>
        <v>193.40999999999843</v>
      </c>
      <c r="K27" s="210">
        <f t="shared" si="10"/>
        <v>1.210000000000001</v>
      </c>
      <c r="L27" s="211">
        <f aca="true" t="shared" si="21" ref="L27:L36">+L26+$N$23/10</f>
        <v>131.14999999999984</v>
      </c>
      <c r="M27" s="202">
        <f t="shared" si="12"/>
        <v>193.79999999999987</v>
      </c>
      <c r="N27" s="187">
        <v>12.5</v>
      </c>
      <c r="O27" s="187"/>
      <c r="P27" s="187"/>
      <c r="Q27" s="196">
        <f t="shared" si="13"/>
        <v>177</v>
      </c>
      <c r="R27" s="187"/>
      <c r="S27" s="187"/>
      <c r="T27" s="187"/>
    </row>
    <row r="28" spans="1:20" ht="16.5" customHeight="1">
      <c r="A28" s="203">
        <f t="shared" si="0"/>
        <v>191.9199999999998</v>
      </c>
      <c r="B28" s="204">
        <f t="shared" si="1"/>
        <v>-0.2799999999999998</v>
      </c>
      <c r="C28" s="200">
        <f t="shared" si="18"/>
        <v>5.859999999999999</v>
      </c>
      <c r="D28" s="203">
        <f t="shared" si="3"/>
        <v>192.41999999999933</v>
      </c>
      <c r="E28" s="204">
        <f t="shared" si="4"/>
        <v>0.22000000000000036</v>
      </c>
      <c r="F28" s="200">
        <f t="shared" si="19"/>
        <v>32.8</v>
      </c>
      <c r="G28" s="203">
        <f t="shared" si="6"/>
        <v>192.91999999999888</v>
      </c>
      <c r="H28" s="204">
        <f t="shared" si="7"/>
        <v>0.7200000000000008</v>
      </c>
      <c r="I28" s="200">
        <f t="shared" si="20"/>
        <v>78.60000000000001</v>
      </c>
      <c r="J28" s="203">
        <f t="shared" si="9"/>
        <v>193.41999999999842</v>
      </c>
      <c r="K28" s="204">
        <f t="shared" si="10"/>
        <v>1.220000000000001</v>
      </c>
      <c r="L28" s="200">
        <f t="shared" si="21"/>
        <v>132.29999999999984</v>
      </c>
      <c r="M28" s="202">
        <f t="shared" si="12"/>
        <v>193.89999999999986</v>
      </c>
      <c r="N28" s="187">
        <v>12.5</v>
      </c>
      <c r="O28" s="187"/>
      <c r="P28" s="187"/>
      <c r="Q28" s="196">
        <f t="shared" si="13"/>
        <v>189.5</v>
      </c>
      <c r="R28" s="187"/>
      <c r="S28" s="187"/>
      <c r="T28" s="187"/>
    </row>
    <row r="29" spans="1:20" ht="16.5" customHeight="1">
      <c r="A29" s="203">
        <f t="shared" si="0"/>
        <v>191.92999999999978</v>
      </c>
      <c r="B29" s="204">
        <f t="shared" si="1"/>
        <v>-0.2699999999999998</v>
      </c>
      <c r="C29" s="200">
        <f t="shared" si="18"/>
        <v>6.1899999999999995</v>
      </c>
      <c r="D29" s="203">
        <f t="shared" si="3"/>
        <v>192.42999999999932</v>
      </c>
      <c r="E29" s="204">
        <f t="shared" si="4"/>
        <v>0.23000000000000037</v>
      </c>
      <c r="F29" s="200">
        <f t="shared" si="19"/>
        <v>33.599999999999994</v>
      </c>
      <c r="G29" s="203">
        <f t="shared" si="6"/>
        <v>192.92999999999887</v>
      </c>
      <c r="H29" s="204">
        <f t="shared" si="7"/>
        <v>0.7300000000000008</v>
      </c>
      <c r="I29" s="200">
        <f t="shared" si="20"/>
        <v>79.65</v>
      </c>
      <c r="J29" s="203">
        <f t="shared" si="9"/>
        <v>193.42999999999842</v>
      </c>
      <c r="K29" s="204">
        <f t="shared" si="10"/>
        <v>1.230000000000001</v>
      </c>
      <c r="L29" s="200">
        <f t="shared" si="21"/>
        <v>133.44999999999985</v>
      </c>
      <c r="M29" s="202">
        <f t="shared" si="12"/>
        <v>193.99999999999986</v>
      </c>
      <c r="N29" s="187">
        <v>13</v>
      </c>
      <c r="O29" s="187"/>
      <c r="P29" s="187"/>
      <c r="Q29" s="196">
        <f t="shared" si="13"/>
        <v>202</v>
      </c>
      <c r="R29" s="187"/>
      <c r="S29" s="187"/>
      <c r="T29" s="187"/>
    </row>
    <row r="30" spans="1:20" ht="16.5" customHeight="1">
      <c r="A30" s="203">
        <f t="shared" si="0"/>
        <v>191.93999999999977</v>
      </c>
      <c r="B30" s="204">
        <f t="shared" si="1"/>
        <v>-0.2599999999999998</v>
      </c>
      <c r="C30" s="200">
        <f t="shared" si="18"/>
        <v>6.52</v>
      </c>
      <c r="D30" s="203">
        <f t="shared" si="3"/>
        <v>192.43999999999932</v>
      </c>
      <c r="E30" s="204">
        <f t="shared" si="4"/>
        <v>0.24000000000000038</v>
      </c>
      <c r="F30" s="200">
        <f t="shared" si="19"/>
        <v>34.39999999999999</v>
      </c>
      <c r="G30" s="203">
        <f t="shared" si="6"/>
        <v>192.93999999999886</v>
      </c>
      <c r="H30" s="204">
        <f t="shared" si="7"/>
        <v>0.7400000000000008</v>
      </c>
      <c r="I30" s="200">
        <f t="shared" si="20"/>
        <v>80.7</v>
      </c>
      <c r="J30" s="203">
        <f t="shared" si="9"/>
        <v>193.4399999999984</v>
      </c>
      <c r="K30" s="204">
        <f t="shared" si="10"/>
        <v>1.240000000000001</v>
      </c>
      <c r="L30" s="200">
        <f t="shared" si="21"/>
        <v>134.59999999999985</v>
      </c>
      <c r="M30" s="202">
        <f t="shared" si="12"/>
        <v>194.09999999999985</v>
      </c>
      <c r="N30" s="187">
        <v>13</v>
      </c>
      <c r="O30" s="187"/>
      <c r="P30" s="187"/>
      <c r="Q30" s="196">
        <f t="shared" si="13"/>
        <v>215</v>
      </c>
      <c r="R30" s="187"/>
      <c r="S30" s="187"/>
      <c r="T30" s="187"/>
    </row>
    <row r="31" spans="1:20" ht="16.5" customHeight="1">
      <c r="A31" s="203">
        <f t="shared" si="0"/>
        <v>191.94999999999976</v>
      </c>
      <c r="B31" s="204">
        <f t="shared" si="1"/>
        <v>-0.24999999999999978</v>
      </c>
      <c r="C31" s="200">
        <f t="shared" si="18"/>
        <v>6.85</v>
      </c>
      <c r="D31" s="203">
        <f t="shared" si="3"/>
        <v>192.4499999999993</v>
      </c>
      <c r="E31" s="204">
        <f t="shared" si="4"/>
        <v>0.2500000000000004</v>
      </c>
      <c r="F31" s="200">
        <f t="shared" si="19"/>
        <v>35.19999999999999</v>
      </c>
      <c r="G31" s="203">
        <f t="shared" si="6"/>
        <v>192.94999999999885</v>
      </c>
      <c r="H31" s="204">
        <f t="shared" si="7"/>
        <v>0.7500000000000008</v>
      </c>
      <c r="I31" s="200">
        <f t="shared" si="20"/>
        <v>81.75</v>
      </c>
      <c r="J31" s="203">
        <f t="shared" si="9"/>
        <v>193.4499999999984</v>
      </c>
      <c r="K31" s="204">
        <f t="shared" si="10"/>
        <v>1.250000000000001</v>
      </c>
      <c r="L31" s="200">
        <f t="shared" si="21"/>
        <v>135.74999999999986</v>
      </c>
      <c r="M31" s="202">
        <f t="shared" si="12"/>
        <v>194.19999999999985</v>
      </c>
      <c r="N31" s="187">
        <v>13</v>
      </c>
      <c r="O31" s="187"/>
      <c r="P31" s="187"/>
      <c r="Q31" s="196">
        <f t="shared" si="13"/>
        <v>228</v>
      </c>
      <c r="R31" s="187"/>
      <c r="S31" s="187"/>
      <c r="T31" s="187"/>
    </row>
    <row r="32" spans="1:20" ht="16.5" customHeight="1">
      <c r="A32" s="203">
        <f t="shared" si="0"/>
        <v>191.95999999999975</v>
      </c>
      <c r="B32" s="204">
        <f t="shared" si="1"/>
        <v>-0.23999999999999977</v>
      </c>
      <c r="C32" s="200">
        <f t="shared" si="18"/>
        <v>7.18</v>
      </c>
      <c r="D32" s="203">
        <f t="shared" si="3"/>
        <v>192.4599999999993</v>
      </c>
      <c r="E32" s="204">
        <f t="shared" si="4"/>
        <v>0.2600000000000004</v>
      </c>
      <c r="F32" s="200">
        <f t="shared" si="19"/>
        <v>35.999999999999986</v>
      </c>
      <c r="G32" s="203">
        <f t="shared" si="6"/>
        <v>192.95999999999884</v>
      </c>
      <c r="H32" s="204">
        <f t="shared" si="7"/>
        <v>0.7600000000000008</v>
      </c>
      <c r="I32" s="200">
        <f t="shared" si="20"/>
        <v>82.8</v>
      </c>
      <c r="J32" s="203">
        <f t="shared" si="9"/>
        <v>193.4599999999984</v>
      </c>
      <c r="K32" s="204">
        <f t="shared" si="10"/>
        <v>1.2600000000000011</v>
      </c>
      <c r="L32" s="200">
        <f t="shared" si="21"/>
        <v>136.89999999999986</v>
      </c>
      <c r="M32" s="202">
        <f t="shared" si="12"/>
        <v>194.29999999999984</v>
      </c>
      <c r="N32" s="187">
        <v>13</v>
      </c>
      <c r="O32" s="187"/>
      <c r="P32" s="187"/>
      <c r="Q32" s="196">
        <f t="shared" si="13"/>
        <v>241</v>
      </c>
      <c r="R32" s="187"/>
      <c r="S32" s="187"/>
      <c r="T32" s="187"/>
    </row>
    <row r="33" spans="1:20" ht="16.5" customHeight="1">
      <c r="A33" s="203">
        <f t="shared" si="0"/>
        <v>191.96999999999974</v>
      </c>
      <c r="B33" s="204">
        <f t="shared" si="1"/>
        <v>-0.22999999999999976</v>
      </c>
      <c r="C33" s="200">
        <f t="shared" si="18"/>
        <v>7.51</v>
      </c>
      <c r="D33" s="203">
        <f t="shared" si="3"/>
        <v>192.4699999999993</v>
      </c>
      <c r="E33" s="204">
        <f t="shared" si="4"/>
        <v>0.2700000000000004</v>
      </c>
      <c r="F33" s="200">
        <f t="shared" si="19"/>
        <v>36.79999999999998</v>
      </c>
      <c r="G33" s="203">
        <f t="shared" si="6"/>
        <v>192.96999999999883</v>
      </c>
      <c r="H33" s="204">
        <f t="shared" si="7"/>
        <v>0.7700000000000008</v>
      </c>
      <c r="I33" s="200">
        <f t="shared" si="20"/>
        <v>83.85</v>
      </c>
      <c r="J33" s="203">
        <f t="shared" si="9"/>
        <v>193.46999999999838</v>
      </c>
      <c r="K33" s="204">
        <f t="shared" si="10"/>
        <v>1.2700000000000011</v>
      </c>
      <c r="L33" s="200">
        <f t="shared" si="21"/>
        <v>138.04999999999987</v>
      </c>
      <c r="M33" s="202">
        <f t="shared" si="12"/>
        <v>194.39999999999984</v>
      </c>
      <c r="N33" s="187">
        <v>14</v>
      </c>
      <c r="O33" s="187"/>
      <c r="P33" s="187"/>
      <c r="Q33" s="196">
        <f t="shared" si="13"/>
        <v>254</v>
      </c>
      <c r="R33" s="187"/>
      <c r="S33" s="187"/>
      <c r="T33" s="187"/>
    </row>
    <row r="34" spans="1:20" ht="16.5" customHeight="1">
      <c r="A34" s="203">
        <f t="shared" si="0"/>
        <v>191.97999999999973</v>
      </c>
      <c r="B34" s="204">
        <f t="shared" si="1"/>
        <v>-0.21999999999999975</v>
      </c>
      <c r="C34" s="200">
        <f t="shared" si="18"/>
        <v>7.84</v>
      </c>
      <c r="D34" s="203">
        <f t="shared" si="3"/>
        <v>192.47999999999928</v>
      </c>
      <c r="E34" s="204">
        <f t="shared" si="4"/>
        <v>0.2800000000000004</v>
      </c>
      <c r="F34" s="200">
        <f t="shared" si="19"/>
        <v>37.59999999999998</v>
      </c>
      <c r="G34" s="203">
        <f t="shared" si="6"/>
        <v>192.97999999999882</v>
      </c>
      <c r="H34" s="204">
        <f t="shared" si="7"/>
        <v>0.7800000000000008</v>
      </c>
      <c r="I34" s="200">
        <f t="shared" si="20"/>
        <v>84.89999999999999</v>
      </c>
      <c r="J34" s="203">
        <f t="shared" si="9"/>
        <v>193.47999999999837</v>
      </c>
      <c r="K34" s="204">
        <f t="shared" si="10"/>
        <v>1.2800000000000011</v>
      </c>
      <c r="L34" s="200">
        <f t="shared" si="21"/>
        <v>139.19999999999987</v>
      </c>
      <c r="M34" s="202">
        <f t="shared" si="12"/>
        <v>194.49999999999983</v>
      </c>
      <c r="N34" s="187">
        <v>14</v>
      </c>
      <c r="O34" s="187"/>
      <c r="P34" s="187"/>
      <c r="Q34" s="196">
        <f t="shared" si="13"/>
        <v>268</v>
      </c>
      <c r="R34" s="187"/>
      <c r="S34" s="187"/>
      <c r="T34" s="187"/>
    </row>
    <row r="35" spans="1:20" ht="16.5" customHeight="1">
      <c r="A35" s="203">
        <f t="shared" si="0"/>
        <v>191.98999999999972</v>
      </c>
      <c r="B35" s="204">
        <f t="shared" si="1"/>
        <v>-0.20999999999999974</v>
      </c>
      <c r="C35" s="200">
        <f t="shared" si="18"/>
        <v>8.17</v>
      </c>
      <c r="D35" s="203">
        <f t="shared" si="3"/>
        <v>192.48999999999927</v>
      </c>
      <c r="E35" s="204">
        <f t="shared" si="4"/>
        <v>0.2900000000000004</v>
      </c>
      <c r="F35" s="200">
        <f t="shared" si="19"/>
        <v>38.39999999999998</v>
      </c>
      <c r="G35" s="203">
        <f t="shared" si="6"/>
        <v>192.98999999999882</v>
      </c>
      <c r="H35" s="204">
        <f t="shared" si="7"/>
        <v>0.7900000000000008</v>
      </c>
      <c r="I35" s="200">
        <f t="shared" si="20"/>
        <v>85.94999999999999</v>
      </c>
      <c r="J35" s="203">
        <f t="shared" si="9"/>
        <v>193.48999999999836</v>
      </c>
      <c r="K35" s="204">
        <f t="shared" si="10"/>
        <v>1.2900000000000011</v>
      </c>
      <c r="L35" s="200">
        <f t="shared" si="21"/>
        <v>140.34999999999988</v>
      </c>
      <c r="M35" s="202">
        <f t="shared" si="12"/>
        <v>194.59999999999982</v>
      </c>
      <c r="N35" s="187">
        <v>14</v>
      </c>
      <c r="O35" s="187"/>
      <c r="P35" s="187"/>
      <c r="Q35" s="196">
        <f t="shared" si="13"/>
        <v>282</v>
      </c>
      <c r="R35" s="187"/>
      <c r="S35" s="187"/>
      <c r="T35" s="187"/>
    </row>
    <row r="36" spans="1:20" ht="16.5" customHeight="1">
      <c r="A36" s="205">
        <f t="shared" si="0"/>
        <v>191.99999999999972</v>
      </c>
      <c r="B36" s="206">
        <f t="shared" si="1"/>
        <v>-0.19999999999999973</v>
      </c>
      <c r="C36" s="207">
        <f t="shared" si="18"/>
        <v>8.5</v>
      </c>
      <c r="D36" s="205">
        <f t="shared" si="3"/>
        <v>192.49999999999926</v>
      </c>
      <c r="E36" s="206">
        <f t="shared" si="4"/>
        <v>0.30000000000000043</v>
      </c>
      <c r="F36" s="207">
        <f t="shared" si="19"/>
        <v>39.199999999999974</v>
      </c>
      <c r="G36" s="205">
        <f t="shared" si="6"/>
        <v>192.9999999999988</v>
      </c>
      <c r="H36" s="206">
        <f t="shared" si="7"/>
        <v>0.8000000000000008</v>
      </c>
      <c r="I36" s="208">
        <f t="shared" si="20"/>
        <v>86.99999999999999</v>
      </c>
      <c r="J36" s="205">
        <f t="shared" si="9"/>
        <v>193.49999999999835</v>
      </c>
      <c r="K36" s="206">
        <f t="shared" si="10"/>
        <v>1.3000000000000012</v>
      </c>
      <c r="L36" s="207">
        <f t="shared" si="21"/>
        <v>141.4999999999999</v>
      </c>
      <c r="M36" s="202">
        <f t="shared" si="12"/>
        <v>194.69999999999982</v>
      </c>
      <c r="N36" s="187">
        <v>14</v>
      </c>
      <c r="O36" s="187"/>
      <c r="P36" s="187"/>
      <c r="Q36" s="196">
        <f t="shared" si="13"/>
        <v>296</v>
      </c>
      <c r="R36" s="187"/>
      <c r="S36" s="187"/>
      <c r="T36" s="187"/>
    </row>
    <row r="37" spans="1:20" ht="16.5" customHeight="1">
      <c r="A37" s="209">
        <f t="shared" si="0"/>
        <v>192.0099999999997</v>
      </c>
      <c r="B37" s="210">
        <f t="shared" si="1"/>
        <v>-0.18999999999999972</v>
      </c>
      <c r="C37" s="211">
        <f aca="true" t="shared" si="22" ref="C37:C46">+C36+$N$9/10</f>
        <v>8.95</v>
      </c>
      <c r="D37" s="209">
        <f t="shared" si="3"/>
        <v>192.50999999999925</v>
      </c>
      <c r="E37" s="210">
        <f t="shared" si="4"/>
        <v>0.31000000000000044</v>
      </c>
      <c r="F37" s="211">
        <f aca="true" t="shared" si="23" ref="F37:F46">+F36+$N$14/10</f>
        <v>40.07999999999998</v>
      </c>
      <c r="G37" s="209">
        <f t="shared" si="6"/>
        <v>193.0099999999988</v>
      </c>
      <c r="H37" s="210">
        <f t="shared" si="7"/>
        <v>0.8100000000000008</v>
      </c>
      <c r="I37" s="211">
        <f aca="true" t="shared" si="24" ref="I37:I46">+I36+$N$19/10</f>
        <v>88.04999999999998</v>
      </c>
      <c r="J37" s="209">
        <f t="shared" si="9"/>
        <v>193.50999999999834</v>
      </c>
      <c r="K37" s="210">
        <f t="shared" si="10"/>
        <v>1.3100000000000012</v>
      </c>
      <c r="L37" s="211">
        <f aca="true" t="shared" si="25" ref="L37:L46">+L36+$N$24/10</f>
        <v>142.6499999999999</v>
      </c>
      <c r="M37" s="202">
        <f t="shared" si="12"/>
        <v>194.7999999999998</v>
      </c>
      <c r="N37" s="187">
        <v>15</v>
      </c>
      <c r="O37" s="187"/>
      <c r="P37" s="187"/>
      <c r="Q37" s="196">
        <f t="shared" si="13"/>
        <v>310</v>
      </c>
      <c r="R37" s="187"/>
      <c r="S37" s="187"/>
      <c r="T37" s="187"/>
    </row>
    <row r="38" spans="1:20" ht="16.5" customHeight="1">
      <c r="A38" s="203">
        <f t="shared" si="0"/>
        <v>192.0199999999997</v>
      </c>
      <c r="B38" s="204">
        <f t="shared" si="1"/>
        <v>-0.17999999999999972</v>
      </c>
      <c r="C38" s="200">
        <f t="shared" si="22"/>
        <v>9.399999999999999</v>
      </c>
      <c r="D38" s="203">
        <f t="shared" si="3"/>
        <v>192.51999999999924</v>
      </c>
      <c r="E38" s="204">
        <f t="shared" si="4"/>
        <v>0.32000000000000045</v>
      </c>
      <c r="F38" s="200">
        <f t="shared" si="23"/>
        <v>40.95999999999998</v>
      </c>
      <c r="G38" s="203">
        <f t="shared" si="6"/>
        <v>193.0199999999988</v>
      </c>
      <c r="H38" s="204">
        <f t="shared" si="7"/>
        <v>0.8200000000000008</v>
      </c>
      <c r="I38" s="200">
        <f t="shared" si="24"/>
        <v>89.09999999999998</v>
      </c>
      <c r="J38" s="203">
        <f t="shared" si="9"/>
        <v>193.51999999999833</v>
      </c>
      <c r="K38" s="204">
        <f t="shared" si="10"/>
        <v>1.3200000000000012</v>
      </c>
      <c r="L38" s="200">
        <f t="shared" si="25"/>
        <v>143.7999999999999</v>
      </c>
      <c r="M38" s="202">
        <f t="shared" si="12"/>
        <v>194.8999999999998</v>
      </c>
      <c r="N38" s="187">
        <v>15</v>
      </c>
      <c r="O38" s="187"/>
      <c r="P38" s="187"/>
      <c r="Q38" s="196">
        <f t="shared" si="13"/>
        <v>325</v>
      </c>
      <c r="R38" s="187"/>
      <c r="S38" s="187"/>
      <c r="T38" s="187"/>
    </row>
    <row r="39" spans="1:20" ht="16.5" customHeight="1">
      <c r="A39" s="203">
        <f aca="true" t="shared" si="26" ref="A39:A55">+A38+0.01</f>
        <v>192.0299999999997</v>
      </c>
      <c r="B39" s="204">
        <f aca="true" t="shared" si="27" ref="B39:B55">+B38+0.01</f>
        <v>-0.1699999999999997</v>
      </c>
      <c r="C39" s="200">
        <f t="shared" si="22"/>
        <v>9.849999999999998</v>
      </c>
      <c r="D39" s="203">
        <f aca="true" t="shared" si="28" ref="D39:D55">+D38+0.01</f>
        <v>192.52999999999923</v>
      </c>
      <c r="E39" s="204">
        <f aca="true" t="shared" si="29" ref="E39:E55">+E38+0.01</f>
        <v>0.33000000000000046</v>
      </c>
      <c r="F39" s="200">
        <f t="shared" si="23"/>
        <v>41.83999999999998</v>
      </c>
      <c r="G39" s="203">
        <f aca="true" t="shared" si="30" ref="G39:G55">+G38+0.01</f>
        <v>193.02999999999878</v>
      </c>
      <c r="H39" s="204">
        <f aca="true" t="shared" si="31" ref="H39:H55">+H38+0.01</f>
        <v>0.8300000000000008</v>
      </c>
      <c r="I39" s="200">
        <f t="shared" si="24"/>
        <v>90.14999999999998</v>
      </c>
      <c r="J39" s="203">
        <f aca="true" t="shared" si="32" ref="J39:J55">+J38+0.01</f>
        <v>193.52999999999832</v>
      </c>
      <c r="K39" s="204">
        <f aca="true" t="shared" si="33" ref="K39:K55">+K38+0.01</f>
        <v>1.3300000000000012</v>
      </c>
      <c r="L39" s="200">
        <f t="shared" si="25"/>
        <v>144.9499999999999</v>
      </c>
      <c r="M39" s="202">
        <f aca="true" t="shared" si="34" ref="M39:M70">M38+0.1</f>
        <v>194.9999999999998</v>
      </c>
      <c r="N39" s="187">
        <v>16</v>
      </c>
      <c r="O39" s="187"/>
      <c r="P39" s="187"/>
      <c r="Q39" s="196">
        <f aca="true" t="shared" si="35" ref="Q39:Q70">Q38+N38</f>
        <v>340</v>
      </c>
      <c r="R39" s="187"/>
      <c r="S39" s="187"/>
      <c r="T39" s="187"/>
    </row>
    <row r="40" spans="1:20" ht="16.5" customHeight="1">
      <c r="A40" s="203">
        <f t="shared" si="26"/>
        <v>192.03999999999968</v>
      </c>
      <c r="B40" s="204">
        <f t="shared" si="27"/>
        <v>-0.1599999999999997</v>
      </c>
      <c r="C40" s="200">
        <f t="shared" si="22"/>
        <v>10.299999999999997</v>
      </c>
      <c r="D40" s="203">
        <f t="shared" si="28"/>
        <v>192.53999999999922</v>
      </c>
      <c r="E40" s="204">
        <f t="shared" si="29"/>
        <v>0.34000000000000047</v>
      </c>
      <c r="F40" s="200">
        <f t="shared" si="23"/>
        <v>42.719999999999985</v>
      </c>
      <c r="G40" s="203">
        <f t="shared" si="30"/>
        <v>193.03999999999877</v>
      </c>
      <c r="H40" s="204">
        <f t="shared" si="31"/>
        <v>0.8400000000000009</v>
      </c>
      <c r="I40" s="200">
        <f t="shared" si="24"/>
        <v>91.19999999999997</v>
      </c>
      <c r="J40" s="203">
        <f t="shared" si="32"/>
        <v>193.53999999999832</v>
      </c>
      <c r="K40" s="204">
        <f t="shared" si="33"/>
        <v>1.3400000000000012</v>
      </c>
      <c r="L40" s="200">
        <f t="shared" si="25"/>
        <v>146.0999999999999</v>
      </c>
      <c r="M40" s="202">
        <f t="shared" si="34"/>
        <v>195.0999999999998</v>
      </c>
      <c r="N40" s="187">
        <v>16</v>
      </c>
      <c r="O40" s="187"/>
      <c r="P40" s="187"/>
      <c r="Q40" s="196">
        <f t="shared" si="35"/>
        <v>356</v>
      </c>
      <c r="R40" s="187"/>
      <c r="S40" s="187"/>
      <c r="T40" s="187"/>
    </row>
    <row r="41" spans="1:20" ht="16.5" customHeight="1">
      <c r="A41" s="203">
        <f t="shared" si="26"/>
        <v>192.04999999999967</v>
      </c>
      <c r="B41" s="204">
        <f t="shared" si="27"/>
        <v>-0.1499999999999997</v>
      </c>
      <c r="C41" s="200">
        <f t="shared" si="22"/>
        <v>10.749999999999996</v>
      </c>
      <c r="D41" s="203">
        <f t="shared" si="28"/>
        <v>192.54999999999922</v>
      </c>
      <c r="E41" s="204">
        <f t="shared" si="29"/>
        <v>0.3500000000000005</v>
      </c>
      <c r="F41" s="200">
        <f t="shared" si="23"/>
        <v>43.59999999999999</v>
      </c>
      <c r="G41" s="203">
        <f t="shared" si="30"/>
        <v>193.04999999999876</v>
      </c>
      <c r="H41" s="204">
        <f t="shared" si="31"/>
        <v>0.8500000000000009</v>
      </c>
      <c r="I41" s="200">
        <f t="shared" si="24"/>
        <v>92.24999999999997</v>
      </c>
      <c r="J41" s="203">
        <f t="shared" si="32"/>
        <v>193.5499999999983</v>
      </c>
      <c r="K41" s="204">
        <f t="shared" si="33"/>
        <v>1.3500000000000012</v>
      </c>
      <c r="L41" s="200">
        <f t="shared" si="25"/>
        <v>147.24999999999991</v>
      </c>
      <c r="M41" s="202">
        <f t="shared" si="34"/>
        <v>195.1999999999998</v>
      </c>
      <c r="N41" s="187">
        <v>16</v>
      </c>
      <c r="O41" s="187"/>
      <c r="P41" s="187"/>
      <c r="Q41" s="196">
        <f t="shared" si="35"/>
        <v>372</v>
      </c>
      <c r="R41" s="187"/>
      <c r="S41" s="187"/>
      <c r="T41" s="187"/>
    </row>
    <row r="42" spans="1:20" ht="16.5" customHeight="1">
      <c r="A42" s="203">
        <f t="shared" si="26"/>
        <v>192.05999999999966</v>
      </c>
      <c r="B42" s="204">
        <f t="shared" si="27"/>
        <v>-0.13999999999999968</v>
      </c>
      <c r="C42" s="200">
        <f t="shared" si="22"/>
        <v>11.199999999999996</v>
      </c>
      <c r="D42" s="203">
        <f t="shared" si="28"/>
        <v>192.5599999999992</v>
      </c>
      <c r="E42" s="204">
        <f t="shared" si="29"/>
        <v>0.3600000000000005</v>
      </c>
      <c r="F42" s="200">
        <f t="shared" si="23"/>
        <v>44.47999999999999</v>
      </c>
      <c r="G42" s="203">
        <f t="shared" si="30"/>
        <v>193.05999999999875</v>
      </c>
      <c r="H42" s="204">
        <f t="shared" si="31"/>
        <v>0.8600000000000009</v>
      </c>
      <c r="I42" s="200">
        <f t="shared" si="24"/>
        <v>93.29999999999997</v>
      </c>
      <c r="J42" s="203">
        <f t="shared" si="32"/>
        <v>193.5599999999983</v>
      </c>
      <c r="K42" s="204">
        <f t="shared" si="33"/>
        <v>1.3600000000000012</v>
      </c>
      <c r="L42" s="200">
        <f t="shared" si="25"/>
        <v>148.39999999999992</v>
      </c>
      <c r="M42" s="202">
        <f t="shared" si="34"/>
        <v>195.29999999999978</v>
      </c>
      <c r="N42" s="187">
        <v>16</v>
      </c>
      <c r="O42" s="187"/>
      <c r="P42" s="187"/>
      <c r="Q42" s="196">
        <f t="shared" si="35"/>
        <v>388</v>
      </c>
      <c r="R42" s="187"/>
      <c r="S42" s="187"/>
      <c r="T42" s="187"/>
    </row>
    <row r="43" spans="1:20" ht="16.5" customHeight="1">
      <c r="A43" s="203">
        <f t="shared" si="26"/>
        <v>192.06999999999965</v>
      </c>
      <c r="B43" s="204">
        <f t="shared" si="27"/>
        <v>-0.12999999999999967</v>
      </c>
      <c r="C43" s="200">
        <f t="shared" si="22"/>
        <v>11.649999999999995</v>
      </c>
      <c r="D43" s="203">
        <f t="shared" si="28"/>
        <v>192.5699999999992</v>
      </c>
      <c r="E43" s="204">
        <f t="shared" si="29"/>
        <v>0.3700000000000005</v>
      </c>
      <c r="F43" s="200">
        <f t="shared" si="23"/>
        <v>45.35999999999999</v>
      </c>
      <c r="G43" s="203">
        <f t="shared" si="30"/>
        <v>193.06999999999874</v>
      </c>
      <c r="H43" s="204">
        <f t="shared" si="31"/>
        <v>0.8700000000000009</v>
      </c>
      <c r="I43" s="200">
        <f t="shared" si="24"/>
        <v>94.34999999999997</v>
      </c>
      <c r="J43" s="203">
        <f t="shared" si="32"/>
        <v>193.5699999999983</v>
      </c>
      <c r="K43" s="204">
        <f t="shared" si="33"/>
        <v>1.3700000000000012</v>
      </c>
      <c r="L43" s="200">
        <f t="shared" si="25"/>
        <v>149.54999999999993</v>
      </c>
      <c r="M43" s="202">
        <f t="shared" si="34"/>
        <v>195.39999999999978</v>
      </c>
      <c r="N43" s="187">
        <v>16.5</v>
      </c>
      <c r="O43" s="187"/>
      <c r="P43" s="187"/>
      <c r="Q43" s="196">
        <f t="shared" si="35"/>
        <v>404</v>
      </c>
      <c r="R43" s="187"/>
      <c r="S43" s="187"/>
      <c r="T43" s="187"/>
    </row>
    <row r="44" spans="1:20" ht="16.5" customHeight="1">
      <c r="A44" s="203">
        <f t="shared" si="26"/>
        <v>192.07999999999964</v>
      </c>
      <c r="B44" s="204">
        <f t="shared" si="27"/>
        <v>-0.11999999999999968</v>
      </c>
      <c r="C44" s="200">
        <f t="shared" si="22"/>
        <v>12.099999999999994</v>
      </c>
      <c r="D44" s="203">
        <f t="shared" si="28"/>
        <v>192.5799999999992</v>
      </c>
      <c r="E44" s="204">
        <f t="shared" si="29"/>
        <v>0.3800000000000005</v>
      </c>
      <c r="F44" s="200">
        <f t="shared" si="23"/>
        <v>46.239999999999995</v>
      </c>
      <c r="G44" s="203">
        <f t="shared" si="30"/>
        <v>193.07999999999873</v>
      </c>
      <c r="H44" s="204">
        <f t="shared" si="31"/>
        <v>0.8800000000000009</v>
      </c>
      <c r="I44" s="200">
        <f t="shared" si="24"/>
        <v>95.39999999999996</v>
      </c>
      <c r="J44" s="203">
        <f t="shared" si="32"/>
        <v>193.57999999999828</v>
      </c>
      <c r="K44" s="204">
        <f t="shared" si="33"/>
        <v>1.3800000000000012</v>
      </c>
      <c r="L44" s="200">
        <f t="shared" si="25"/>
        <v>150.69999999999993</v>
      </c>
      <c r="M44" s="202">
        <f t="shared" si="34"/>
        <v>195.49999999999977</v>
      </c>
      <c r="N44" s="187">
        <v>16.5</v>
      </c>
      <c r="O44" s="187"/>
      <c r="P44" s="187"/>
      <c r="Q44" s="196">
        <f t="shared" si="35"/>
        <v>420.5</v>
      </c>
      <c r="R44" s="187"/>
      <c r="S44" s="187"/>
      <c r="T44" s="187"/>
    </row>
    <row r="45" spans="1:20" ht="16.5" customHeight="1">
      <c r="A45" s="203">
        <f t="shared" si="26"/>
        <v>192.08999999999963</v>
      </c>
      <c r="B45" s="204">
        <f t="shared" si="27"/>
        <v>-0.10999999999999968</v>
      </c>
      <c r="C45" s="200">
        <f t="shared" si="22"/>
        <v>12.549999999999994</v>
      </c>
      <c r="D45" s="203">
        <f t="shared" si="28"/>
        <v>192.58999999999918</v>
      </c>
      <c r="E45" s="204">
        <f t="shared" si="29"/>
        <v>0.3900000000000005</v>
      </c>
      <c r="F45" s="200">
        <f t="shared" si="23"/>
        <v>47.12</v>
      </c>
      <c r="G45" s="203">
        <f t="shared" si="30"/>
        <v>193.08999999999872</v>
      </c>
      <c r="H45" s="204">
        <f t="shared" si="31"/>
        <v>0.8900000000000009</v>
      </c>
      <c r="I45" s="200">
        <f t="shared" si="24"/>
        <v>96.44999999999996</v>
      </c>
      <c r="J45" s="203">
        <f t="shared" si="32"/>
        <v>193.58999999999827</v>
      </c>
      <c r="K45" s="204">
        <f t="shared" si="33"/>
        <v>1.3900000000000012</v>
      </c>
      <c r="L45" s="200">
        <f t="shared" si="25"/>
        <v>151.84999999999994</v>
      </c>
      <c r="M45" s="202">
        <f t="shared" si="34"/>
        <v>195.59999999999977</v>
      </c>
      <c r="N45" s="187">
        <v>17.5</v>
      </c>
      <c r="O45" s="187"/>
      <c r="P45" s="187"/>
      <c r="Q45" s="196">
        <f t="shared" si="35"/>
        <v>437</v>
      </c>
      <c r="R45" s="187"/>
      <c r="S45" s="187"/>
      <c r="T45" s="187"/>
    </row>
    <row r="46" spans="1:20" ht="16.5" customHeight="1">
      <c r="A46" s="205">
        <f t="shared" si="26"/>
        <v>192.09999999999962</v>
      </c>
      <c r="B46" s="206">
        <f t="shared" si="27"/>
        <v>-0.09999999999999969</v>
      </c>
      <c r="C46" s="207">
        <f t="shared" si="22"/>
        <v>12.999999999999993</v>
      </c>
      <c r="D46" s="205">
        <f t="shared" si="28"/>
        <v>192.59999999999917</v>
      </c>
      <c r="E46" s="206">
        <f t="shared" si="29"/>
        <v>0.4000000000000005</v>
      </c>
      <c r="F46" s="207">
        <f t="shared" si="23"/>
        <v>48</v>
      </c>
      <c r="G46" s="205">
        <f t="shared" si="30"/>
        <v>193.09999999999872</v>
      </c>
      <c r="H46" s="206">
        <f t="shared" si="31"/>
        <v>0.9000000000000009</v>
      </c>
      <c r="I46" s="208">
        <f t="shared" si="24"/>
        <v>97.49999999999996</v>
      </c>
      <c r="J46" s="205">
        <f t="shared" si="32"/>
        <v>193.59999999999826</v>
      </c>
      <c r="K46" s="206">
        <f t="shared" si="33"/>
        <v>1.4000000000000012</v>
      </c>
      <c r="L46" s="208">
        <f t="shared" si="25"/>
        <v>152.99999999999994</v>
      </c>
      <c r="M46" s="202">
        <f t="shared" si="34"/>
        <v>195.69999999999976</v>
      </c>
      <c r="N46" s="187">
        <v>17.5</v>
      </c>
      <c r="O46" s="187"/>
      <c r="P46" s="187"/>
      <c r="Q46" s="196">
        <f t="shared" si="35"/>
        <v>454.5</v>
      </c>
      <c r="R46" s="187"/>
      <c r="S46" s="187"/>
      <c r="T46" s="187"/>
    </row>
    <row r="47" spans="1:20" ht="16.5" customHeight="1">
      <c r="A47" s="209">
        <f t="shared" si="26"/>
        <v>192.10999999999962</v>
      </c>
      <c r="B47" s="210">
        <f t="shared" si="27"/>
        <v>-0.08999999999999969</v>
      </c>
      <c r="C47" s="211">
        <f aca="true" t="shared" si="36" ref="C47:C55">+C46+$N$10/10</f>
        <v>13.499999999999993</v>
      </c>
      <c r="D47" s="209">
        <f t="shared" si="28"/>
        <v>192.60999999999916</v>
      </c>
      <c r="E47" s="210">
        <f t="shared" si="29"/>
        <v>0.41000000000000053</v>
      </c>
      <c r="F47" s="211">
        <f aca="true" t="shared" si="37" ref="F47:F55">+F46+$N$15/10</f>
        <v>48.9</v>
      </c>
      <c r="G47" s="209">
        <f t="shared" si="30"/>
        <v>193.1099999999987</v>
      </c>
      <c r="H47" s="210">
        <f t="shared" si="31"/>
        <v>0.9100000000000009</v>
      </c>
      <c r="I47" s="211">
        <f aca="true" t="shared" si="38" ref="I47:I55">+I46+$N$20/10</f>
        <v>98.54999999999995</v>
      </c>
      <c r="J47" s="209">
        <f t="shared" si="32"/>
        <v>193.60999999999825</v>
      </c>
      <c r="K47" s="210">
        <f t="shared" si="33"/>
        <v>1.4100000000000013</v>
      </c>
      <c r="L47" s="211">
        <f aca="true" t="shared" si="39" ref="L47:L55">+L46+$N$25/10</f>
        <v>154.19999999999993</v>
      </c>
      <c r="M47" s="202">
        <f t="shared" si="34"/>
        <v>195.79999999999976</v>
      </c>
      <c r="N47" s="187">
        <v>18.5</v>
      </c>
      <c r="O47" s="187"/>
      <c r="P47" s="187"/>
      <c r="Q47" s="196">
        <f t="shared" si="35"/>
        <v>472</v>
      </c>
      <c r="R47" s="187"/>
      <c r="S47" s="187"/>
      <c r="T47" s="187"/>
    </row>
    <row r="48" spans="1:20" ht="16.5" customHeight="1">
      <c r="A48" s="203">
        <f t="shared" si="26"/>
        <v>192.1199999999996</v>
      </c>
      <c r="B48" s="204">
        <f t="shared" si="27"/>
        <v>-0.0799999999999997</v>
      </c>
      <c r="C48" s="200">
        <f t="shared" si="36"/>
        <v>13.999999999999993</v>
      </c>
      <c r="D48" s="203">
        <f t="shared" si="28"/>
        <v>192.61999999999915</v>
      </c>
      <c r="E48" s="204">
        <f t="shared" si="29"/>
        <v>0.42000000000000054</v>
      </c>
      <c r="F48" s="200">
        <f t="shared" si="37"/>
        <v>49.8</v>
      </c>
      <c r="G48" s="203">
        <f t="shared" si="30"/>
        <v>193.1199999999987</v>
      </c>
      <c r="H48" s="204">
        <f t="shared" si="31"/>
        <v>0.9200000000000009</v>
      </c>
      <c r="I48" s="200">
        <f t="shared" si="38"/>
        <v>99.59999999999995</v>
      </c>
      <c r="J48" s="203">
        <f t="shared" si="32"/>
        <v>193.61999999999824</v>
      </c>
      <c r="K48" s="204">
        <f t="shared" si="33"/>
        <v>1.4200000000000013</v>
      </c>
      <c r="L48" s="200">
        <f t="shared" si="39"/>
        <v>155.39999999999992</v>
      </c>
      <c r="M48" s="202">
        <f t="shared" si="34"/>
        <v>195.89999999999975</v>
      </c>
      <c r="N48" s="187">
        <v>18.5</v>
      </c>
      <c r="O48" s="187"/>
      <c r="P48" s="187"/>
      <c r="Q48" s="196">
        <f t="shared" si="35"/>
        <v>490.5</v>
      </c>
      <c r="R48" s="187"/>
      <c r="S48" s="187"/>
      <c r="T48" s="187"/>
    </row>
    <row r="49" spans="1:20" ht="16.5" customHeight="1">
      <c r="A49" s="203">
        <f t="shared" si="26"/>
        <v>192.1299999999996</v>
      </c>
      <c r="B49" s="204">
        <f t="shared" si="27"/>
        <v>-0.0699999999999997</v>
      </c>
      <c r="C49" s="200">
        <f t="shared" si="36"/>
        <v>14.499999999999993</v>
      </c>
      <c r="D49" s="203">
        <f t="shared" si="28"/>
        <v>192.62999999999914</v>
      </c>
      <c r="E49" s="204">
        <f t="shared" si="29"/>
        <v>0.43000000000000055</v>
      </c>
      <c r="F49" s="200">
        <f t="shared" si="37"/>
        <v>50.699999999999996</v>
      </c>
      <c r="G49" s="203">
        <f t="shared" si="30"/>
        <v>193.1299999999987</v>
      </c>
      <c r="H49" s="204">
        <f t="shared" si="31"/>
        <v>0.9300000000000009</v>
      </c>
      <c r="I49" s="200">
        <f t="shared" si="38"/>
        <v>100.64999999999995</v>
      </c>
      <c r="J49" s="203">
        <f t="shared" si="32"/>
        <v>193.62999999999823</v>
      </c>
      <c r="K49" s="204">
        <f t="shared" si="33"/>
        <v>1.4300000000000013</v>
      </c>
      <c r="L49" s="200">
        <f t="shared" si="39"/>
        <v>156.5999999999999</v>
      </c>
      <c r="M49" s="202">
        <f t="shared" si="34"/>
        <v>195.99999999999974</v>
      </c>
      <c r="N49" s="187">
        <v>19.5</v>
      </c>
      <c r="O49" s="187"/>
      <c r="P49" s="187"/>
      <c r="Q49" s="196">
        <f t="shared" si="35"/>
        <v>509</v>
      </c>
      <c r="R49" s="187"/>
      <c r="S49" s="187"/>
      <c r="T49" s="187"/>
    </row>
    <row r="50" spans="1:20" ht="16.5" customHeight="1">
      <c r="A50" s="203">
        <f t="shared" si="26"/>
        <v>192.1399999999996</v>
      </c>
      <c r="B50" s="204">
        <f t="shared" si="27"/>
        <v>-0.0599999999999997</v>
      </c>
      <c r="C50" s="200">
        <f t="shared" si="36"/>
        <v>14.999999999999993</v>
      </c>
      <c r="D50" s="203">
        <f t="shared" si="28"/>
        <v>192.63999999999913</v>
      </c>
      <c r="E50" s="204">
        <f t="shared" si="29"/>
        <v>0.44000000000000056</v>
      </c>
      <c r="F50" s="200">
        <f t="shared" si="37"/>
        <v>51.599999999999994</v>
      </c>
      <c r="G50" s="203">
        <f t="shared" si="30"/>
        <v>193.13999999999868</v>
      </c>
      <c r="H50" s="204">
        <f t="shared" si="31"/>
        <v>0.940000000000001</v>
      </c>
      <c r="I50" s="200">
        <f t="shared" si="38"/>
        <v>101.69999999999995</v>
      </c>
      <c r="J50" s="203">
        <f t="shared" si="32"/>
        <v>193.63999999999822</v>
      </c>
      <c r="K50" s="204">
        <f t="shared" si="33"/>
        <v>1.4400000000000013</v>
      </c>
      <c r="L50" s="200">
        <f t="shared" si="39"/>
        <v>157.7999999999999</v>
      </c>
      <c r="M50" s="202">
        <f t="shared" si="34"/>
        <v>196.09999999999974</v>
      </c>
      <c r="N50" s="187">
        <v>19.5</v>
      </c>
      <c r="O50" s="187"/>
      <c r="P50" s="187"/>
      <c r="Q50" s="196">
        <f t="shared" si="35"/>
        <v>528.5</v>
      </c>
      <c r="R50" s="187"/>
      <c r="S50" s="187"/>
      <c r="T50" s="187"/>
    </row>
    <row r="51" spans="1:20" ht="16.5" customHeight="1">
      <c r="A51" s="203">
        <f t="shared" si="26"/>
        <v>192.14999999999958</v>
      </c>
      <c r="B51" s="204">
        <f t="shared" si="27"/>
        <v>-0.0499999999999997</v>
      </c>
      <c r="C51" s="200">
        <f t="shared" si="36"/>
        <v>15.499999999999993</v>
      </c>
      <c r="D51" s="203">
        <f t="shared" si="28"/>
        <v>192.64999999999912</v>
      </c>
      <c r="E51" s="204">
        <f t="shared" si="29"/>
        <v>0.45000000000000057</v>
      </c>
      <c r="F51" s="200">
        <f t="shared" si="37"/>
        <v>52.49999999999999</v>
      </c>
      <c r="G51" s="203">
        <f t="shared" si="30"/>
        <v>193.14999999999867</v>
      </c>
      <c r="H51" s="204">
        <f t="shared" si="31"/>
        <v>0.950000000000001</v>
      </c>
      <c r="I51" s="200">
        <f t="shared" si="38"/>
        <v>102.74999999999994</v>
      </c>
      <c r="J51" s="203">
        <f t="shared" si="32"/>
        <v>193.64999999999822</v>
      </c>
      <c r="K51" s="204">
        <f t="shared" si="33"/>
        <v>1.4500000000000013</v>
      </c>
      <c r="L51" s="200">
        <f t="shared" si="39"/>
        <v>158.9999999999999</v>
      </c>
      <c r="M51" s="202">
        <f t="shared" si="34"/>
        <v>196.19999999999973</v>
      </c>
      <c r="N51" s="187">
        <v>19.5</v>
      </c>
      <c r="O51" s="187"/>
      <c r="P51" s="187"/>
      <c r="Q51" s="196">
        <f t="shared" si="35"/>
        <v>548</v>
      </c>
      <c r="R51" s="187"/>
      <c r="S51" s="187"/>
      <c r="T51" s="187"/>
    </row>
    <row r="52" spans="1:20" ht="16.5" customHeight="1">
      <c r="A52" s="203">
        <f t="shared" si="26"/>
        <v>192.15999999999957</v>
      </c>
      <c r="B52" s="204">
        <f t="shared" si="27"/>
        <v>-0.039999999999999696</v>
      </c>
      <c r="C52" s="200">
        <f t="shared" si="36"/>
        <v>15.999999999999993</v>
      </c>
      <c r="D52" s="203">
        <f t="shared" si="28"/>
        <v>192.65999999999912</v>
      </c>
      <c r="E52" s="204">
        <f t="shared" si="29"/>
        <v>0.4600000000000006</v>
      </c>
      <c r="F52" s="200">
        <f t="shared" si="37"/>
        <v>53.39999999999999</v>
      </c>
      <c r="G52" s="203">
        <f t="shared" si="30"/>
        <v>193.15999999999866</v>
      </c>
      <c r="H52" s="204">
        <f t="shared" si="31"/>
        <v>0.960000000000001</v>
      </c>
      <c r="I52" s="200">
        <f t="shared" si="38"/>
        <v>103.79999999999994</v>
      </c>
      <c r="J52" s="203">
        <f t="shared" si="32"/>
        <v>193.6599999999982</v>
      </c>
      <c r="K52" s="204">
        <f t="shared" si="33"/>
        <v>1.4600000000000013</v>
      </c>
      <c r="L52" s="200">
        <f t="shared" si="39"/>
        <v>160.19999999999987</v>
      </c>
      <c r="M52" s="202">
        <f t="shared" si="34"/>
        <v>196.29999999999973</v>
      </c>
      <c r="N52" s="187">
        <v>19.5</v>
      </c>
      <c r="O52" s="187"/>
      <c r="P52" s="187"/>
      <c r="Q52" s="196">
        <f t="shared" si="35"/>
        <v>567.5</v>
      </c>
      <c r="R52" s="187"/>
      <c r="S52" s="187"/>
      <c r="T52" s="187"/>
    </row>
    <row r="53" spans="1:20" ht="16.5" customHeight="1">
      <c r="A53" s="203">
        <f t="shared" si="26"/>
        <v>192.16999999999956</v>
      </c>
      <c r="B53" s="204">
        <f t="shared" si="27"/>
        <v>-0.029999999999999694</v>
      </c>
      <c r="C53" s="200">
        <f t="shared" si="36"/>
        <v>16.499999999999993</v>
      </c>
      <c r="D53" s="203">
        <f t="shared" si="28"/>
        <v>192.6699999999991</v>
      </c>
      <c r="E53" s="204">
        <f t="shared" si="29"/>
        <v>0.4700000000000006</v>
      </c>
      <c r="F53" s="200">
        <f t="shared" si="37"/>
        <v>54.29999999999999</v>
      </c>
      <c r="G53" s="203">
        <f t="shared" si="30"/>
        <v>193.16999999999865</v>
      </c>
      <c r="H53" s="204">
        <f t="shared" si="31"/>
        <v>0.970000000000001</v>
      </c>
      <c r="I53" s="200">
        <f t="shared" si="38"/>
        <v>104.84999999999994</v>
      </c>
      <c r="J53" s="203">
        <f t="shared" si="32"/>
        <v>193.6699999999982</v>
      </c>
      <c r="K53" s="204">
        <f t="shared" si="33"/>
        <v>1.4700000000000013</v>
      </c>
      <c r="L53" s="200">
        <f t="shared" si="39"/>
        <v>161.39999999999986</v>
      </c>
      <c r="M53" s="202">
        <f t="shared" si="34"/>
        <v>196.39999999999972</v>
      </c>
      <c r="N53" s="187">
        <v>20</v>
      </c>
      <c r="O53" s="187"/>
      <c r="P53" s="187"/>
      <c r="Q53" s="196">
        <f t="shared" si="35"/>
        <v>587</v>
      </c>
      <c r="R53" s="187"/>
      <c r="S53" s="187"/>
      <c r="T53" s="187"/>
    </row>
    <row r="54" spans="1:20" ht="16.5" customHeight="1">
      <c r="A54" s="203">
        <f t="shared" si="26"/>
        <v>192.17999999999955</v>
      </c>
      <c r="B54" s="204">
        <f t="shared" si="27"/>
        <v>-0.01999999999999969</v>
      </c>
      <c r="C54" s="200">
        <f t="shared" si="36"/>
        <v>16.999999999999993</v>
      </c>
      <c r="D54" s="203">
        <f t="shared" si="28"/>
        <v>192.6799999999991</v>
      </c>
      <c r="E54" s="204">
        <f t="shared" si="29"/>
        <v>0.4800000000000006</v>
      </c>
      <c r="F54" s="200">
        <f t="shared" si="37"/>
        <v>55.19999999999999</v>
      </c>
      <c r="G54" s="203">
        <f t="shared" si="30"/>
        <v>193.17999999999864</v>
      </c>
      <c r="H54" s="204">
        <f t="shared" si="31"/>
        <v>0.980000000000001</v>
      </c>
      <c r="I54" s="200">
        <f t="shared" si="38"/>
        <v>105.89999999999993</v>
      </c>
      <c r="J54" s="203">
        <f t="shared" si="32"/>
        <v>193.6799999999982</v>
      </c>
      <c r="K54" s="204">
        <f t="shared" si="33"/>
        <v>1.4800000000000013</v>
      </c>
      <c r="L54" s="200">
        <f t="shared" si="39"/>
        <v>162.59999999999985</v>
      </c>
      <c r="M54" s="202">
        <f t="shared" si="34"/>
        <v>196.49999999999972</v>
      </c>
      <c r="N54" s="187">
        <v>20</v>
      </c>
      <c r="O54" s="187"/>
      <c r="P54" s="187"/>
      <c r="Q54" s="196">
        <f t="shared" si="35"/>
        <v>607</v>
      </c>
      <c r="R54" s="187"/>
      <c r="S54" s="187"/>
      <c r="T54" s="187"/>
    </row>
    <row r="55" spans="1:20" ht="16.5" customHeight="1">
      <c r="A55" s="212">
        <f t="shared" si="26"/>
        <v>192.18999999999954</v>
      </c>
      <c r="B55" s="213">
        <f t="shared" si="27"/>
        <v>-0.009999999999999691</v>
      </c>
      <c r="C55" s="207">
        <f t="shared" si="36"/>
        <v>17.499999999999993</v>
      </c>
      <c r="D55" s="212">
        <f t="shared" si="28"/>
        <v>192.6899999999991</v>
      </c>
      <c r="E55" s="213">
        <f t="shared" si="29"/>
        <v>0.4900000000000006</v>
      </c>
      <c r="F55" s="207">
        <f t="shared" si="37"/>
        <v>56.09999999999999</v>
      </c>
      <c r="G55" s="212">
        <f t="shared" si="30"/>
        <v>193.18999999999863</v>
      </c>
      <c r="H55" s="213">
        <f t="shared" si="31"/>
        <v>0.990000000000001</v>
      </c>
      <c r="I55" s="207">
        <f t="shared" si="38"/>
        <v>106.94999999999993</v>
      </c>
      <c r="J55" s="212">
        <f t="shared" si="32"/>
        <v>193.68999999999818</v>
      </c>
      <c r="K55" s="213">
        <f t="shared" si="33"/>
        <v>1.4900000000000013</v>
      </c>
      <c r="L55" s="207">
        <f t="shared" si="39"/>
        <v>163.79999999999984</v>
      </c>
      <c r="M55" s="202">
        <f t="shared" si="34"/>
        <v>196.5999999999997</v>
      </c>
      <c r="N55" s="187">
        <v>21</v>
      </c>
      <c r="O55" s="187"/>
      <c r="P55" s="187"/>
      <c r="Q55" s="196">
        <f t="shared" si="35"/>
        <v>627</v>
      </c>
      <c r="R55" s="187"/>
      <c r="S55" s="187"/>
      <c r="T55" s="187"/>
    </row>
    <row r="56" spans="1:20" ht="22.5" customHeight="1">
      <c r="A56" s="185" t="s">
        <v>110</v>
      </c>
      <c r="B56" s="185"/>
      <c r="C56" s="185"/>
      <c r="D56" s="185"/>
      <c r="E56" s="185"/>
      <c r="F56" s="185"/>
      <c r="G56" s="185"/>
      <c r="H56" s="185"/>
      <c r="I56" s="186"/>
      <c r="J56" s="186"/>
      <c r="K56" s="186"/>
      <c r="L56" s="186"/>
      <c r="M56" s="202">
        <f t="shared" si="34"/>
        <v>196.6999999999997</v>
      </c>
      <c r="N56" s="187">
        <v>21</v>
      </c>
      <c r="O56" s="187"/>
      <c r="P56" s="187"/>
      <c r="Q56" s="196">
        <f t="shared" si="35"/>
        <v>648</v>
      </c>
      <c r="R56" s="187"/>
      <c r="S56" s="187"/>
      <c r="T56" s="187"/>
    </row>
    <row r="57" spans="1:20" ht="22.5" customHeight="1">
      <c r="A57" s="185" t="s">
        <v>111</v>
      </c>
      <c r="B57" s="185"/>
      <c r="C57" s="185"/>
      <c r="D57" s="185"/>
      <c r="E57" s="185"/>
      <c r="F57" s="185"/>
      <c r="G57" s="185"/>
      <c r="H57" s="185"/>
      <c r="I57" s="186"/>
      <c r="J57" s="186"/>
      <c r="K57" s="186"/>
      <c r="L57" s="186"/>
      <c r="M57" s="202">
        <f t="shared" si="34"/>
        <v>196.7999999999997</v>
      </c>
      <c r="N57" s="187">
        <v>21</v>
      </c>
      <c r="O57" s="187"/>
      <c r="P57" s="187"/>
      <c r="Q57" s="196">
        <f t="shared" si="35"/>
        <v>669</v>
      </c>
      <c r="R57" s="187"/>
      <c r="S57" s="187"/>
      <c r="T57" s="187"/>
    </row>
    <row r="58" spans="1:20" ht="22.5" customHeight="1">
      <c r="A58" s="191" t="s">
        <v>103</v>
      </c>
      <c r="B58" s="185"/>
      <c r="C58" s="185"/>
      <c r="D58" s="185"/>
      <c r="E58" s="185"/>
      <c r="F58" s="185"/>
      <c r="G58" s="185"/>
      <c r="H58" s="185"/>
      <c r="I58" s="186"/>
      <c r="J58" s="186"/>
      <c r="K58" s="186"/>
      <c r="L58" s="186"/>
      <c r="M58" s="202">
        <f t="shared" si="34"/>
        <v>196.8999999999997</v>
      </c>
      <c r="N58" s="187">
        <v>21</v>
      </c>
      <c r="O58" s="187"/>
      <c r="P58" s="187"/>
      <c r="Q58" s="196">
        <f t="shared" si="35"/>
        <v>690</v>
      </c>
      <c r="R58" s="187"/>
      <c r="S58" s="187"/>
      <c r="T58" s="187"/>
    </row>
    <row r="59" spans="1:20" ht="22.5" customHeight="1">
      <c r="A59" s="192" t="s">
        <v>17</v>
      </c>
      <c r="B59" s="192" t="s">
        <v>17</v>
      </c>
      <c r="C59" s="192" t="s">
        <v>18</v>
      </c>
      <c r="D59" s="192" t="s">
        <v>17</v>
      </c>
      <c r="E59" s="192" t="s">
        <v>17</v>
      </c>
      <c r="F59" s="192" t="s">
        <v>18</v>
      </c>
      <c r="G59" s="192" t="s">
        <v>17</v>
      </c>
      <c r="H59" s="192" t="s">
        <v>17</v>
      </c>
      <c r="I59" s="192" t="s">
        <v>18</v>
      </c>
      <c r="J59" s="192" t="s">
        <v>17</v>
      </c>
      <c r="K59" s="192" t="s">
        <v>17</v>
      </c>
      <c r="L59" s="192" t="s">
        <v>18</v>
      </c>
      <c r="M59" s="202">
        <f t="shared" si="34"/>
        <v>196.9999999999997</v>
      </c>
      <c r="N59" s="187">
        <v>21.5</v>
      </c>
      <c r="O59" s="187"/>
      <c r="P59" s="187"/>
      <c r="Q59" s="196">
        <f t="shared" si="35"/>
        <v>711</v>
      </c>
      <c r="R59" s="187"/>
      <c r="S59" s="187"/>
      <c r="T59" s="187"/>
    </row>
    <row r="60" spans="1:20" ht="22.5" customHeight="1">
      <c r="A60" s="195" t="s">
        <v>104</v>
      </c>
      <c r="B60" s="195" t="s">
        <v>105</v>
      </c>
      <c r="C60" s="195" t="s">
        <v>106</v>
      </c>
      <c r="D60" s="195" t="s">
        <v>104</v>
      </c>
      <c r="E60" s="195" t="s">
        <v>105</v>
      </c>
      <c r="F60" s="195" t="s">
        <v>106</v>
      </c>
      <c r="G60" s="195" t="s">
        <v>104</v>
      </c>
      <c r="H60" s="195" t="s">
        <v>105</v>
      </c>
      <c r="I60" s="195" t="s">
        <v>106</v>
      </c>
      <c r="J60" s="195" t="s">
        <v>104</v>
      </c>
      <c r="K60" s="195" t="s">
        <v>105</v>
      </c>
      <c r="L60" s="195" t="s">
        <v>106</v>
      </c>
      <c r="M60" s="202">
        <f t="shared" si="34"/>
        <v>197.09999999999968</v>
      </c>
      <c r="N60" s="187">
        <v>21.5</v>
      </c>
      <c r="O60" s="187"/>
      <c r="P60" s="187"/>
      <c r="Q60" s="196">
        <f t="shared" si="35"/>
        <v>732.5</v>
      </c>
      <c r="R60" s="187"/>
      <c r="S60" s="187"/>
      <c r="T60" s="187"/>
    </row>
    <row r="61" spans="1:20" ht="16.5" customHeight="1">
      <c r="A61" s="197">
        <f>J55+0.01</f>
        <v>193.69999999999817</v>
      </c>
      <c r="B61" s="198">
        <f>K55+0.01</f>
        <v>1.5000000000000013</v>
      </c>
      <c r="C61" s="201">
        <f>+L55+$N$25/10</f>
        <v>164.99999999999983</v>
      </c>
      <c r="D61" s="197">
        <f>+A110+0.01</f>
        <v>194.19999999999771</v>
      </c>
      <c r="E61" s="198">
        <f>+B110+0.01</f>
        <v>2.0000000000000018</v>
      </c>
      <c r="F61" s="201">
        <f>+C110+$N$30/10</f>
        <v>227.99999999999994</v>
      </c>
      <c r="G61" s="197">
        <f>+D110+0.01</f>
        <v>194.69999999999726</v>
      </c>
      <c r="H61" s="198">
        <f>+E110+0.01</f>
        <v>2.499999999999991</v>
      </c>
      <c r="I61" s="201">
        <f>+F110+$N$35/10</f>
        <v>295.99999999999955</v>
      </c>
      <c r="J61" s="197">
        <f>+G110+0.01</f>
        <v>195.1999999999968</v>
      </c>
      <c r="K61" s="198">
        <f>+H110+0.01</f>
        <v>2.9999999999999805</v>
      </c>
      <c r="L61" s="201">
        <f>+I110+$N$40/10</f>
        <v>371.9999999999998</v>
      </c>
      <c r="M61" s="202">
        <f t="shared" si="34"/>
        <v>197.19999999999968</v>
      </c>
      <c r="N61" s="187">
        <v>21.5</v>
      </c>
      <c r="O61" s="187"/>
      <c r="P61" s="187"/>
      <c r="Q61" s="196">
        <f t="shared" si="35"/>
        <v>754</v>
      </c>
      <c r="R61" s="187"/>
      <c r="S61" s="187"/>
      <c r="T61" s="187"/>
    </row>
    <row r="62" spans="1:20" ht="16.5" customHeight="1">
      <c r="A62" s="203">
        <f aca="true" t="shared" si="40" ref="A62:A93">+A61+0.01</f>
        <v>193.70999999999816</v>
      </c>
      <c r="B62" s="204">
        <f aca="true" t="shared" si="41" ref="B62:B93">+B61+0.01</f>
        <v>1.5100000000000013</v>
      </c>
      <c r="C62" s="200">
        <f aca="true" t="shared" si="42" ref="C62:C71">+C61+$N$26/10</f>
        <v>166.19999999999982</v>
      </c>
      <c r="D62" s="203">
        <f aca="true" t="shared" si="43" ref="D62:D93">+D61+0.01</f>
        <v>194.2099999999977</v>
      </c>
      <c r="E62" s="204">
        <f aca="true" t="shared" si="44" ref="E62:E93">+E61+0.01</f>
        <v>2.0100000000000016</v>
      </c>
      <c r="F62" s="200">
        <f aca="true" t="shared" si="45" ref="F62:F71">+F61+$N$31/10</f>
        <v>229.29999999999995</v>
      </c>
      <c r="G62" s="203">
        <f aca="true" t="shared" si="46" ref="G62:G93">+G61+0.01</f>
        <v>194.70999999999725</v>
      </c>
      <c r="H62" s="204">
        <f aca="true" t="shared" si="47" ref="H62:H93">+H61+0.01</f>
        <v>2.509999999999991</v>
      </c>
      <c r="I62" s="200">
        <f aca="true" t="shared" si="48" ref="I62:I71">+I61+$N$36/10</f>
        <v>297.3999999999995</v>
      </c>
      <c r="J62" s="203">
        <f aca="true" t="shared" si="49" ref="J62:J93">+J61+0.01</f>
        <v>195.2099999999968</v>
      </c>
      <c r="K62" s="204">
        <f aca="true" t="shared" si="50" ref="K62:K93">+K61+0.01</f>
        <v>3.0099999999999802</v>
      </c>
      <c r="L62" s="200">
        <f aca="true" t="shared" si="51" ref="L62:L71">+L61+$N$41/10</f>
        <v>373.5999999999998</v>
      </c>
      <c r="M62" s="202">
        <f t="shared" si="34"/>
        <v>197.29999999999967</v>
      </c>
      <c r="N62" s="187">
        <v>21.5</v>
      </c>
      <c r="O62" s="187"/>
      <c r="P62" s="187"/>
      <c r="Q62" s="196">
        <f t="shared" si="35"/>
        <v>775.5</v>
      </c>
      <c r="R62" s="187"/>
      <c r="S62" s="187"/>
      <c r="T62" s="187"/>
    </row>
    <row r="63" spans="1:20" ht="16.5" customHeight="1">
      <c r="A63" s="203">
        <f t="shared" si="40"/>
        <v>193.71999999999815</v>
      </c>
      <c r="B63" s="204">
        <f t="shared" si="41"/>
        <v>1.5200000000000014</v>
      </c>
      <c r="C63" s="200">
        <f t="shared" si="42"/>
        <v>167.3999999999998</v>
      </c>
      <c r="D63" s="203">
        <f t="shared" si="43"/>
        <v>194.2199999999977</v>
      </c>
      <c r="E63" s="204">
        <f t="shared" si="44"/>
        <v>2.0200000000000014</v>
      </c>
      <c r="F63" s="200">
        <f t="shared" si="45"/>
        <v>230.59999999999997</v>
      </c>
      <c r="G63" s="203">
        <f t="shared" si="46"/>
        <v>194.71999999999724</v>
      </c>
      <c r="H63" s="204">
        <f t="shared" si="47"/>
        <v>2.5199999999999907</v>
      </c>
      <c r="I63" s="200">
        <f t="shared" si="48"/>
        <v>298.7999999999995</v>
      </c>
      <c r="J63" s="203">
        <f t="shared" si="49"/>
        <v>195.2199999999968</v>
      </c>
      <c r="K63" s="204">
        <f t="shared" si="50"/>
        <v>3.01999999999998</v>
      </c>
      <c r="L63" s="200">
        <f t="shared" si="51"/>
        <v>375.1999999999998</v>
      </c>
      <c r="M63" s="202">
        <f t="shared" si="34"/>
        <v>197.39999999999966</v>
      </c>
      <c r="N63" s="187">
        <v>21.5</v>
      </c>
      <c r="O63" s="187"/>
      <c r="P63" s="187"/>
      <c r="Q63" s="196">
        <f t="shared" si="35"/>
        <v>797</v>
      </c>
      <c r="R63" s="187"/>
      <c r="S63" s="187"/>
      <c r="T63" s="187"/>
    </row>
    <row r="64" spans="1:20" ht="16.5" customHeight="1">
      <c r="A64" s="203">
        <f t="shared" si="40"/>
        <v>193.72999999999814</v>
      </c>
      <c r="B64" s="204">
        <f t="shared" si="41"/>
        <v>1.5300000000000014</v>
      </c>
      <c r="C64" s="200">
        <f t="shared" si="42"/>
        <v>168.5999999999998</v>
      </c>
      <c r="D64" s="203">
        <f t="shared" si="43"/>
        <v>194.2299999999977</v>
      </c>
      <c r="E64" s="204">
        <f t="shared" si="44"/>
        <v>2.030000000000001</v>
      </c>
      <c r="F64" s="200">
        <f t="shared" si="45"/>
        <v>231.89999999999998</v>
      </c>
      <c r="G64" s="203">
        <f t="shared" si="46"/>
        <v>194.72999999999723</v>
      </c>
      <c r="H64" s="204">
        <f t="shared" si="47"/>
        <v>2.5299999999999905</v>
      </c>
      <c r="I64" s="200">
        <f t="shared" si="48"/>
        <v>300.1999999999995</v>
      </c>
      <c r="J64" s="203">
        <f t="shared" si="49"/>
        <v>195.22999999999678</v>
      </c>
      <c r="K64" s="204">
        <f t="shared" si="50"/>
        <v>3.02999999999998</v>
      </c>
      <c r="L64" s="200">
        <f t="shared" si="51"/>
        <v>376.79999999999984</v>
      </c>
      <c r="M64" s="202">
        <f t="shared" si="34"/>
        <v>197.49999999999966</v>
      </c>
      <c r="N64" s="187">
        <v>21.5</v>
      </c>
      <c r="O64" s="187"/>
      <c r="P64" s="187"/>
      <c r="Q64" s="196">
        <f t="shared" si="35"/>
        <v>818.5</v>
      </c>
      <c r="R64" s="187"/>
      <c r="S64" s="187"/>
      <c r="T64" s="187"/>
    </row>
    <row r="65" spans="1:20" ht="16.5" customHeight="1">
      <c r="A65" s="203">
        <f t="shared" si="40"/>
        <v>193.73999999999813</v>
      </c>
      <c r="B65" s="204">
        <f t="shared" si="41"/>
        <v>1.5400000000000014</v>
      </c>
      <c r="C65" s="200">
        <f t="shared" si="42"/>
        <v>169.79999999999978</v>
      </c>
      <c r="D65" s="203">
        <f t="shared" si="43"/>
        <v>194.23999999999768</v>
      </c>
      <c r="E65" s="204">
        <f t="shared" si="44"/>
        <v>2.040000000000001</v>
      </c>
      <c r="F65" s="200">
        <f t="shared" si="45"/>
        <v>233.2</v>
      </c>
      <c r="G65" s="203">
        <f t="shared" si="46"/>
        <v>194.73999999999722</v>
      </c>
      <c r="H65" s="204">
        <f t="shared" si="47"/>
        <v>2.5399999999999903</v>
      </c>
      <c r="I65" s="200">
        <f t="shared" si="48"/>
        <v>301.59999999999945</v>
      </c>
      <c r="J65" s="203">
        <f t="shared" si="49"/>
        <v>195.23999999999677</v>
      </c>
      <c r="K65" s="204">
        <f t="shared" si="50"/>
        <v>3.0399999999999796</v>
      </c>
      <c r="L65" s="200">
        <f t="shared" si="51"/>
        <v>378.39999999999986</v>
      </c>
      <c r="M65" s="202">
        <f t="shared" si="34"/>
        <v>197.59999999999965</v>
      </c>
      <c r="N65" s="187">
        <v>22</v>
      </c>
      <c r="O65" s="187"/>
      <c r="P65" s="187"/>
      <c r="Q65" s="196">
        <f t="shared" si="35"/>
        <v>840</v>
      </c>
      <c r="R65" s="187"/>
      <c r="S65" s="187"/>
      <c r="T65" s="187"/>
    </row>
    <row r="66" spans="1:20" ht="16.5" customHeight="1">
      <c r="A66" s="203">
        <f t="shared" si="40"/>
        <v>193.74999999999812</v>
      </c>
      <c r="B66" s="204">
        <f t="shared" si="41"/>
        <v>1.5500000000000014</v>
      </c>
      <c r="C66" s="200">
        <f t="shared" si="42"/>
        <v>170.99999999999977</v>
      </c>
      <c r="D66" s="203">
        <f t="shared" si="43"/>
        <v>194.24999999999767</v>
      </c>
      <c r="E66" s="204">
        <f t="shared" si="44"/>
        <v>2.0500000000000007</v>
      </c>
      <c r="F66" s="200">
        <f t="shared" si="45"/>
        <v>234.5</v>
      </c>
      <c r="G66" s="203">
        <f t="shared" si="46"/>
        <v>194.74999999999721</v>
      </c>
      <c r="H66" s="204">
        <f t="shared" si="47"/>
        <v>2.54999999999999</v>
      </c>
      <c r="I66" s="200">
        <f t="shared" si="48"/>
        <v>302.99999999999943</v>
      </c>
      <c r="J66" s="203">
        <f t="shared" si="49"/>
        <v>195.24999999999676</v>
      </c>
      <c r="K66" s="204">
        <f t="shared" si="50"/>
        <v>3.0499999999999794</v>
      </c>
      <c r="L66" s="200">
        <f t="shared" si="51"/>
        <v>379.9999999999999</v>
      </c>
      <c r="M66" s="202">
        <f t="shared" si="34"/>
        <v>197.69999999999965</v>
      </c>
      <c r="N66" s="187">
        <v>22</v>
      </c>
      <c r="O66" s="187"/>
      <c r="P66" s="187"/>
      <c r="Q66" s="196">
        <f t="shared" si="35"/>
        <v>862</v>
      </c>
      <c r="R66" s="187"/>
      <c r="S66" s="187"/>
      <c r="T66" s="187"/>
    </row>
    <row r="67" spans="1:20" ht="16.5" customHeight="1">
      <c r="A67" s="203">
        <f t="shared" si="40"/>
        <v>193.75999999999812</v>
      </c>
      <c r="B67" s="204">
        <f t="shared" si="41"/>
        <v>1.5600000000000014</v>
      </c>
      <c r="C67" s="200">
        <f t="shared" si="42"/>
        <v>172.19999999999976</v>
      </c>
      <c r="D67" s="203">
        <f t="shared" si="43"/>
        <v>194.25999999999766</v>
      </c>
      <c r="E67" s="204">
        <f t="shared" si="44"/>
        <v>2.0600000000000005</v>
      </c>
      <c r="F67" s="200">
        <f t="shared" si="45"/>
        <v>235.8</v>
      </c>
      <c r="G67" s="203">
        <f t="shared" si="46"/>
        <v>194.7599999999972</v>
      </c>
      <c r="H67" s="204">
        <f t="shared" si="47"/>
        <v>2.55999999999999</v>
      </c>
      <c r="I67" s="200">
        <f t="shared" si="48"/>
        <v>304.3999999999994</v>
      </c>
      <c r="J67" s="203">
        <f t="shared" si="49"/>
        <v>195.25999999999675</v>
      </c>
      <c r="K67" s="204">
        <f t="shared" si="50"/>
        <v>3.059999999999979</v>
      </c>
      <c r="L67" s="200">
        <f t="shared" si="51"/>
        <v>381.5999999999999</v>
      </c>
      <c r="M67" s="202">
        <f t="shared" si="34"/>
        <v>197.79999999999964</v>
      </c>
      <c r="N67" s="187">
        <v>22</v>
      </c>
      <c r="O67" s="187"/>
      <c r="P67" s="187"/>
      <c r="Q67" s="196">
        <f t="shared" si="35"/>
        <v>884</v>
      </c>
      <c r="R67" s="187"/>
      <c r="S67" s="187"/>
      <c r="T67" s="187"/>
    </row>
    <row r="68" spans="1:20" ht="16.5" customHeight="1">
      <c r="A68" s="203">
        <f t="shared" si="40"/>
        <v>193.7699999999981</v>
      </c>
      <c r="B68" s="204">
        <f t="shared" si="41"/>
        <v>1.5700000000000014</v>
      </c>
      <c r="C68" s="200">
        <f t="shared" si="42"/>
        <v>173.39999999999975</v>
      </c>
      <c r="D68" s="203">
        <f t="shared" si="43"/>
        <v>194.26999999999765</v>
      </c>
      <c r="E68" s="204">
        <f t="shared" si="44"/>
        <v>2.0700000000000003</v>
      </c>
      <c r="F68" s="200">
        <f t="shared" si="45"/>
        <v>237.10000000000002</v>
      </c>
      <c r="G68" s="203">
        <f t="shared" si="46"/>
        <v>194.7699999999972</v>
      </c>
      <c r="H68" s="204">
        <f t="shared" si="47"/>
        <v>2.5699999999999896</v>
      </c>
      <c r="I68" s="200">
        <f t="shared" si="48"/>
        <v>305.7999999999994</v>
      </c>
      <c r="J68" s="203">
        <f t="shared" si="49"/>
        <v>195.26999999999674</v>
      </c>
      <c r="K68" s="204">
        <f t="shared" si="50"/>
        <v>3.069999999999979</v>
      </c>
      <c r="L68" s="200">
        <f t="shared" si="51"/>
        <v>383.19999999999993</v>
      </c>
      <c r="M68" s="202">
        <f t="shared" si="34"/>
        <v>197.89999999999964</v>
      </c>
      <c r="N68" s="187">
        <v>22</v>
      </c>
      <c r="O68" s="187"/>
      <c r="P68" s="187"/>
      <c r="Q68" s="196">
        <f t="shared" si="35"/>
        <v>906</v>
      </c>
      <c r="R68" s="187"/>
      <c r="S68" s="187"/>
      <c r="T68" s="187"/>
    </row>
    <row r="69" spans="1:20" ht="16.5" customHeight="1">
      <c r="A69" s="203">
        <f t="shared" si="40"/>
        <v>193.7799999999981</v>
      </c>
      <c r="B69" s="204">
        <f t="shared" si="41"/>
        <v>1.5800000000000014</v>
      </c>
      <c r="C69" s="200">
        <f t="shared" si="42"/>
        <v>174.59999999999974</v>
      </c>
      <c r="D69" s="203">
        <f t="shared" si="43"/>
        <v>194.27999999999764</v>
      </c>
      <c r="E69" s="204">
        <f t="shared" si="44"/>
        <v>2.08</v>
      </c>
      <c r="F69" s="200">
        <f t="shared" si="45"/>
        <v>238.40000000000003</v>
      </c>
      <c r="G69" s="203">
        <f t="shared" si="46"/>
        <v>194.7799999999972</v>
      </c>
      <c r="H69" s="204">
        <f t="shared" si="47"/>
        <v>2.5799999999999894</v>
      </c>
      <c r="I69" s="200">
        <f t="shared" si="48"/>
        <v>307.19999999999936</v>
      </c>
      <c r="J69" s="203">
        <f t="shared" si="49"/>
        <v>195.27999999999673</v>
      </c>
      <c r="K69" s="204">
        <f t="shared" si="50"/>
        <v>3.0799999999999788</v>
      </c>
      <c r="L69" s="200">
        <f t="shared" si="51"/>
        <v>384.79999999999995</v>
      </c>
      <c r="M69" s="202">
        <f t="shared" si="34"/>
        <v>197.99999999999963</v>
      </c>
      <c r="N69" s="187">
        <v>23</v>
      </c>
      <c r="O69" s="187"/>
      <c r="P69" s="187"/>
      <c r="Q69" s="196">
        <f t="shared" si="35"/>
        <v>928</v>
      </c>
      <c r="R69" s="187"/>
      <c r="S69" s="187"/>
      <c r="T69" s="187"/>
    </row>
    <row r="70" spans="1:20" ht="16.5" customHeight="1">
      <c r="A70" s="203">
        <f t="shared" si="40"/>
        <v>193.7899999999981</v>
      </c>
      <c r="B70" s="204">
        <f t="shared" si="41"/>
        <v>1.5900000000000014</v>
      </c>
      <c r="C70" s="200">
        <f t="shared" si="42"/>
        <v>175.79999999999973</v>
      </c>
      <c r="D70" s="203">
        <f t="shared" si="43"/>
        <v>194.28999999999763</v>
      </c>
      <c r="E70" s="204">
        <f t="shared" si="44"/>
        <v>2.09</v>
      </c>
      <c r="F70" s="200">
        <f t="shared" si="45"/>
        <v>239.70000000000005</v>
      </c>
      <c r="G70" s="203">
        <f t="shared" si="46"/>
        <v>194.78999999999718</v>
      </c>
      <c r="H70" s="204">
        <f t="shared" si="47"/>
        <v>2.589999999999989</v>
      </c>
      <c r="I70" s="200">
        <f t="shared" si="48"/>
        <v>308.59999999999934</v>
      </c>
      <c r="J70" s="203">
        <f t="shared" si="49"/>
        <v>195.28999999999672</v>
      </c>
      <c r="K70" s="204">
        <f t="shared" si="50"/>
        <v>3.0899999999999785</v>
      </c>
      <c r="L70" s="200">
        <f t="shared" si="51"/>
        <v>386.4</v>
      </c>
      <c r="M70" s="202">
        <f t="shared" si="34"/>
        <v>198.09999999999962</v>
      </c>
      <c r="N70" s="187">
        <v>23</v>
      </c>
      <c r="O70" s="187"/>
      <c r="P70" s="187"/>
      <c r="Q70" s="196">
        <f t="shared" si="35"/>
        <v>951</v>
      </c>
      <c r="R70" s="187"/>
      <c r="S70" s="187"/>
      <c r="T70" s="187"/>
    </row>
    <row r="71" spans="1:20" ht="16.5" customHeight="1">
      <c r="A71" s="205">
        <f t="shared" si="40"/>
        <v>193.79999999999808</v>
      </c>
      <c r="B71" s="206">
        <f t="shared" si="41"/>
        <v>1.6000000000000014</v>
      </c>
      <c r="C71" s="207">
        <f t="shared" si="42"/>
        <v>176.99999999999972</v>
      </c>
      <c r="D71" s="205">
        <f t="shared" si="43"/>
        <v>194.29999999999762</v>
      </c>
      <c r="E71" s="206">
        <f t="shared" si="44"/>
        <v>2.0999999999999996</v>
      </c>
      <c r="F71" s="207">
        <f t="shared" si="45"/>
        <v>241.00000000000006</v>
      </c>
      <c r="G71" s="205">
        <f t="shared" si="46"/>
        <v>194.79999999999717</v>
      </c>
      <c r="H71" s="206">
        <f t="shared" si="47"/>
        <v>2.599999999999989</v>
      </c>
      <c r="I71" s="207">
        <f t="shared" si="48"/>
        <v>309.9999999999993</v>
      </c>
      <c r="J71" s="205">
        <f t="shared" si="49"/>
        <v>195.29999999999671</v>
      </c>
      <c r="K71" s="206">
        <f t="shared" si="50"/>
        <v>3.0999999999999783</v>
      </c>
      <c r="L71" s="207">
        <f t="shared" si="51"/>
        <v>388</v>
      </c>
      <c r="M71" s="202">
        <f aca="true" t="shared" si="52" ref="M71:M99">M70+0.1</f>
        <v>198.19999999999962</v>
      </c>
      <c r="N71" s="187">
        <v>24</v>
      </c>
      <c r="O71" s="187"/>
      <c r="P71" s="187"/>
      <c r="Q71" s="196">
        <f aca="true" t="shared" si="53" ref="Q71:Q99">Q70+N70</f>
        <v>974</v>
      </c>
      <c r="R71" s="187"/>
      <c r="S71" s="187"/>
      <c r="T71" s="187"/>
    </row>
    <row r="72" spans="1:20" ht="16.5" customHeight="1">
      <c r="A72" s="209">
        <f t="shared" si="40"/>
        <v>193.80999999999807</v>
      </c>
      <c r="B72" s="210">
        <f t="shared" si="41"/>
        <v>1.6100000000000014</v>
      </c>
      <c r="C72" s="211">
        <f aca="true" t="shared" si="54" ref="C72:C81">+C71+$N$27/10</f>
        <v>178.24999999999972</v>
      </c>
      <c r="D72" s="209">
        <f t="shared" si="43"/>
        <v>194.30999999999761</v>
      </c>
      <c r="E72" s="210">
        <f t="shared" si="44"/>
        <v>2.1099999999999994</v>
      </c>
      <c r="F72" s="211">
        <f aca="true" t="shared" si="55" ref="F72:F81">+F71+$N$32/10</f>
        <v>242.30000000000007</v>
      </c>
      <c r="G72" s="209">
        <f t="shared" si="46"/>
        <v>194.80999999999716</v>
      </c>
      <c r="H72" s="210">
        <f t="shared" si="47"/>
        <v>2.6099999999999888</v>
      </c>
      <c r="I72" s="211">
        <f aca="true" t="shared" si="56" ref="I72:I81">+I71+$N$37/10</f>
        <v>311.4999999999993</v>
      </c>
      <c r="J72" s="209">
        <f t="shared" si="49"/>
        <v>195.3099999999967</v>
      </c>
      <c r="K72" s="210">
        <f t="shared" si="50"/>
        <v>3.109999999999978</v>
      </c>
      <c r="L72" s="211">
        <f aca="true" t="shared" si="57" ref="L72:L81">+L71+$N$42/10</f>
        <v>389.6</v>
      </c>
      <c r="M72" s="202">
        <f t="shared" si="52"/>
        <v>198.2999999999996</v>
      </c>
      <c r="N72" s="187">
        <v>24</v>
      </c>
      <c r="O72" s="187"/>
      <c r="P72" s="187"/>
      <c r="Q72" s="196">
        <f t="shared" si="53"/>
        <v>998</v>
      </c>
      <c r="R72" s="187"/>
      <c r="S72" s="187"/>
      <c r="T72" s="187"/>
    </row>
    <row r="73" spans="1:20" ht="16.5" customHeight="1">
      <c r="A73" s="203">
        <f t="shared" si="40"/>
        <v>193.81999999999806</v>
      </c>
      <c r="B73" s="204">
        <f t="shared" si="41"/>
        <v>1.6200000000000014</v>
      </c>
      <c r="C73" s="200">
        <f t="shared" si="54"/>
        <v>179.49999999999972</v>
      </c>
      <c r="D73" s="203">
        <f t="shared" si="43"/>
        <v>194.3199999999976</v>
      </c>
      <c r="E73" s="204">
        <f t="shared" si="44"/>
        <v>2.119999999999999</v>
      </c>
      <c r="F73" s="200">
        <f t="shared" si="55"/>
        <v>243.60000000000008</v>
      </c>
      <c r="G73" s="203">
        <f t="shared" si="46"/>
        <v>194.81999999999715</v>
      </c>
      <c r="H73" s="204">
        <f t="shared" si="47"/>
        <v>2.6199999999999886</v>
      </c>
      <c r="I73" s="200">
        <f t="shared" si="56"/>
        <v>312.9999999999993</v>
      </c>
      <c r="J73" s="203">
        <f t="shared" si="49"/>
        <v>195.3199999999967</v>
      </c>
      <c r="K73" s="204">
        <f t="shared" si="50"/>
        <v>3.119999999999978</v>
      </c>
      <c r="L73" s="200">
        <f t="shared" si="57"/>
        <v>391.20000000000005</v>
      </c>
      <c r="M73" s="202">
        <f t="shared" si="52"/>
        <v>198.3999999999996</v>
      </c>
      <c r="N73" s="187">
        <v>24</v>
      </c>
      <c r="O73" s="187"/>
      <c r="P73" s="187"/>
      <c r="Q73" s="196">
        <f t="shared" si="53"/>
        <v>1022</v>
      </c>
      <c r="R73" s="187"/>
      <c r="S73" s="187"/>
      <c r="T73" s="187"/>
    </row>
    <row r="74" spans="1:20" ht="16.5" customHeight="1">
      <c r="A74" s="203">
        <f t="shared" si="40"/>
        <v>193.82999999999805</v>
      </c>
      <c r="B74" s="204">
        <f t="shared" si="41"/>
        <v>1.6300000000000014</v>
      </c>
      <c r="C74" s="200">
        <f t="shared" si="54"/>
        <v>180.74999999999972</v>
      </c>
      <c r="D74" s="203">
        <f t="shared" si="43"/>
        <v>194.3299999999976</v>
      </c>
      <c r="E74" s="204">
        <f t="shared" si="44"/>
        <v>2.129999999999999</v>
      </c>
      <c r="F74" s="200">
        <f t="shared" si="55"/>
        <v>244.9000000000001</v>
      </c>
      <c r="G74" s="203">
        <f t="shared" si="46"/>
        <v>194.82999999999714</v>
      </c>
      <c r="H74" s="204">
        <f t="shared" si="47"/>
        <v>2.6299999999999883</v>
      </c>
      <c r="I74" s="200">
        <f t="shared" si="56"/>
        <v>314.4999999999993</v>
      </c>
      <c r="J74" s="203">
        <f t="shared" si="49"/>
        <v>195.3299999999967</v>
      </c>
      <c r="K74" s="204">
        <f t="shared" si="50"/>
        <v>3.1299999999999777</v>
      </c>
      <c r="L74" s="200">
        <f t="shared" si="57"/>
        <v>392.80000000000007</v>
      </c>
      <c r="M74" s="202">
        <f t="shared" si="52"/>
        <v>198.4999999999996</v>
      </c>
      <c r="N74" s="187">
        <v>24</v>
      </c>
      <c r="O74" s="187"/>
      <c r="P74" s="187"/>
      <c r="Q74" s="196">
        <f t="shared" si="53"/>
        <v>1046</v>
      </c>
      <c r="R74" s="187"/>
      <c r="S74" s="187"/>
      <c r="T74" s="187"/>
    </row>
    <row r="75" spans="1:20" ht="16.5" customHeight="1">
      <c r="A75" s="203">
        <f t="shared" si="40"/>
        <v>193.83999999999804</v>
      </c>
      <c r="B75" s="204">
        <f t="shared" si="41"/>
        <v>1.6400000000000015</v>
      </c>
      <c r="C75" s="200">
        <f t="shared" si="54"/>
        <v>181.99999999999972</v>
      </c>
      <c r="D75" s="203">
        <f t="shared" si="43"/>
        <v>194.3399999999976</v>
      </c>
      <c r="E75" s="204">
        <f t="shared" si="44"/>
        <v>2.139999999999999</v>
      </c>
      <c r="F75" s="200">
        <f t="shared" si="55"/>
        <v>246.2000000000001</v>
      </c>
      <c r="G75" s="203">
        <f t="shared" si="46"/>
        <v>194.83999999999713</v>
      </c>
      <c r="H75" s="204">
        <f t="shared" si="47"/>
        <v>2.639999999999988</v>
      </c>
      <c r="I75" s="200">
        <f t="shared" si="56"/>
        <v>315.9999999999993</v>
      </c>
      <c r="J75" s="203">
        <f t="shared" si="49"/>
        <v>195.33999999999668</v>
      </c>
      <c r="K75" s="204">
        <f t="shared" si="50"/>
        <v>3.1399999999999775</v>
      </c>
      <c r="L75" s="200">
        <f t="shared" si="57"/>
        <v>394.4000000000001</v>
      </c>
      <c r="M75" s="202">
        <f t="shared" si="52"/>
        <v>198.5999999999996</v>
      </c>
      <c r="N75" s="187">
        <v>24.5</v>
      </c>
      <c r="O75" s="187"/>
      <c r="P75" s="187"/>
      <c r="Q75" s="196">
        <f t="shared" si="53"/>
        <v>1070</v>
      </c>
      <c r="R75" s="187"/>
      <c r="S75" s="187"/>
      <c r="T75" s="187"/>
    </row>
    <row r="76" spans="1:20" ht="16.5" customHeight="1">
      <c r="A76" s="203">
        <f t="shared" si="40"/>
        <v>193.84999999999803</v>
      </c>
      <c r="B76" s="204">
        <f t="shared" si="41"/>
        <v>1.6500000000000015</v>
      </c>
      <c r="C76" s="200">
        <f t="shared" si="54"/>
        <v>183.24999999999972</v>
      </c>
      <c r="D76" s="203">
        <f t="shared" si="43"/>
        <v>194.34999999999758</v>
      </c>
      <c r="E76" s="204">
        <f t="shared" si="44"/>
        <v>2.1499999999999986</v>
      </c>
      <c r="F76" s="200">
        <f t="shared" si="55"/>
        <v>247.5000000000001</v>
      </c>
      <c r="G76" s="203">
        <f t="shared" si="46"/>
        <v>194.84999999999712</v>
      </c>
      <c r="H76" s="204">
        <f t="shared" si="47"/>
        <v>2.649999999999988</v>
      </c>
      <c r="I76" s="200">
        <f t="shared" si="56"/>
        <v>317.4999999999993</v>
      </c>
      <c r="J76" s="203">
        <f t="shared" si="49"/>
        <v>195.34999999999667</v>
      </c>
      <c r="K76" s="204">
        <f t="shared" si="50"/>
        <v>3.1499999999999773</v>
      </c>
      <c r="L76" s="200">
        <f t="shared" si="57"/>
        <v>396.0000000000001</v>
      </c>
      <c r="M76" s="202">
        <f t="shared" si="52"/>
        <v>198.6999999999996</v>
      </c>
      <c r="N76" s="187">
        <v>24.5</v>
      </c>
      <c r="O76" s="187"/>
      <c r="P76" s="187"/>
      <c r="Q76" s="196">
        <f t="shared" si="53"/>
        <v>1094.5</v>
      </c>
      <c r="R76" s="187"/>
      <c r="S76" s="187"/>
      <c r="T76" s="187"/>
    </row>
    <row r="77" spans="1:20" ht="16.5" customHeight="1">
      <c r="A77" s="203">
        <f t="shared" si="40"/>
        <v>193.85999999999802</v>
      </c>
      <c r="B77" s="204">
        <f t="shared" si="41"/>
        <v>1.6600000000000015</v>
      </c>
      <c r="C77" s="200">
        <f t="shared" si="54"/>
        <v>184.49999999999972</v>
      </c>
      <c r="D77" s="203">
        <f t="shared" si="43"/>
        <v>194.35999999999757</v>
      </c>
      <c r="E77" s="204">
        <f t="shared" si="44"/>
        <v>2.1599999999999984</v>
      </c>
      <c r="F77" s="200">
        <f t="shared" si="55"/>
        <v>248.80000000000013</v>
      </c>
      <c r="G77" s="203">
        <f t="shared" si="46"/>
        <v>194.85999999999711</v>
      </c>
      <c r="H77" s="204">
        <f t="shared" si="47"/>
        <v>2.6599999999999877</v>
      </c>
      <c r="I77" s="200">
        <f t="shared" si="56"/>
        <v>318.9999999999993</v>
      </c>
      <c r="J77" s="203">
        <f t="shared" si="49"/>
        <v>195.35999999999666</v>
      </c>
      <c r="K77" s="204">
        <f t="shared" si="50"/>
        <v>3.159999999999977</v>
      </c>
      <c r="L77" s="200">
        <f t="shared" si="57"/>
        <v>397.60000000000014</v>
      </c>
      <c r="M77" s="202">
        <f t="shared" si="52"/>
        <v>198.79999999999959</v>
      </c>
      <c r="N77" s="187">
        <v>24.5</v>
      </c>
      <c r="O77" s="187"/>
      <c r="P77" s="187"/>
      <c r="Q77" s="196">
        <f t="shared" si="53"/>
        <v>1119</v>
      </c>
      <c r="R77" s="187"/>
      <c r="S77" s="187"/>
      <c r="T77" s="187"/>
    </row>
    <row r="78" spans="1:20" ht="16.5" customHeight="1">
      <c r="A78" s="203">
        <f t="shared" si="40"/>
        <v>193.86999999999802</v>
      </c>
      <c r="B78" s="204">
        <f t="shared" si="41"/>
        <v>1.6700000000000015</v>
      </c>
      <c r="C78" s="200">
        <f t="shared" si="54"/>
        <v>185.74999999999972</v>
      </c>
      <c r="D78" s="203">
        <f t="shared" si="43"/>
        <v>194.36999999999756</v>
      </c>
      <c r="E78" s="204">
        <f t="shared" si="44"/>
        <v>2.169999999999998</v>
      </c>
      <c r="F78" s="200">
        <f t="shared" si="55"/>
        <v>250.10000000000014</v>
      </c>
      <c r="G78" s="203">
        <f t="shared" si="46"/>
        <v>194.8699999999971</v>
      </c>
      <c r="H78" s="204">
        <f t="shared" si="47"/>
        <v>2.6699999999999875</v>
      </c>
      <c r="I78" s="200">
        <f t="shared" si="56"/>
        <v>320.4999999999993</v>
      </c>
      <c r="J78" s="203">
        <f t="shared" si="49"/>
        <v>195.36999999999665</v>
      </c>
      <c r="K78" s="204">
        <f t="shared" si="50"/>
        <v>3.169999999999977</v>
      </c>
      <c r="L78" s="200">
        <f t="shared" si="57"/>
        <v>399.20000000000016</v>
      </c>
      <c r="M78" s="202">
        <f t="shared" si="52"/>
        <v>198.89999999999958</v>
      </c>
      <c r="N78" s="187">
        <v>24.5</v>
      </c>
      <c r="O78" s="187"/>
      <c r="P78" s="187"/>
      <c r="Q78" s="196">
        <f t="shared" si="53"/>
        <v>1143.5</v>
      </c>
      <c r="R78" s="187"/>
      <c r="S78" s="187"/>
      <c r="T78" s="187"/>
    </row>
    <row r="79" spans="1:20" ht="16.5" customHeight="1">
      <c r="A79" s="203">
        <f t="shared" si="40"/>
        <v>193.879999999998</v>
      </c>
      <c r="B79" s="204">
        <f t="shared" si="41"/>
        <v>1.6800000000000015</v>
      </c>
      <c r="C79" s="200">
        <f t="shared" si="54"/>
        <v>186.99999999999972</v>
      </c>
      <c r="D79" s="203">
        <f t="shared" si="43"/>
        <v>194.37999999999755</v>
      </c>
      <c r="E79" s="204">
        <f t="shared" si="44"/>
        <v>2.179999999999998</v>
      </c>
      <c r="F79" s="200">
        <f t="shared" si="55"/>
        <v>251.40000000000015</v>
      </c>
      <c r="G79" s="203">
        <f t="shared" si="46"/>
        <v>194.8799999999971</v>
      </c>
      <c r="H79" s="204">
        <f t="shared" si="47"/>
        <v>2.6799999999999873</v>
      </c>
      <c r="I79" s="200">
        <f t="shared" si="56"/>
        <v>321.9999999999993</v>
      </c>
      <c r="J79" s="203">
        <f t="shared" si="49"/>
        <v>195.37999999999664</v>
      </c>
      <c r="K79" s="204">
        <f t="shared" si="50"/>
        <v>3.1799999999999766</v>
      </c>
      <c r="L79" s="200">
        <f t="shared" si="57"/>
        <v>400.8000000000002</v>
      </c>
      <c r="M79" s="202">
        <f t="shared" si="52"/>
        <v>198.99999999999957</v>
      </c>
      <c r="N79" s="187">
        <v>24.5</v>
      </c>
      <c r="O79" s="187"/>
      <c r="P79" s="187"/>
      <c r="Q79" s="196">
        <f t="shared" si="53"/>
        <v>1168</v>
      </c>
      <c r="R79" s="187"/>
      <c r="S79" s="187"/>
      <c r="T79" s="187"/>
    </row>
    <row r="80" spans="1:20" ht="16.5" customHeight="1">
      <c r="A80" s="203">
        <f t="shared" si="40"/>
        <v>193.889999999998</v>
      </c>
      <c r="B80" s="204">
        <f t="shared" si="41"/>
        <v>1.6900000000000015</v>
      </c>
      <c r="C80" s="200">
        <f t="shared" si="54"/>
        <v>188.24999999999972</v>
      </c>
      <c r="D80" s="203">
        <f t="shared" si="43"/>
        <v>194.38999999999754</v>
      </c>
      <c r="E80" s="204">
        <f t="shared" si="44"/>
        <v>2.1899999999999977</v>
      </c>
      <c r="F80" s="200">
        <f t="shared" si="55"/>
        <v>252.70000000000016</v>
      </c>
      <c r="G80" s="203">
        <f t="shared" si="46"/>
        <v>194.8899999999971</v>
      </c>
      <c r="H80" s="204">
        <f t="shared" si="47"/>
        <v>2.689999999999987</v>
      </c>
      <c r="I80" s="200">
        <f t="shared" si="56"/>
        <v>323.4999999999993</v>
      </c>
      <c r="J80" s="203">
        <f t="shared" si="49"/>
        <v>195.38999999999663</v>
      </c>
      <c r="K80" s="204">
        <f t="shared" si="50"/>
        <v>3.1899999999999764</v>
      </c>
      <c r="L80" s="200">
        <f t="shared" si="57"/>
        <v>402.4000000000002</v>
      </c>
      <c r="M80" s="202">
        <f t="shared" si="52"/>
        <v>199.09999999999957</v>
      </c>
      <c r="N80" s="187">
        <v>24.5</v>
      </c>
      <c r="O80" s="187"/>
      <c r="P80" s="187"/>
      <c r="Q80" s="196">
        <f t="shared" si="53"/>
        <v>1192.5</v>
      </c>
      <c r="R80" s="187"/>
      <c r="S80" s="187"/>
      <c r="T80" s="187"/>
    </row>
    <row r="81" spans="1:20" ht="16.5" customHeight="1">
      <c r="A81" s="205">
        <f t="shared" si="40"/>
        <v>193.899999999998</v>
      </c>
      <c r="B81" s="206">
        <f t="shared" si="41"/>
        <v>1.7000000000000015</v>
      </c>
      <c r="C81" s="207">
        <f t="shared" si="54"/>
        <v>189.49999999999972</v>
      </c>
      <c r="D81" s="205">
        <f t="shared" si="43"/>
        <v>194.39999999999753</v>
      </c>
      <c r="E81" s="206">
        <f t="shared" si="44"/>
        <v>2.1999999999999975</v>
      </c>
      <c r="F81" s="207">
        <f t="shared" si="55"/>
        <v>254.00000000000017</v>
      </c>
      <c r="G81" s="205">
        <f t="shared" si="46"/>
        <v>194.89999999999708</v>
      </c>
      <c r="H81" s="206">
        <f t="shared" si="47"/>
        <v>2.699999999999987</v>
      </c>
      <c r="I81" s="207">
        <f t="shared" si="56"/>
        <v>324.9999999999993</v>
      </c>
      <c r="J81" s="205">
        <f t="shared" si="49"/>
        <v>195.39999999999662</v>
      </c>
      <c r="K81" s="206">
        <f t="shared" si="50"/>
        <v>3.199999999999976</v>
      </c>
      <c r="L81" s="207">
        <f t="shared" si="57"/>
        <v>404.0000000000002</v>
      </c>
      <c r="M81" s="202">
        <f t="shared" si="52"/>
        <v>199.19999999999956</v>
      </c>
      <c r="N81" s="187">
        <v>24.5</v>
      </c>
      <c r="O81" s="187"/>
      <c r="P81" s="187"/>
      <c r="Q81" s="196">
        <f t="shared" si="53"/>
        <v>1217</v>
      </c>
      <c r="R81" s="187"/>
      <c r="S81" s="187"/>
      <c r="T81" s="187"/>
    </row>
    <row r="82" spans="1:20" ht="16.5" customHeight="1">
      <c r="A82" s="209">
        <f t="shared" si="40"/>
        <v>193.90999999999798</v>
      </c>
      <c r="B82" s="210">
        <f t="shared" si="41"/>
        <v>1.7100000000000015</v>
      </c>
      <c r="C82" s="211">
        <f aca="true" t="shared" si="58" ref="C82:C91">+C81+$N$28/10</f>
        <v>190.74999999999972</v>
      </c>
      <c r="D82" s="209">
        <f t="shared" si="43"/>
        <v>194.40999999999752</v>
      </c>
      <c r="E82" s="210">
        <f t="shared" si="44"/>
        <v>2.2099999999999973</v>
      </c>
      <c r="F82" s="211">
        <f aca="true" t="shared" si="59" ref="F82:F91">+F81+$N$33/10</f>
        <v>255.40000000000018</v>
      </c>
      <c r="G82" s="209">
        <f t="shared" si="46"/>
        <v>194.90999999999707</v>
      </c>
      <c r="H82" s="210">
        <f t="shared" si="47"/>
        <v>2.7099999999999866</v>
      </c>
      <c r="I82" s="211">
        <f aca="true" t="shared" si="60" ref="I82:I91">+I81+$N$38/10</f>
        <v>326.4999999999993</v>
      </c>
      <c r="J82" s="209">
        <f t="shared" si="49"/>
        <v>195.40999999999661</v>
      </c>
      <c r="K82" s="210">
        <f t="shared" si="50"/>
        <v>3.209999999999976</v>
      </c>
      <c r="L82" s="211">
        <f aca="true" t="shared" si="61" ref="L82:L91">+L81+$N$43/10</f>
        <v>405.6500000000002</v>
      </c>
      <c r="M82" s="202">
        <f t="shared" si="52"/>
        <v>199.29999999999956</v>
      </c>
      <c r="N82" s="187">
        <v>24.5</v>
      </c>
      <c r="O82" s="187"/>
      <c r="P82" s="187"/>
      <c r="Q82" s="196">
        <f t="shared" si="53"/>
        <v>1241.5</v>
      </c>
      <c r="R82" s="187"/>
      <c r="S82" s="187"/>
      <c r="T82" s="187"/>
    </row>
    <row r="83" spans="1:20" ht="16.5" customHeight="1">
      <c r="A83" s="203">
        <f t="shared" si="40"/>
        <v>193.91999999999797</v>
      </c>
      <c r="B83" s="204">
        <f t="shared" si="41"/>
        <v>1.7200000000000015</v>
      </c>
      <c r="C83" s="200">
        <f t="shared" si="58"/>
        <v>191.99999999999972</v>
      </c>
      <c r="D83" s="203">
        <f t="shared" si="43"/>
        <v>194.41999999999751</v>
      </c>
      <c r="E83" s="204">
        <f t="shared" si="44"/>
        <v>2.219999999999997</v>
      </c>
      <c r="F83" s="200">
        <f t="shared" si="59"/>
        <v>256.8000000000002</v>
      </c>
      <c r="G83" s="203">
        <f t="shared" si="46"/>
        <v>194.91999999999706</v>
      </c>
      <c r="H83" s="204">
        <f t="shared" si="47"/>
        <v>2.7199999999999864</v>
      </c>
      <c r="I83" s="200">
        <f t="shared" si="60"/>
        <v>327.9999999999993</v>
      </c>
      <c r="J83" s="203">
        <f t="shared" si="49"/>
        <v>195.4199999999966</v>
      </c>
      <c r="K83" s="204">
        <f t="shared" si="50"/>
        <v>3.2199999999999758</v>
      </c>
      <c r="L83" s="200">
        <f t="shared" si="61"/>
        <v>407.3000000000002</v>
      </c>
      <c r="M83" s="202">
        <f t="shared" si="52"/>
        <v>199.39999999999955</v>
      </c>
      <c r="N83" s="187">
        <v>24.5</v>
      </c>
      <c r="O83" s="187"/>
      <c r="P83" s="187"/>
      <c r="Q83" s="196">
        <f t="shared" si="53"/>
        <v>1266</v>
      </c>
      <c r="R83" s="187"/>
      <c r="S83" s="187"/>
      <c r="T83" s="187"/>
    </row>
    <row r="84" spans="1:20" ht="16.5" customHeight="1">
      <c r="A84" s="203">
        <f t="shared" si="40"/>
        <v>193.92999999999796</v>
      </c>
      <c r="B84" s="204">
        <f t="shared" si="41"/>
        <v>1.7300000000000015</v>
      </c>
      <c r="C84" s="200">
        <f t="shared" si="58"/>
        <v>193.24999999999972</v>
      </c>
      <c r="D84" s="203">
        <f t="shared" si="43"/>
        <v>194.4299999999975</v>
      </c>
      <c r="E84" s="204">
        <f t="shared" si="44"/>
        <v>2.229999999999997</v>
      </c>
      <c r="F84" s="200">
        <f t="shared" si="59"/>
        <v>258.20000000000016</v>
      </c>
      <c r="G84" s="203">
        <f t="shared" si="46"/>
        <v>194.92999999999705</v>
      </c>
      <c r="H84" s="204">
        <f t="shared" si="47"/>
        <v>2.729999999999986</v>
      </c>
      <c r="I84" s="200">
        <f t="shared" si="60"/>
        <v>329.4999999999993</v>
      </c>
      <c r="J84" s="203">
        <f t="shared" si="49"/>
        <v>195.4299999999966</v>
      </c>
      <c r="K84" s="204">
        <f t="shared" si="50"/>
        <v>3.2299999999999756</v>
      </c>
      <c r="L84" s="200">
        <f t="shared" si="61"/>
        <v>408.95000000000016</v>
      </c>
      <c r="M84" s="202">
        <f t="shared" si="52"/>
        <v>199.49999999999955</v>
      </c>
      <c r="N84" s="187">
        <v>24.5</v>
      </c>
      <c r="O84" s="187"/>
      <c r="P84" s="187"/>
      <c r="Q84" s="196">
        <f t="shared" si="53"/>
        <v>1290.5</v>
      </c>
      <c r="R84" s="187"/>
      <c r="S84" s="187"/>
      <c r="T84" s="187"/>
    </row>
    <row r="85" spans="1:20" ht="16.5" customHeight="1">
      <c r="A85" s="203">
        <f t="shared" si="40"/>
        <v>193.93999999999795</v>
      </c>
      <c r="B85" s="204">
        <f t="shared" si="41"/>
        <v>1.7400000000000015</v>
      </c>
      <c r="C85" s="200">
        <f t="shared" si="58"/>
        <v>194.49999999999972</v>
      </c>
      <c r="D85" s="203">
        <f t="shared" si="43"/>
        <v>194.4399999999975</v>
      </c>
      <c r="E85" s="204">
        <f t="shared" si="44"/>
        <v>2.2399999999999967</v>
      </c>
      <c r="F85" s="200">
        <f t="shared" si="59"/>
        <v>259.60000000000014</v>
      </c>
      <c r="G85" s="203">
        <f t="shared" si="46"/>
        <v>194.93999999999704</v>
      </c>
      <c r="H85" s="204">
        <f t="shared" si="47"/>
        <v>2.739999999999986</v>
      </c>
      <c r="I85" s="200">
        <f t="shared" si="60"/>
        <v>330.9999999999993</v>
      </c>
      <c r="J85" s="203">
        <f t="shared" si="49"/>
        <v>195.4399999999966</v>
      </c>
      <c r="K85" s="204">
        <f t="shared" si="50"/>
        <v>3.2399999999999753</v>
      </c>
      <c r="L85" s="200">
        <f t="shared" si="61"/>
        <v>410.60000000000014</v>
      </c>
      <c r="M85" s="202">
        <f t="shared" si="52"/>
        <v>199.59999999999954</v>
      </c>
      <c r="N85" s="187">
        <v>24.5</v>
      </c>
      <c r="O85" s="187"/>
      <c r="P85" s="187"/>
      <c r="Q85" s="196">
        <f t="shared" si="53"/>
        <v>1315</v>
      </c>
      <c r="R85" s="187"/>
      <c r="S85" s="187"/>
      <c r="T85" s="187"/>
    </row>
    <row r="86" spans="1:20" ht="16.5" customHeight="1">
      <c r="A86" s="203">
        <f t="shared" si="40"/>
        <v>193.94999999999794</v>
      </c>
      <c r="B86" s="204">
        <f t="shared" si="41"/>
        <v>1.7500000000000016</v>
      </c>
      <c r="C86" s="200">
        <f t="shared" si="58"/>
        <v>195.74999999999972</v>
      </c>
      <c r="D86" s="203">
        <f t="shared" si="43"/>
        <v>194.4499999999975</v>
      </c>
      <c r="E86" s="204">
        <f t="shared" si="44"/>
        <v>2.2499999999999964</v>
      </c>
      <c r="F86" s="200">
        <f t="shared" si="59"/>
        <v>261.0000000000001</v>
      </c>
      <c r="G86" s="203">
        <f t="shared" si="46"/>
        <v>194.94999999999703</v>
      </c>
      <c r="H86" s="204">
        <f t="shared" si="47"/>
        <v>2.749999999999986</v>
      </c>
      <c r="I86" s="200">
        <f t="shared" si="60"/>
        <v>332.4999999999993</v>
      </c>
      <c r="J86" s="203">
        <f t="shared" si="49"/>
        <v>195.44999999999658</v>
      </c>
      <c r="K86" s="204">
        <f t="shared" si="50"/>
        <v>3.249999999999975</v>
      </c>
      <c r="L86" s="200">
        <f t="shared" si="61"/>
        <v>412.2500000000001</v>
      </c>
      <c r="M86" s="202">
        <f t="shared" si="52"/>
        <v>199.69999999999953</v>
      </c>
      <c r="N86" s="187">
        <v>24.5</v>
      </c>
      <c r="O86" s="187"/>
      <c r="P86" s="187"/>
      <c r="Q86" s="196">
        <f t="shared" si="53"/>
        <v>1339.5</v>
      </c>
      <c r="R86" s="187"/>
      <c r="S86" s="187"/>
      <c r="T86" s="187"/>
    </row>
    <row r="87" spans="1:20" ht="16.5" customHeight="1">
      <c r="A87" s="203">
        <f t="shared" si="40"/>
        <v>193.95999999999793</v>
      </c>
      <c r="B87" s="204">
        <f t="shared" si="41"/>
        <v>1.7600000000000016</v>
      </c>
      <c r="C87" s="200">
        <f t="shared" si="58"/>
        <v>196.99999999999972</v>
      </c>
      <c r="D87" s="203">
        <f t="shared" si="43"/>
        <v>194.45999999999748</v>
      </c>
      <c r="E87" s="204">
        <f t="shared" si="44"/>
        <v>2.2599999999999962</v>
      </c>
      <c r="F87" s="200">
        <f t="shared" si="59"/>
        <v>262.4000000000001</v>
      </c>
      <c r="G87" s="203">
        <f t="shared" si="46"/>
        <v>194.95999999999702</v>
      </c>
      <c r="H87" s="204">
        <f t="shared" si="47"/>
        <v>2.7599999999999856</v>
      </c>
      <c r="I87" s="200">
        <f t="shared" si="60"/>
        <v>333.9999999999993</v>
      </c>
      <c r="J87" s="203">
        <f t="shared" si="49"/>
        <v>195.45999999999657</v>
      </c>
      <c r="K87" s="204">
        <f t="shared" si="50"/>
        <v>3.259999999999975</v>
      </c>
      <c r="L87" s="200">
        <f t="shared" si="61"/>
        <v>413.9000000000001</v>
      </c>
      <c r="M87" s="202">
        <f t="shared" si="52"/>
        <v>199.79999999999953</v>
      </c>
      <c r="N87" s="187">
        <v>24.5</v>
      </c>
      <c r="O87" s="187"/>
      <c r="P87" s="187"/>
      <c r="Q87" s="196">
        <f t="shared" si="53"/>
        <v>1364</v>
      </c>
      <c r="R87" s="187"/>
      <c r="S87" s="187"/>
      <c r="T87" s="187"/>
    </row>
    <row r="88" spans="1:20" ht="16.5" customHeight="1">
      <c r="A88" s="203">
        <f t="shared" si="40"/>
        <v>193.96999999999792</v>
      </c>
      <c r="B88" s="204">
        <f t="shared" si="41"/>
        <v>1.7700000000000016</v>
      </c>
      <c r="C88" s="200">
        <f t="shared" si="58"/>
        <v>198.24999999999972</v>
      </c>
      <c r="D88" s="203">
        <f t="shared" si="43"/>
        <v>194.46999999999747</v>
      </c>
      <c r="E88" s="204">
        <f t="shared" si="44"/>
        <v>2.269999999999996</v>
      </c>
      <c r="F88" s="200">
        <f t="shared" si="59"/>
        <v>263.80000000000007</v>
      </c>
      <c r="G88" s="203">
        <f t="shared" si="46"/>
        <v>194.96999999999701</v>
      </c>
      <c r="H88" s="204">
        <f t="shared" si="47"/>
        <v>2.7699999999999854</v>
      </c>
      <c r="I88" s="200">
        <f t="shared" si="60"/>
        <v>335.4999999999993</v>
      </c>
      <c r="J88" s="203">
        <f t="shared" si="49"/>
        <v>195.46999999999656</v>
      </c>
      <c r="K88" s="204">
        <f t="shared" si="50"/>
        <v>3.2699999999999747</v>
      </c>
      <c r="L88" s="200">
        <f t="shared" si="61"/>
        <v>415.55000000000007</v>
      </c>
      <c r="M88" s="202">
        <f t="shared" si="52"/>
        <v>199.89999999999952</v>
      </c>
      <c r="N88" s="187">
        <v>24.5</v>
      </c>
      <c r="O88" s="187"/>
      <c r="P88" s="187"/>
      <c r="Q88" s="196">
        <f t="shared" si="53"/>
        <v>1388.5</v>
      </c>
      <c r="R88" s="187"/>
      <c r="S88" s="187"/>
      <c r="T88" s="187"/>
    </row>
    <row r="89" spans="1:20" ht="16.5" customHeight="1">
      <c r="A89" s="203">
        <f t="shared" si="40"/>
        <v>193.97999999999791</v>
      </c>
      <c r="B89" s="204">
        <f t="shared" si="41"/>
        <v>1.7800000000000016</v>
      </c>
      <c r="C89" s="200">
        <f t="shared" si="58"/>
        <v>199.49999999999972</v>
      </c>
      <c r="D89" s="203">
        <f t="shared" si="43"/>
        <v>194.47999999999746</v>
      </c>
      <c r="E89" s="204">
        <f t="shared" si="44"/>
        <v>2.279999999999996</v>
      </c>
      <c r="F89" s="200">
        <f t="shared" si="59"/>
        <v>265.20000000000005</v>
      </c>
      <c r="G89" s="203">
        <f t="shared" si="46"/>
        <v>194.979999999997</v>
      </c>
      <c r="H89" s="204">
        <f t="shared" si="47"/>
        <v>2.779999999999985</v>
      </c>
      <c r="I89" s="200">
        <f t="shared" si="60"/>
        <v>336.9999999999993</v>
      </c>
      <c r="J89" s="203">
        <f t="shared" si="49"/>
        <v>195.47999999999655</v>
      </c>
      <c r="K89" s="204">
        <f t="shared" si="50"/>
        <v>3.2799999999999745</v>
      </c>
      <c r="L89" s="200">
        <f t="shared" si="61"/>
        <v>417.20000000000005</v>
      </c>
      <c r="M89" s="202">
        <f t="shared" si="52"/>
        <v>199.99999999999952</v>
      </c>
      <c r="N89" s="187">
        <v>25</v>
      </c>
      <c r="O89" s="187"/>
      <c r="P89" s="187"/>
      <c r="Q89" s="196">
        <f t="shared" si="53"/>
        <v>1413</v>
      </c>
      <c r="R89" s="187"/>
      <c r="S89" s="187"/>
      <c r="T89" s="187"/>
    </row>
    <row r="90" spans="1:20" ht="16.5" customHeight="1">
      <c r="A90" s="203">
        <f t="shared" si="40"/>
        <v>193.9899999999979</v>
      </c>
      <c r="B90" s="204">
        <f t="shared" si="41"/>
        <v>1.7900000000000016</v>
      </c>
      <c r="C90" s="200">
        <f t="shared" si="58"/>
        <v>200.74999999999972</v>
      </c>
      <c r="D90" s="203">
        <f t="shared" si="43"/>
        <v>194.48999999999745</v>
      </c>
      <c r="E90" s="204">
        <f t="shared" si="44"/>
        <v>2.2899999999999956</v>
      </c>
      <c r="F90" s="200">
        <f t="shared" si="59"/>
        <v>266.6</v>
      </c>
      <c r="G90" s="203">
        <f t="shared" si="46"/>
        <v>194.989999999997</v>
      </c>
      <c r="H90" s="204">
        <f t="shared" si="47"/>
        <v>2.789999999999985</v>
      </c>
      <c r="I90" s="200">
        <f t="shared" si="60"/>
        <v>338.4999999999993</v>
      </c>
      <c r="J90" s="203">
        <f t="shared" si="49"/>
        <v>195.48999999999654</v>
      </c>
      <c r="K90" s="204">
        <f t="shared" si="50"/>
        <v>3.2899999999999743</v>
      </c>
      <c r="L90" s="200">
        <f t="shared" si="61"/>
        <v>418.85</v>
      </c>
      <c r="M90" s="202">
        <f t="shared" si="52"/>
        <v>200.0999999999995</v>
      </c>
      <c r="N90" s="187">
        <v>25</v>
      </c>
      <c r="O90" s="187"/>
      <c r="P90" s="187"/>
      <c r="Q90" s="196">
        <f t="shared" si="53"/>
        <v>1438</v>
      </c>
      <c r="R90" s="187"/>
      <c r="S90" s="187"/>
      <c r="T90" s="187"/>
    </row>
    <row r="91" spans="1:20" ht="16.5" customHeight="1">
      <c r="A91" s="205">
        <f t="shared" si="40"/>
        <v>193.9999999999979</v>
      </c>
      <c r="B91" s="206">
        <f t="shared" si="41"/>
        <v>1.8000000000000016</v>
      </c>
      <c r="C91" s="208">
        <f t="shared" si="58"/>
        <v>201.99999999999972</v>
      </c>
      <c r="D91" s="205">
        <f t="shared" si="43"/>
        <v>194.49999999999744</v>
      </c>
      <c r="E91" s="206">
        <f t="shared" si="44"/>
        <v>2.2999999999999954</v>
      </c>
      <c r="F91" s="207">
        <f t="shared" si="59"/>
        <v>268</v>
      </c>
      <c r="G91" s="205">
        <f t="shared" si="46"/>
        <v>194.999999999997</v>
      </c>
      <c r="H91" s="206">
        <f t="shared" si="47"/>
        <v>2.7999999999999847</v>
      </c>
      <c r="I91" s="208">
        <f t="shared" si="60"/>
        <v>339.9999999999993</v>
      </c>
      <c r="J91" s="205">
        <f t="shared" si="49"/>
        <v>195.49999999999653</v>
      </c>
      <c r="K91" s="206">
        <f t="shared" si="50"/>
        <v>3.299999999999974</v>
      </c>
      <c r="L91" s="207">
        <f t="shared" si="61"/>
        <v>420.5</v>
      </c>
      <c r="M91" s="202">
        <f t="shared" si="52"/>
        <v>200.1999999999995</v>
      </c>
      <c r="N91" s="187">
        <v>25.5</v>
      </c>
      <c r="O91" s="187"/>
      <c r="P91" s="187"/>
      <c r="Q91" s="196">
        <f t="shared" si="53"/>
        <v>1463</v>
      </c>
      <c r="R91" s="187"/>
      <c r="S91" s="187"/>
      <c r="T91" s="187"/>
    </row>
    <row r="92" spans="1:20" ht="16.5" customHeight="1">
      <c r="A92" s="209">
        <f t="shared" si="40"/>
        <v>194.0099999999979</v>
      </c>
      <c r="B92" s="210">
        <f t="shared" si="41"/>
        <v>1.8100000000000016</v>
      </c>
      <c r="C92" s="211">
        <f aca="true" t="shared" si="62" ref="C92:C101">+C91+$N$29/10</f>
        <v>203.29999999999973</v>
      </c>
      <c r="D92" s="209">
        <f t="shared" si="43"/>
        <v>194.50999999999743</v>
      </c>
      <c r="E92" s="210">
        <f t="shared" si="44"/>
        <v>2.309999999999995</v>
      </c>
      <c r="F92" s="211">
        <f aca="true" t="shared" si="63" ref="F92:F101">+F91+$N$34/10</f>
        <v>269.4</v>
      </c>
      <c r="G92" s="209">
        <f t="shared" si="46"/>
        <v>195.00999999999698</v>
      </c>
      <c r="H92" s="210">
        <f t="shared" si="47"/>
        <v>2.8099999999999845</v>
      </c>
      <c r="I92" s="211">
        <f aca="true" t="shared" si="64" ref="I92:I101">+I91+$N$39/10</f>
        <v>341.59999999999934</v>
      </c>
      <c r="J92" s="209">
        <f t="shared" si="49"/>
        <v>195.50999999999652</v>
      </c>
      <c r="K92" s="210">
        <f t="shared" si="50"/>
        <v>3.309999999999974</v>
      </c>
      <c r="L92" s="211">
        <f aca="true" t="shared" si="65" ref="L92:L101">+L91+$N$44/10</f>
        <v>422.15</v>
      </c>
      <c r="M92" s="202">
        <f t="shared" si="52"/>
        <v>200.2999999999995</v>
      </c>
      <c r="N92" s="187">
        <v>25.5</v>
      </c>
      <c r="O92" s="187"/>
      <c r="P92" s="187"/>
      <c r="Q92" s="196">
        <f t="shared" si="53"/>
        <v>1488.5</v>
      </c>
      <c r="R92" s="187"/>
      <c r="S92" s="187"/>
      <c r="T92" s="187"/>
    </row>
    <row r="93" spans="1:20" ht="16.5" customHeight="1">
      <c r="A93" s="203">
        <f t="shared" si="40"/>
        <v>194.01999999999788</v>
      </c>
      <c r="B93" s="204">
        <f t="shared" si="41"/>
        <v>1.8200000000000016</v>
      </c>
      <c r="C93" s="200">
        <f t="shared" si="62"/>
        <v>204.59999999999974</v>
      </c>
      <c r="D93" s="203">
        <f t="shared" si="43"/>
        <v>194.51999999999742</v>
      </c>
      <c r="E93" s="204">
        <f t="shared" si="44"/>
        <v>2.319999999999995</v>
      </c>
      <c r="F93" s="200">
        <f t="shared" si="63"/>
        <v>270.79999999999995</v>
      </c>
      <c r="G93" s="203">
        <f t="shared" si="46"/>
        <v>195.01999999999697</v>
      </c>
      <c r="H93" s="204">
        <f t="shared" si="47"/>
        <v>2.8199999999999843</v>
      </c>
      <c r="I93" s="200">
        <f t="shared" si="64"/>
        <v>343.19999999999936</v>
      </c>
      <c r="J93" s="203">
        <f t="shared" si="49"/>
        <v>195.51999999999651</v>
      </c>
      <c r="K93" s="204">
        <f t="shared" si="50"/>
        <v>3.3199999999999736</v>
      </c>
      <c r="L93" s="200">
        <f t="shared" si="65"/>
        <v>423.79999999999995</v>
      </c>
      <c r="M93" s="202">
        <f t="shared" si="52"/>
        <v>200.3999999999995</v>
      </c>
      <c r="N93" s="187">
        <v>25.5</v>
      </c>
      <c r="O93" s="187"/>
      <c r="P93" s="187"/>
      <c r="Q93" s="196">
        <f t="shared" si="53"/>
        <v>1514</v>
      </c>
      <c r="R93" s="187"/>
      <c r="S93" s="187"/>
      <c r="T93" s="187"/>
    </row>
    <row r="94" spans="1:20" ht="16.5" customHeight="1">
      <c r="A94" s="203">
        <f aca="true" t="shared" si="66" ref="A94:A110">+A93+0.01</f>
        <v>194.02999999999787</v>
      </c>
      <c r="B94" s="204">
        <f aca="true" t="shared" si="67" ref="B94:B110">+B93+0.01</f>
        <v>1.8300000000000016</v>
      </c>
      <c r="C94" s="200">
        <f t="shared" si="62"/>
        <v>205.89999999999975</v>
      </c>
      <c r="D94" s="203">
        <f aca="true" t="shared" si="68" ref="D94:D110">+D93+0.01</f>
        <v>194.52999999999741</v>
      </c>
      <c r="E94" s="204">
        <f aca="true" t="shared" si="69" ref="E94:E110">+E93+0.01</f>
        <v>2.3299999999999947</v>
      </c>
      <c r="F94" s="200">
        <f t="shared" si="63"/>
        <v>272.19999999999993</v>
      </c>
      <c r="G94" s="203">
        <f aca="true" t="shared" si="70" ref="G94:G110">+G93+0.01</f>
        <v>195.02999999999696</v>
      </c>
      <c r="H94" s="204">
        <f aca="true" t="shared" si="71" ref="H94:H110">+H93+0.01</f>
        <v>2.829999999999984</v>
      </c>
      <c r="I94" s="200">
        <f t="shared" si="64"/>
        <v>344.7999999999994</v>
      </c>
      <c r="J94" s="203">
        <f aca="true" t="shared" si="72" ref="J94:J110">+J93+0.01</f>
        <v>195.5299999999965</v>
      </c>
      <c r="K94" s="204">
        <f aca="true" t="shared" si="73" ref="K94:K110">+K93+0.01</f>
        <v>3.3299999999999734</v>
      </c>
      <c r="L94" s="200">
        <f t="shared" si="65"/>
        <v>425.44999999999993</v>
      </c>
      <c r="M94" s="202">
        <f t="shared" si="52"/>
        <v>200.4999999999995</v>
      </c>
      <c r="N94" s="187">
        <v>25.5</v>
      </c>
      <c r="O94" s="187"/>
      <c r="P94" s="187"/>
      <c r="Q94" s="196">
        <f t="shared" si="53"/>
        <v>1539.5</v>
      </c>
      <c r="R94" s="187"/>
      <c r="S94" s="187"/>
      <c r="T94" s="187"/>
    </row>
    <row r="95" spans="1:20" ht="16.5" customHeight="1">
      <c r="A95" s="203">
        <f t="shared" si="66"/>
        <v>194.03999999999786</v>
      </c>
      <c r="B95" s="204">
        <f t="shared" si="67"/>
        <v>1.8400000000000016</v>
      </c>
      <c r="C95" s="200">
        <f t="shared" si="62"/>
        <v>207.19999999999976</v>
      </c>
      <c r="D95" s="203">
        <f t="shared" si="68"/>
        <v>194.5399999999974</v>
      </c>
      <c r="E95" s="204">
        <f t="shared" si="69"/>
        <v>2.3399999999999945</v>
      </c>
      <c r="F95" s="200">
        <f t="shared" si="63"/>
        <v>273.5999999999999</v>
      </c>
      <c r="G95" s="203">
        <f t="shared" si="70"/>
        <v>195.03999999999695</v>
      </c>
      <c r="H95" s="204">
        <f t="shared" si="71"/>
        <v>2.839999999999984</v>
      </c>
      <c r="I95" s="200">
        <f t="shared" si="64"/>
        <v>346.3999999999994</v>
      </c>
      <c r="J95" s="203">
        <f t="shared" si="72"/>
        <v>195.5399999999965</v>
      </c>
      <c r="K95" s="204">
        <f t="shared" si="73"/>
        <v>3.339999999999973</v>
      </c>
      <c r="L95" s="200">
        <f t="shared" si="65"/>
        <v>427.0999999999999</v>
      </c>
      <c r="M95" s="202">
        <f t="shared" si="52"/>
        <v>200.59999999999948</v>
      </c>
      <c r="N95" s="187">
        <v>25.5</v>
      </c>
      <c r="O95" s="187"/>
      <c r="P95" s="187"/>
      <c r="Q95" s="196">
        <f t="shared" si="53"/>
        <v>1565</v>
      </c>
      <c r="R95" s="187"/>
      <c r="S95" s="187"/>
      <c r="T95" s="187"/>
    </row>
    <row r="96" spans="1:20" ht="16.5" customHeight="1">
      <c r="A96" s="203">
        <f t="shared" si="66"/>
        <v>194.04999999999785</v>
      </c>
      <c r="B96" s="204">
        <f t="shared" si="67"/>
        <v>1.8500000000000016</v>
      </c>
      <c r="C96" s="200">
        <f t="shared" si="62"/>
        <v>208.49999999999977</v>
      </c>
      <c r="D96" s="203">
        <f t="shared" si="68"/>
        <v>194.5499999999974</v>
      </c>
      <c r="E96" s="204">
        <f t="shared" si="69"/>
        <v>2.3499999999999943</v>
      </c>
      <c r="F96" s="200">
        <f t="shared" si="63"/>
        <v>274.9999999999999</v>
      </c>
      <c r="G96" s="203">
        <f t="shared" si="70"/>
        <v>195.04999999999694</v>
      </c>
      <c r="H96" s="204">
        <f t="shared" si="71"/>
        <v>2.8499999999999837</v>
      </c>
      <c r="I96" s="200">
        <f t="shared" si="64"/>
        <v>347.99999999999943</v>
      </c>
      <c r="J96" s="203">
        <f t="shared" si="72"/>
        <v>195.5499999999965</v>
      </c>
      <c r="K96" s="204">
        <f t="shared" si="73"/>
        <v>3.349999999999973</v>
      </c>
      <c r="L96" s="200">
        <f t="shared" si="65"/>
        <v>428.7499999999999</v>
      </c>
      <c r="M96" s="202">
        <f t="shared" si="52"/>
        <v>200.69999999999948</v>
      </c>
      <c r="N96" s="187">
        <v>25.5</v>
      </c>
      <c r="O96" s="187"/>
      <c r="P96" s="187"/>
      <c r="Q96" s="196">
        <f t="shared" si="53"/>
        <v>1590.5</v>
      </c>
      <c r="R96" s="187"/>
      <c r="S96" s="187"/>
      <c r="T96" s="187"/>
    </row>
    <row r="97" spans="1:20" ht="16.5" customHeight="1">
      <c r="A97" s="203">
        <f t="shared" si="66"/>
        <v>194.05999999999784</v>
      </c>
      <c r="B97" s="204">
        <f t="shared" si="67"/>
        <v>1.8600000000000017</v>
      </c>
      <c r="C97" s="200">
        <f t="shared" si="62"/>
        <v>209.79999999999978</v>
      </c>
      <c r="D97" s="203">
        <f t="shared" si="68"/>
        <v>194.5599999999974</v>
      </c>
      <c r="E97" s="204">
        <f t="shared" si="69"/>
        <v>2.359999999999994</v>
      </c>
      <c r="F97" s="200">
        <f t="shared" si="63"/>
        <v>276.39999999999986</v>
      </c>
      <c r="G97" s="203">
        <f t="shared" si="70"/>
        <v>195.05999999999693</v>
      </c>
      <c r="H97" s="204">
        <f t="shared" si="71"/>
        <v>2.8599999999999834</v>
      </c>
      <c r="I97" s="200">
        <f t="shared" si="64"/>
        <v>349.59999999999945</v>
      </c>
      <c r="J97" s="203">
        <f t="shared" si="72"/>
        <v>195.55999999999648</v>
      </c>
      <c r="K97" s="204">
        <f t="shared" si="73"/>
        <v>3.359999999999973</v>
      </c>
      <c r="L97" s="200">
        <f t="shared" si="65"/>
        <v>430.39999999999986</v>
      </c>
      <c r="M97" s="202">
        <f t="shared" si="52"/>
        <v>200.79999999999947</v>
      </c>
      <c r="N97" s="187">
        <v>25.5</v>
      </c>
      <c r="O97" s="187"/>
      <c r="P97" s="187"/>
      <c r="Q97" s="196">
        <f t="shared" si="53"/>
        <v>1616</v>
      </c>
      <c r="R97" s="187"/>
      <c r="S97" s="187"/>
      <c r="T97" s="187"/>
    </row>
    <row r="98" spans="1:20" ht="16.5" customHeight="1">
      <c r="A98" s="203">
        <f t="shared" si="66"/>
        <v>194.06999999999783</v>
      </c>
      <c r="B98" s="204">
        <f t="shared" si="67"/>
        <v>1.8700000000000017</v>
      </c>
      <c r="C98" s="200">
        <f t="shared" si="62"/>
        <v>211.0999999999998</v>
      </c>
      <c r="D98" s="203">
        <f t="shared" si="68"/>
        <v>194.56999999999738</v>
      </c>
      <c r="E98" s="204">
        <f t="shared" si="69"/>
        <v>2.369999999999994</v>
      </c>
      <c r="F98" s="200">
        <f t="shared" si="63"/>
        <v>277.79999999999984</v>
      </c>
      <c r="G98" s="203">
        <f t="shared" si="70"/>
        <v>195.06999999999692</v>
      </c>
      <c r="H98" s="204">
        <f t="shared" si="71"/>
        <v>2.8699999999999832</v>
      </c>
      <c r="I98" s="200">
        <f t="shared" si="64"/>
        <v>351.1999999999995</v>
      </c>
      <c r="J98" s="203">
        <f t="shared" si="72"/>
        <v>195.56999999999647</v>
      </c>
      <c r="K98" s="204">
        <f t="shared" si="73"/>
        <v>3.3699999999999726</v>
      </c>
      <c r="L98" s="200">
        <f t="shared" si="65"/>
        <v>432.04999999999984</v>
      </c>
      <c r="M98" s="202">
        <f t="shared" si="52"/>
        <v>200.89999999999947</v>
      </c>
      <c r="N98" s="187">
        <v>25.5</v>
      </c>
      <c r="O98" s="187"/>
      <c r="P98" s="187"/>
      <c r="Q98" s="196">
        <f t="shared" si="53"/>
        <v>1641.5</v>
      </c>
      <c r="R98" s="187"/>
      <c r="S98" s="187"/>
      <c r="T98" s="187"/>
    </row>
    <row r="99" spans="1:20" ht="16.5" customHeight="1">
      <c r="A99" s="203">
        <f t="shared" si="66"/>
        <v>194.07999999999782</v>
      </c>
      <c r="B99" s="204">
        <f t="shared" si="67"/>
        <v>1.8800000000000017</v>
      </c>
      <c r="C99" s="200">
        <f t="shared" si="62"/>
        <v>212.3999999999998</v>
      </c>
      <c r="D99" s="203">
        <f t="shared" si="68"/>
        <v>194.57999999999737</v>
      </c>
      <c r="E99" s="204">
        <f t="shared" si="69"/>
        <v>2.3799999999999937</v>
      </c>
      <c r="F99" s="200">
        <f t="shared" si="63"/>
        <v>279.1999999999998</v>
      </c>
      <c r="G99" s="203">
        <f t="shared" si="70"/>
        <v>195.07999999999691</v>
      </c>
      <c r="H99" s="204">
        <f t="shared" si="71"/>
        <v>2.879999999999983</v>
      </c>
      <c r="I99" s="200">
        <f t="shared" si="64"/>
        <v>352.7999999999995</v>
      </c>
      <c r="J99" s="203">
        <f t="shared" si="72"/>
        <v>195.57999999999646</v>
      </c>
      <c r="K99" s="204">
        <f t="shared" si="73"/>
        <v>3.3799999999999724</v>
      </c>
      <c r="L99" s="200">
        <f t="shared" si="65"/>
        <v>433.6999999999998</v>
      </c>
      <c r="M99" s="202">
        <f t="shared" si="52"/>
        <v>200.99999999999946</v>
      </c>
      <c r="N99" s="187"/>
      <c r="O99" s="187"/>
      <c r="P99" s="187"/>
      <c r="Q99" s="196">
        <f t="shared" si="53"/>
        <v>1667</v>
      </c>
      <c r="R99" s="187"/>
      <c r="S99" s="187"/>
      <c r="T99" s="187"/>
    </row>
    <row r="100" spans="1:20" ht="16.5" customHeight="1">
      <c r="A100" s="203">
        <f t="shared" si="66"/>
        <v>194.08999999999781</v>
      </c>
      <c r="B100" s="204">
        <f t="shared" si="67"/>
        <v>1.8900000000000017</v>
      </c>
      <c r="C100" s="200">
        <f t="shared" si="62"/>
        <v>213.69999999999982</v>
      </c>
      <c r="D100" s="203">
        <f t="shared" si="68"/>
        <v>194.58999999999736</v>
      </c>
      <c r="E100" s="204">
        <f t="shared" si="69"/>
        <v>2.3899999999999935</v>
      </c>
      <c r="F100" s="200">
        <f t="shared" si="63"/>
        <v>280.5999999999998</v>
      </c>
      <c r="G100" s="203">
        <f t="shared" si="70"/>
        <v>195.0899999999969</v>
      </c>
      <c r="H100" s="204">
        <f t="shared" si="71"/>
        <v>2.889999999999983</v>
      </c>
      <c r="I100" s="200">
        <f t="shared" si="64"/>
        <v>354.3999999999995</v>
      </c>
      <c r="J100" s="203">
        <f t="shared" si="72"/>
        <v>195.58999999999645</v>
      </c>
      <c r="K100" s="204">
        <f t="shared" si="73"/>
        <v>3.389999999999972</v>
      </c>
      <c r="L100" s="200">
        <f t="shared" si="65"/>
        <v>435.3499999999998</v>
      </c>
      <c r="M100" s="202"/>
      <c r="N100" s="187"/>
      <c r="O100" s="187"/>
      <c r="P100" s="187"/>
      <c r="Q100" s="187"/>
      <c r="R100" s="187"/>
      <c r="S100" s="187"/>
      <c r="T100" s="187"/>
    </row>
    <row r="101" spans="1:20" ht="16.5" customHeight="1">
      <c r="A101" s="205">
        <f t="shared" si="66"/>
        <v>194.0999999999978</v>
      </c>
      <c r="B101" s="206">
        <f t="shared" si="67"/>
        <v>1.9000000000000017</v>
      </c>
      <c r="C101" s="207">
        <f t="shared" si="62"/>
        <v>214.99999999999983</v>
      </c>
      <c r="D101" s="205">
        <f t="shared" si="68"/>
        <v>194.59999999999735</v>
      </c>
      <c r="E101" s="206">
        <f t="shared" si="69"/>
        <v>2.3999999999999932</v>
      </c>
      <c r="F101" s="207">
        <f t="shared" si="63"/>
        <v>281.9999999999998</v>
      </c>
      <c r="G101" s="205">
        <f t="shared" si="70"/>
        <v>195.0999999999969</v>
      </c>
      <c r="H101" s="206">
        <f t="shared" si="71"/>
        <v>2.8999999999999826</v>
      </c>
      <c r="I101" s="207">
        <f t="shared" si="64"/>
        <v>355.99999999999955</v>
      </c>
      <c r="J101" s="205">
        <f t="shared" si="72"/>
        <v>195.59999999999644</v>
      </c>
      <c r="K101" s="206">
        <f t="shared" si="73"/>
        <v>3.399999999999972</v>
      </c>
      <c r="L101" s="207">
        <f t="shared" si="65"/>
        <v>436.9999999999998</v>
      </c>
      <c r="M101" s="202"/>
      <c r="N101" s="187"/>
      <c r="O101" s="187"/>
      <c r="P101" s="187"/>
      <c r="Q101" s="187"/>
      <c r="R101" s="187"/>
      <c r="S101" s="187"/>
      <c r="T101" s="187"/>
    </row>
    <row r="102" spans="1:20" ht="16.5" customHeight="1">
      <c r="A102" s="209">
        <f t="shared" si="66"/>
        <v>194.1099999999978</v>
      </c>
      <c r="B102" s="210">
        <f t="shared" si="67"/>
        <v>1.9100000000000017</v>
      </c>
      <c r="C102" s="211">
        <f aca="true" t="shared" si="74" ref="C102:C110">+C101+$N$30/10</f>
        <v>216.29999999999984</v>
      </c>
      <c r="D102" s="209">
        <f t="shared" si="68"/>
        <v>194.60999999999734</v>
      </c>
      <c r="E102" s="210">
        <f t="shared" si="69"/>
        <v>2.409999999999993</v>
      </c>
      <c r="F102" s="211">
        <f aca="true" t="shared" si="75" ref="F102:F110">+F101+$N$35/10</f>
        <v>283.39999999999975</v>
      </c>
      <c r="G102" s="209">
        <f t="shared" si="70"/>
        <v>195.1099999999969</v>
      </c>
      <c r="H102" s="210">
        <f t="shared" si="71"/>
        <v>2.9099999999999824</v>
      </c>
      <c r="I102" s="211">
        <f aca="true" t="shared" si="76" ref="I102:I110">+I101+$N$40/10</f>
        <v>357.59999999999957</v>
      </c>
      <c r="J102" s="209">
        <f t="shared" si="72"/>
        <v>195.60999999999643</v>
      </c>
      <c r="K102" s="210">
        <f t="shared" si="73"/>
        <v>3.4099999999999717</v>
      </c>
      <c r="L102" s="211">
        <f aca="true" t="shared" si="77" ref="L102:L110">+L101+$N$45/10</f>
        <v>438.7499999999998</v>
      </c>
      <c r="M102" s="202"/>
      <c r="N102" s="187"/>
      <c r="O102" s="187"/>
      <c r="P102" s="187"/>
      <c r="Q102" s="187"/>
      <c r="R102" s="187"/>
      <c r="S102" s="187"/>
      <c r="T102" s="187"/>
    </row>
    <row r="103" spans="1:20" ht="16.5" customHeight="1">
      <c r="A103" s="203">
        <f t="shared" si="66"/>
        <v>194.1199999999978</v>
      </c>
      <c r="B103" s="204">
        <f t="shared" si="67"/>
        <v>1.9200000000000017</v>
      </c>
      <c r="C103" s="200">
        <f t="shared" si="74"/>
        <v>217.59999999999985</v>
      </c>
      <c r="D103" s="203">
        <f t="shared" si="68"/>
        <v>194.61999999999733</v>
      </c>
      <c r="E103" s="204">
        <f t="shared" si="69"/>
        <v>2.419999999999993</v>
      </c>
      <c r="F103" s="200">
        <f t="shared" si="75"/>
        <v>284.7999999999997</v>
      </c>
      <c r="G103" s="203">
        <f t="shared" si="70"/>
        <v>195.11999999999688</v>
      </c>
      <c r="H103" s="204">
        <f t="shared" si="71"/>
        <v>2.919999999999982</v>
      </c>
      <c r="I103" s="200">
        <f t="shared" si="76"/>
        <v>359.1999999999996</v>
      </c>
      <c r="J103" s="203">
        <f t="shared" si="72"/>
        <v>195.61999999999642</v>
      </c>
      <c r="K103" s="204">
        <f t="shared" si="73"/>
        <v>3.4199999999999715</v>
      </c>
      <c r="L103" s="200">
        <f t="shared" si="77"/>
        <v>440.4999999999998</v>
      </c>
      <c r="M103" s="202"/>
      <c r="N103" s="187"/>
      <c r="O103" s="187"/>
      <c r="P103" s="187"/>
      <c r="Q103" s="187"/>
      <c r="R103" s="187"/>
      <c r="S103" s="187"/>
      <c r="T103" s="187"/>
    </row>
    <row r="104" spans="1:14" ht="16.5" customHeight="1">
      <c r="A104" s="203">
        <f t="shared" si="66"/>
        <v>194.12999999999778</v>
      </c>
      <c r="B104" s="204">
        <f t="shared" si="67"/>
        <v>1.9300000000000017</v>
      </c>
      <c r="C104" s="200">
        <f t="shared" si="74"/>
        <v>218.89999999999986</v>
      </c>
      <c r="D104" s="203">
        <f t="shared" si="68"/>
        <v>194.62999999999732</v>
      </c>
      <c r="E104" s="204">
        <f t="shared" si="69"/>
        <v>2.4299999999999926</v>
      </c>
      <c r="F104" s="200">
        <f t="shared" si="75"/>
        <v>286.1999999999997</v>
      </c>
      <c r="G104" s="203">
        <f t="shared" si="70"/>
        <v>195.12999999999687</v>
      </c>
      <c r="H104" s="204">
        <f t="shared" si="71"/>
        <v>2.929999999999982</v>
      </c>
      <c r="I104" s="200">
        <f t="shared" si="76"/>
        <v>360.7999999999996</v>
      </c>
      <c r="J104" s="203">
        <f t="shared" si="72"/>
        <v>195.62999999999641</v>
      </c>
      <c r="K104" s="204">
        <f t="shared" si="73"/>
        <v>3.4299999999999713</v>
      </c>
      <c r="L104" s="200">
        <f t="shared" si="77"/>
        <v>442.2499999999998</v>
      </c>
      <c r="M104" s="202"/>
      <c r="N104" s="187"/>
    </row>
    <row r="105" spans="1:14" ht="16.5" customHeight="1">
      <c r="A105" s="203">
        <f t="shared" si="66"/>
        <v>194.13999999999777</v>
      </c>
      <c r="B105" s="204">
        <f t="shared" si="67"/>
        <v>1.9400000000000017</v>
      </c>
      <c r="C105" s="200">
        <f t="shared" si="74"/>
        <v>220.19999999999987</v>
      </c>
      <c r="D105" s="203">
        <f t="shared" si="68"/>
        <v>194.63999999999731</v>
      </c>
      <c r="E105" s="204">
        <f t="shared" si="69"/>
        <v>2.4399999999999924</v>
      </c>
      <c r="F105" s="200">
        <f t="shared" si="75"/>
        <v>287.5999999999997</v>
      </c>
      <c r="G105" s="203">
        <f t="shared" si="70"/>
        <v>195.13999999999686</v>
      </c>
      <c r="H105" s="204">
        <f t="shared" si="71"/>
        <v>2.9399999999999817</v>
      </c>
      <c r="I105" s="200">
        <f t="shared" si="76"/>
        <v>362.39999999999964</v>
      </c>
      <c r="J105" s="203">
        <f t="shared" si="72"/>
        <v>195.6399999999964</v>
      </c>
      <c r="K105" s="204">
        <f t="shared" si="73"/>
        <v>3.439999999999971</v>
      </c>
      <c r="L105" s="200">
        <f t="shared" si="77"/>
        <v>443.9999999999998</v>
      </c>
      <c r="M105" s="202"/>
      <c r="N105" s="187"/>
    </row>
    <row r="106" spans="1:14" ht="16.5" customHeight="1">
      <c r="A106" s="203">
        <f t="shared" si="66"/>
        <v>194.14999999999776</v>
      </c>
      <c r="B106" s="204">
        <f t="shared" si="67"/>
        <v>1.9500000000000017</v>
      </c>
      <c r="C106" s="200">
        <f t="shared" si="74"/>
        <v>221.4999999999999</v>
      </c>
      <c r="D106" s="203">
        <f t="shared" si="68"/>
        <v>194.6499999999973</v>
      </c>
      <c r="E106" s="204">
        <f t="shared" si="69"/>
        <v>2.449999999999992</v>
      </c>
      <c r="F106" s="200">
        <f t="shared" si="75"/>
        <v>288.99999999999966</v>
      </c>
      <c r="G106" s="203">
        <f t="shared" si="70"/>
        <v>195.14999999999685</v>
      </c>
      <c r="H106" s="204">
        <f t="shared" si="71"/>
        <v>2.9499999999999815</v>
      </c>
      <c r="I106" s="200">
        <f t="shared" si="76"/>
        <v>363.99999999999966</v>
      </c>
      <c r="J106" s="203">
        <f t="shared" si="72"/>
        <v>195.6499999999964</v>
      </c>
      <c r="K106" s="204">
        <f t="shared" si="73"/>
        <v>3.449999999999971</v>
      </c>
      <c r="L106" s="200">
        <f t="shared" si="77"/>
        <v>445.7499999999998</v>
      </c>
      <c r="M106" s="202"/>
      <c r="N106" s="187"/>
    </row>
    <row r="107" spans="1:14" ht="16.5" customHeight="1">
      <c r="A107" s="203">
        <f t="shared" si="66"/>
        <v>194.15999999999775</v>
      </c>
      <c r="B107" s="204">
        <f t="shared" si="67"/>
        <v>1.9600000000000017</v>
      </c>
      <c r="C107" s="200">
        <f t="shared" si="74"/>
        <v>222.7999999999999</v>
      </c>
      <c r="D107" s="203">
        <f t="shared" si="68"/>
        <v>194.6599999999973</v>
      </c>
      <c r="E107" s="204">
        <f t="shared" si="69"/>
        <v>2.459999999999992</v>
      </c>
      <c r="F107" s="200">
        <f t="shared" si="75"/>
        <v>290.39999999999964</v>
      </c>
      <c r="G107" s="203">
        <f t="shared" si="70"/>
        <v>195.15999999999684</v>
      </c>
      <c r="H107" s="204">
        <f t="shared" si="71"/>
        <v>2.9599999999999813</v>
      </c>
      <c r="I107" s="200">
        <f t="shared" si="76"/>
        <v>365.5999999999997</v>
      </c>
      <c r="J107" s="203">
        <f t="shared" si="72"/>
        <v>195.6599999999964</v>
      </c>
      <c r="K107" s="204">
        <f t="shared" si="73"/>
        <v>3.4599999999999707</v>
      </c>
      <c r="L107" s="200">
        <f t="shared" si="77"/>
        <v>447.4999999999998</v>
      </c>
      <c r="M107" s="189"/>
      <c r="N107" s="187"/>
    </row>
    <row r="108" spans="1:14" ht="16.5" customHeight="1">
      <c r="A108" s="203">
        <f t="shared" si="66"/>
        <v>194.16999999999774</v>
      </c>
      <c r="B108" s="204">
        <f t="shared" si="67"/>
        <v>1.9700000000000017</v>
      </c>
      <c r="C108" s="200">
        <f t="shared" si="74"/>
        <v>224.0999999999999</v>
      </c>
      <c r="D108" s="203">
        <f t="shared" si="68"/>
        <v>194.6699999999973</v>
      </c>
      <c r="E108" s="204">
        <f t="shared" si="69"/>
        <v>2.4699999999999918</v>
      </c>
      <c r="F108" s="200">
        <f t="shared" si="75"/>
        <v>291.7999999999996</v>
      </c>
      <c r="G108" s="203">
        <f t="shared" si="70"/>
        <v>195.16999999999683</v>
      </c>
      <c r="H108" s="204">
        <f t="shared" si="71"/>
        <v>2.969999999999981</v>
      </c>
      <c r="I108" s="200">
        <f t="shared" si="76"/>
        <v>367.1999999999997</v>
      </c>
      <c r="J108" s="203">
        <f t="shared" si="72"/>
        <v>195.66999999999638</v>
      </c>
      <c r="K108" s="204">
        <f t="shared" si="73"/>
        <v>3.4699999999999704</v>
      </c>
      <c r="L108" s="200">
        <f t="shared" si="77"/>
        <v>449.2499999999998</v>
      </c>
      <c r="M108" s="189"/>
      <c r="N108" s="187"/>
    </row>
    <row r="109" spans="1:20" ht="16.5" customHeight="1">
      <c r="A109" s="203">
        <f t="shared" si="66"/>
        <v>194.17999999999773</v>
      </c>
      <c r="B109" s="204">
        <f t="shared" si="67"/>
        <v>1.9800000000000018</v>
      </c>
      <c r="C109" s="200">
        <f t="shared" si="74"/>
        <v>225.39999999999992</v>
      </c>
      <c r="D109" s="203">
        <f t="shared" si="68"/>
        <v>194.67999999999728</v>
      </c>
      <c r="E109" s="204">
        <f t="shared" si="69"/>
        <v>2.4799999999999915</v>
      </c>
      <c r="F109" s="200">
        <f t="shared" si="75"/>
        <v>293.1999999999996</v>
      </c>
      <c r="G109" s="203">
        <f t="shared" si="70"/>
        <v>195.17999999999682</v>
      </c>
      <c r="H109" s="204">
        <f t="shared" si="71"/>
        <v>2.979999999999981</v>
      </c>
      <c r="I109" s="200">
        <f t="shared" si="76"/>
        <v>368.7999999999997</v>
      </c>
      <c r="J109" s="203">
        <f t="shared" si="72"/>
        <v>195.67999999999637</v>
      </c>
      <c r="K109" s="204">
        <f t="shared" si="73"/>
        <v>3.4799999999999702</v>
      </c>
      <c r="L109" s="200">
        <f t="shared" si="77"/>
        <v>450.9999999999998</v>
      </c>
      <c r="M109" s="189"/>
      <c r="N109" s="187"/>
      <c r="O109" s="187"/>
      <c r="P109" s="187"/>
      <c r="Q109" s="187"/>
      <c r="R109" s="187"/>
      <c r="S109" s="187"/>
      <c r="T109" s="187"/>
    </row>
    <row r="110" spans="1:20" ht="16.5" customHeight="1">
      <c r="A110" s="212">
        <f t="shared" si="66"/>
        <v>194.18999999999772</v>
      </c>
      <c r="B110" s="213">
        <f t="shared" si="67"/>
        <v>1.9900000000000018</v>
      </c>
      <c r="C110" s="207">
        <f t="shared" si="74"/>
        <v>226.69999999999993</v>
      </c>
      <c r="D110" s="212">
        <f t="shared" si="68"/>
        <v>194.68999999999727</v>
      </c>
      <c r="E110" s="213">
        <f t="shared" si="69"/>
        <v>2.4899999999999913</v>
      </c>
      <c r="F110" s="207">
        <f t="shared" si="75"/>
        <v>294.59999999999957</v>
      </c>
      <c r="G110" s="212">
        <f t="shared" si="70"/>
        <v>195.18999999999681</v>
      </c>
      <c r="H110" s="213">
        <f t="shared" si="71"/>
        <v>2.9899999999999807</v>
      </c>
      <c r="I110" s="207">
        <f t="shared" si="76"/>
        <v>370.39999999999975</v>
      </c>
      <c r="J110" s="212">
        <f t="shared" si="72"/>
        <v>195.68999999999636</v>
      </c>
      <c r="K110" s="213">
        <f t="shared" si="73"/>
        <v>3.48999999999997</v>
      </c>
      <c r="L110" s="207">
        <f t="shared" si="77"/>
        <v>452.7499999999998</v>
      </c>
      <c r="M110" s="214"/>
      <c r="N110" s="214"/>
      <c r="O110" s="187"/>
      <c r="P110" s="187"/>
      <c r="Q110" s="187"/>
      <c r="R110" s="187"/>
      <c r="S110" s="187"/>
      <c r="T110" s="187"/>
    </row>
    <row r="111" spans="1:20" ht="22.5" customHeight="1">
      <c r="A111" s="185" t="s">
        <v>110</v>
      </c>
      <c r="B111" s="185"/>
      <c r="C111" s="185"/>
      <c r="D111" s="185"/>
      <c r="E111" s="185"/>
      <c r="F111" s="185"/>
      <c r="G111" s="185"/>
      <c r="H111" s="185"/>
      <c r="I111" s="186"/>
      <c r="J111" s="186"/>
      <c r="K111" s="186"/>
      <c r="L111" s="186"/>
      <c r="M111" s="187"/>
      <c r="N111" s="187"/>
      <c r="O111" s="187"/>
      <c r="P111" s="187"/>
      <c r="Q111" s="187"/>
      <c r="R111" s="187"/>
      <c r="S111" s="187"/>
      <c r="T111" s="187"/>
    </row>
    <row r="112" spans="1:20" ht="22.5" customHeight="1">
      <c r="A112" s="185" t="s">
        <v>111</v>
      </c>
      <c r="B112" s="185"/>
      <c r="C112" s="185"/>
      <c r="D112" s="185"/>
      <c r="E112" s="185"/>
      <c r="F112" s="185"/>
      <c r="G112" s="185"/>
      <c r="H112" s="185"/>
      <c r="I112" s="186"/>
      <c r="J112" s="186"/>
      <c r="K112" s="186"/>
      <c r="L112" s="186"/>
      <c r="M112" s="187"/>
      <c r="N112" s="187"/>
      <c r="O112" s="187"/>
      <c r="P112" s="187"/>
      <c r="Q112" s="187"/>
      <c r="R112" s="187"/>
      <c r="S112" s="187"/>
      <c r="T112" s="187"/>
    </row>
    <row r="113" spans="1:20" ht="22.5" customHeight="1">
      <c r="A113" s="191" t="s">
        <v>103</v>
      </c>
      <c r="B113" s="185"/>
      <c r="C113" s="185"/>
      <c r="D113" s="185"/>
      <c r="E113" s="185"/>
      <c r="F113" s="185"/>
      <c r="G113" s="185"/>
      <c r="H113" s="185"/>
      <c r="I113" s="186"/>
      <c r="J113" s="186"/>
      <c r="K113" s="186"/>
      <c r="L113" s="186"/>
      <c r="M113" s="187"/>
      <c r="N113" s="187"/>
      <c r="O113" s="187"/>
      <c r="P113" s="187"/>
      <c r="Q113" s="187"/>
      <c r="R113" s="187"/>
      <c r="S113" s="187"/>
      <c r="T113" s="187"/>
    </row>
    <row r="114" spans="1:20" ht="22.5" customHeight="1">
      <c r="A114" s="192" t="s">
        <v>17</v>
      </c>
      <c r="B114" s="192" t="s">
        <v>17</v>
      </c>
      <c r="C114" s="192" t="s">
        <v>18</v>
      </c>
      <c r="D114" s="192" t="s">
        <v>17</v>
      </c>
      <c r="E114" s="192" t="s">
        <v>17</v>
      </c>
      <c r="F114" s="192" t="s">
        <v>18</v>
      </c>
      <c r="G114" s="192" t="s">
        <v>17</v>
      </c>
      <c r="H114" s="192" t="s">
        <v>17</v>
      </c>
      <c r="I114" s="192" t="s">
        <v>18</v>
      </c>
      <c r="J114" s="192" t="s">
        <v>17</v>
      </c>
      <c r="K114" s="192" t="s">
        <v>17</v>
      </c>
      <c r="L114" s="192" t="s">
        <v>18</v>
      </c>
      <c r="M114" s="189"/>
      <c r="N114" s="187"/>
      <c r="O114" s="187"/>
      <c r="P114" s="187"/>
      <c r="Q114" s="187"/>
      <c r="R114" s="187"/>
      <c r="S114" s="187"/>
      <c r="T114" s="187"/>
    </row>
    <row r="115" spans="1:20" ht="22.5" customHeight="1">
      <c r="A115" s="195" t="s">
        <v>104</v>
      </c>
      <c r="B115" s="195" t="s">
        <v>105</v>
      </c>
      <c r="C115" s="195" t="s">
        <v>106</v>
      </c>
      <c r="D115" s="195" t="s">
        <v>104</v>
      </c>
      <c r="E115" s="195" t="s">
        <v>105</v>
      </c>
      <c r="F115" s="195" t="s">
        <v>106</v>
      </c>
      <c r="G115" s="195" t="s">
        <v>104</v>
      </c>
      <c r="H115" s="195" t="s">
        <v>105</v>
      </c>
      <c r="I115" s="195" t="s">
        <v>106</v>
      </c>
      <c r="J115" s="195" t="s">
        <v>104</v>
      </c>
      <c r="K115" s="195" t="s">
        <v>105</v>
      </c>
      <c r="L115" s="195" t="s">
        <v>106</v>
      </c>
      <c r="M115" s="189"/>
      <c r="N115" s="187"/>
      <c r="O115" s="187"/>
      <c r="P115" s="187"/>
      <c r="Q115" s="187"/>
      <c r="R115" s="187"/>
      <c r="S115" s="187"/>
      <c r="T115" s="187"/>
    </row>
    <row r="116" spans="1:20" ht="16.5" customHeight="1">
      <c r="A116" s="197">
        <f>J110+0.01</f>
        <v>195.69999999999635</v>
      </c>
      <c r="B116" s="198">
        <f>K110+0.01</f>
        <v>3.49999999999997</v>
      </c>
      <c r="C116" s="201">
        <f>+L110+$N$45/10</f>
        <v>454.4999999999998</v>
      </c>
      <c r="D116" s="197">
        <f>+A165+0.01</f>
        <v>196.1999999999959</v>
      </c>
      <c r="E116" s="198">
        <f>+B165+0.01</f>
        <v>3.999999999999959</v>
      </c>
      <c r="F116" s="201">
        <f>+C165+$N$50/10</f>
        <v>548.000000000001</v>
      </c>
      <c r="G116" s="197">
        <f>+D165+0.01</f>
        <v>196.69999999999544</v>
      </c>
      <c r="H116" s="198">
        <f>+E165+0.01</f>
        <v>4.4999999999999485</v>
      </c>
      <c r="I116" s="201">
        <f>+F165+$N$55/10</f>
        <v>648.0000000000022</v>
      </c>
      <c r="J116" s="197">
        <f>+G165+0.01</f>
        <v>197.199999999995</v>
      </c>
      <c r="K116" s="198">
        <f>+H165+0.01</f>
        <v>4.999999999999938</v>
      </c>
      <c r="L116" s="201">
        <f>+I165+$N$60/10</f>
        <v>754.0000000000024</v>
      </c>
      <c r="M116" s="202"/>
      <c r="N116" s="187"/>
      <c r="O116" s="187"/>
      <c r="P116" s="187"/>
      <c r="Q116" s="187"/>
      <c r="R116" s="187"/>
      <c r="S116" s="187"/>
      <c r="T116" s="187"/>
    </row>
    <row r="117" spans="1:20" ht="16.5" customHeight="1">
      <c r="A117" s="203">
        <f aca="true" t="shared" si="78" ref="A117:A148">+A116+0.01</f>
        <v>195.70999999999634</v>
      </c>
      <c r="B117" s="204">
        <f aca="true" t="shared" si="79" ref="B117:B148">+B116+0.01</f>
        <v>3.5099999999999696</v>
      </c>
      <c r="C117" s="200">
        <f aca="true" t="shared" si="80" ref="C117:C126">+C116+$N$46/10</f>
        <v>456.2499999999998</v>
      </c>
      <c r="D117" s="203">
        <f aca="true" t="shared" si="81" ref="D117:D148">+D116+0.01</f>
        <v>196.2099999999959</v>
      </c>
      <c r="E117" s="204">
        <f aca="true" t="shared" si="82" ref="E117:E148">+E116+0.01</f>
        <v>4.009999999999959</v>
      </c>
      <c r="F117" s="200">
        <f aca="true" t="shared" si="83" ref="F117:F126">+F116+$N$51/10</f>
        <v>549.9500000000011</v>
      </c>
      <c r="G117" s="203">
        <f aca="true" t="shared" si="84" ref="G117:G148">+G116+0.01</f>
        <v>196.70999999999543</v>
      </c>
      <c r="H117" s="204">
        <f aca="true" t="shared" si="85" ref="H117:H148">+H116+0.01</f>
        <v>4.509999999999948</v>
      </c>
      <c r="I117" s="200">
        <f aca="true" t="shared" si="86" ref="I117:I126">+I116+$N$56/10</f>
        <v>650.1000000000022</v>
      </c>
      <c r="J117" s="203">
        <f aca="true" t="shared" si="87" ref="J117:J148">+J116+0.01</f>
        <v>197.20999999999498</v>
      </c>
      <c r="K117" s="204">
        <f aca="true" t="shared" si="88" ref="K117:K148">+K116+0.01</f>
        <v>5.009999999999938</v>
      </c>
      <c r="L117" s="200">
        <f aca="true" t="shared" si="89" ref="L117:L126">+L116+$N$61/10</f>
        <v>756.1500000000024</v>
      </c>
      <c r="M117" s="189"/>
      <c r="N117" s="187"/>
      <c r="O117" s="187"/>
      <c r="P117" s="187"/>
      <c r="Q117" s="187"/>
      <c r="R117" s="187"/>
      <c r="S117" s="187"/>
      <c r="T117" s="187"/>
    </row>
    <row r="118" spans="1:20" ht="16.5" customHeight="1">
      <c r="A118" s="203">
        <f t="shared" si="78"/>
        <v>195.71999999999633</v>
      </c>
      <c r="B118" s="204">
        <f t="shared" si="79"/>
        <v>3.5199999999999694</v>
      </c>
      <c r="C118" s="200">
        <f t="shared" si="80"/>
        <v>457.9999999999998</v>
      </c>
      <c r="D118" s="203">
        <f t="shared" si="81"/>
        <v>196.21999999999588</v>
      </c>
      <c r="E118" s="204">
        <f t="shared" si="82"/>
        <v>4.019999999999959</v>
      </c>
      <c r="F118" s="200">
        <f t="shared" si="83"/>
        <v>551.9000000000011</v>
      </c>
      <c r="G118" s="203">
        <f t="shared" si="84"/>
        <v>196.71999999999542</v>
      </c>
      <c r="H118" s="204">
        <f t="shared" si="85"/>
        <v>4.519999999999948</v>
      </c>
      <c r="I118" s="200">
        <f t="shared" si="86"/>
        <v>652.2000000000022</v>
      </c>
      <c r="J118" s="203">
        <f t="shared" si="87"/>
        <v>197.21999999999497</v>
      </c>
      <c r="K118" s="204">
        <f t="shared" si="88"/>
        <v>5.019999999999937</v>
      </c>
      <c r="L118" s="200">
        <f t="shared" si="89"/>
        <v>758.3000000000023</v>
      </c>
      <c r="M118" s="189"/>
      <c r="N118" s="187"/>
      <c r="O118" s="187"/>
      <c r="P118" s="187"/>
      <c r="Q118" s="187"/>
      <c r="R118" s="187"/>
      <c r="S118" s="187"/>
      <c r="T118" s="187"/>
    </row>
    <row r="119" spans="1:20" ht="16.5" customHeight="1">
      <c r="A119" s="203">
        <f t="shared" si="78"/>
        <v>195.72999999999632</v>
      </c>
      <c r="B119" s="204">
        <f t="shared" si="79"/>
        <v>3.529999999999969</v>
      </c>
      <c r="C119" s="200">
        <f t="shared" si="80"/>
        <v>459.7499999999998</v>
      </c>
      <c r="D119" s="203">
        <f t="shared" si="81"/>
        <v>196.22999999999587</v>
      </c>
      <c r="E119" s="204">
        <f t="shared" si="82"/>
        <v>4.0299999999999585</v>
      </c>
      <c r="F119" s="200">
        <f t="shared" si="83"/>
        <v>553.8500000000012</v>
      </c>
      <c r="G119" s="203">
        <f t="shared" si="84"/>
        <v>196.7299999999954</v>
      </c>
      <c r="H119" s="204">
        <f t="shared" si="85"/>
        <v>4.529999999999948</v>
      </c>
      <c r="I119" s="200">
        <f t="shared" si="86"/>
        <v>654.3000000000022</v>
      </c>
      <c r="J119" s="203">
        <f t="shared" si="87"/>
        <v>197.22999999999496</v>
      </c>
      <c r="K119" s="204">
        <f t="shared" si="88"/>
        <v>5.029999999999937</v>
      </c>
      <c r="L119" s="200">
        <f t="shared" si="89"/>
        <v>760.4500000000023</v>
      </c>
      <c r="M119" s="189"/>
      <c r="N119" s="187"/>
      <c r="O119" s="187"/>
      <c r="P119" s="187"/>
      <c r="Q119" s="187"/>
      <c r="R119" s="187"/>
      <c r="S119" s="187"/>
      <c r="T119" s="187"/>
    </row>
    <row r="120" spans="1:20" ht="16.5" customHeight="1">
      <c r="A120" s="203">
        <f t="shared" si="78"/>
        <v>195.73999999999631</v>
      </c>
      <c r="B120" s="204">
        <f t="shared" si="79"/>
        <v>3.539999999999969</v>
      </c>
      <c r="C120" s="200">
        <f t="shared" si="80"/>
        <v>461.4999999999998</v>
      </c>
      <c r="D120" s="203">
        <f t="shared" si="81"/>
        <v>196.23999999999586</v>
      </c>
      <c r="E120" s="204">
        <f t="shared" si="82"/>
        <v>4.039999999999958</v>
      </c>
      <c r="F120" s="200">
        <f t="shared" si="83"/>
        <v>555.8000000000012</v>
      </c>
      <c r="G120" s="203">
        <f t="shared" si="84"/>
        <v>196.7399999999954</v>
      </c>
      <c r="H120" s="204">
        <f t="shared" si="85"/>
        <v>4.539999999999948</v>
      </c>
      <c r="I120" s="200">
        <f t="shared" si="86"/>
        <v>656.4000000000023</v>
      </c>
      <c r="J120" s="203">
        <f t="shared" si="87"/>
        <v>197.23999999999495</v>
      </c>
      <c r="K120" s="204">
        <f t="shared" si="88"/>
        <v>5.039999999999937</v>
      </c>
      <c r="L120" s="200">
        <f t="shared" si="89"/>
        <v>762.6000000000023</v>
      </c>
      <c r="M120" s="189"/>
      <c r="N120" s="187"/>
      <c r="O120" s="187"/>
      <c r="P120" s="187"/>
      <c r="Q120" s="187"/>
      <c r="R120" s="187"/>
      <c r="S120" s="187"/>
      <c r="T120" s="187"/>
    </row>
    <row r="121" spans="1:20" ht="16.5" customHeight="1">
      <c r="A121" s="203">
        <f t="shared" si="78"/>
        <v>195.7499999999963</v>
      </c>
      <c r="B121" s="204">
        <f t="shared" si="79"/>
        <v>3.5499999999999687</v>
      </c>
      <c r="C121" s="200">
        <f t="shared" si="80"/>
        <v>463.2499999999998</v>
      </c>
      <c r="D121" s="203">
        <f t="shared" si="81"/>
        <v>196.24999999999585</v>
      </c>
      <c r="E121" s="204">
        <f t="shared" si="82"/>
        <v>4.049999999999958</v>
      </c>
      <c r="F121" s="200">
        <f t="shared" si="83"/>
        <v>557.7500000000013</v>
      </c>
      <c r="G121" s="203">
        <f t="shared" si="84"/>
        <v>196.7499999999954</v>
      </c>
      <c r="H121" s="204">
        <f t="shared" si="85"/>
        <v>4.549999999999947</v>
      </c>
      <c r="I121" s="200">
        <f t="shared" si="86"/>
        <v>658.5000000000023</v>
      </c>
      <c r="J121" s="203">
        <f t="shared" si="87"/>
        <v>197.24999999999494</v>
      </c>
      <c r="K121" s="204">
        <f t="shared" si="88"/>
        <v>5.049999999999937</v>
      </c>
      <c r="L121" s="200">
        <f t="shared" si="89"/>
        <v>764.7500000000023</v>
      </c>
      <c r="M121" s="189"/>
      <c r="N121" s="187"/>
      <c r="O121" s="187"/>
      <c r="P121" s="187"/>
      <c r="Q121" s="187"/>
      <c r="R121" s="187"/>
      <c r="S121" s="187"/>
      <c r="T121" s="187"/>
    </row>
    <row r="122" spans="1:20" ht="16.5" customHeight="1">
      <c r="A122" s="203">
        <f t="shared" si="78"/>
        <v>195.7599999999963</v>
      </c>
      <c r="B122" s="204">
        <f t="shared" si="79"/>
        <v>3.5599999999999685</v>
      </c>
      <c r="C122" s="200">
        <f t="shared" si="80"/>
        <v>464.9999999999998</v>
      </c>
      <c r="D122" s="203">
        <f t="shared" si="81"/>
        <v>196.25999999999584</v>
      </c>
      <c r="E122" s="204">
        <f t="shared" si="82"/>
        <v>4.059999999999958</v>
      </c>
      <c r="F122" s="200">
        <f t="shared" si="83"/>
        <v>559.7000000000013</v>
      </c>
      <c r="G122" s="203">
        <f t="shared" si="84"/>
        <v>196.7599999999954</v>
      </c>
      <c r="H122" s="204">
        <f t="shared" si="85"/>
        <v>4.559999999999947</v>
      </c>
      <c r="I122" s="200">
        <f t="shared" si="86"/>
        <v>660.6000000000023</v>
      </c>
      <c r="J122" s="203">
        <f t="shared" si="87"/>
        <v>197.25999999999493</v>
      </c>
      <c r="K122" s="204">
        <f t="shared" si="88"/>
        <v>5.0599999999999365</v>
      </c>
      <c r="L122" s="200">
        <f t="shared" si="89"/>
        <v>766.9000000000023</v>
      </c>
      <c r="M122" s="189"/>
      <c r="N122" s="187"/>
      <c r="O122" s="187"/>
      <c r="P122" s="187"/>
      <c r="Q122" s="187"/>
      <c r="R122" s="187"/>
      <c r="S122" s="187"/>
      <c r="T122" s="187"/>
    </row>
    <row r="123" spans="1:20" ht="16.5" customHeight="1">
      <c r="A123" s="203">
        <f t="shared" si="78"/>
        <v>195.7699999999963</v>
      </c>
      <c r="B123" s="204">
        <f t="shared" si="79"/>
        <v>3.5699999999999683</v>
      </c>
      <c r="C123" s="200">
        <f t="shared" si="80"/>
        <v>466.7499999999998</v>
      </c>
      <c r="D123" s="203">
        <f t="shared" si="81"/>
        <v>196.26999999999583</v>
      </c>
      <c r="E123" s="204">
        <f t="shared" si="82"/>
        <v>4.069999999999958</v>
      </c>
      <c r="F123" s="200">
        <f t="shared" si="83"/>
        <v>561.6500000000013</v>
      </c>
      <c r="G123" s="203">
        <f t="shared" si="84"/>
        <v>196.76999999999538</v>
      </c>
      <c r="H123" s="204">
        <f t="shared" si="85"/>
        <v>4.569999999999947</v>
      </c>
      <c r="I123" s="200">
        <f t="shared" si="86"/>
        <v>662.7000000000023</v>
      </c>
      <c r="J123" s="203">
        <f t="shared" si="87"/>
        <v>197.26999999999492</v>
      </c>
      <c r="K123" s="204">
        <f t="shared" si="88"/>
        <v>5.069999999999936</v>
      </c>
      <c r="L123" s="200">
        <f t="shared" si="89"/>
        <v>769.0500000000022</v>
      </c>
      <c r="M123" s="189"/>
      <c r="N123" s="187"/>
      <c r="O123" s="187"/>
      <c r="P123" s="187"/>
      <c r="Q123" s="187"/>
      <c r="R123" s="187"/>
      <c r="S123" s="187"/>
      <c r="T123" s="187"/>
    </row>
    <row r="124" spans="1:20" ht="16.5" customHeight="1">
      <c r="A124" s="203">
        <f t="shared" si="78"/>
        <v>195.77999999999628</v>
      </c>
      <c r="B124" s="204">
        <f t="shared" si="79"/>
        <v>3.579999999999968</v>
      </c>
      <c r="C124" s="200">
        <f t="shared" si="80"/>
        <v>468.4999999999998</v>
      </c>
      <c r="D124" s="203">
        <f t="shared" si="81"/>
        <v>196.27999999999582</v>
      </c>
      <c r="E124" s="204">
        <f t="shared" si="82"/>
        <v>4.079999999999957</v>
      </c>
      <c r="F124" s="200">
        <f t="shared" si="83"/>
        <v>563.6000000000014</v>
      </c>
      <c r="G124" s="203">
        <f t="shared" si="84"/>
        <v>196.77999999999537</v>
      </c>
      <c r="H124" s="204">
        <f t="shared" si="85"/>
        <v>4.579999999999947</v>
      </c>
      <c r="I124" s="200">
        <f t="shared" si="86"/>
        <v>664.8000000000023</v>
      </c>
      <c r="J124" s="203">
        <f t="shared" si="87"/>
        <v>197.2799999999949</v>
      </c>
      <c r="K124" s="204">
        <f t="shared" si="88"/>
        <v>5.079999999999936</v>
      </c>
      <c r="L124" s="200">
        <f t="shared" si="89"/>
        <v>771.2000000000022</v>
      </c>
      <c r="M124" s="189"/>
      <c r="N124" s="187"/>
      <c r="O124" s="187"/>
      <c r="P124" s="187"/>
      <c r="Q124" s="187"/>
      <c r="R124" s="187"/>
      <c r="S124" s="187"/>
      <c r="T124" s="187"/>
    </row>
    <row r="125" spans="1:20" ht="16.5" customHeight="1">
      <c r="A125" s="203">
        <f t="shared" si="78"/>
        <v>195.78999999999627</v>
      </c>
      <c r="B125" s="204">
        <f t="shared" si="79"/>
        <v>3.589999999999968</v>
      </c>
      <c r="C125" s="200">
        <f t="shared" si="80"/>
        <v>470.2499999999998</v>
      </c>
      <c r="D125" s="203">
        <f t="shared" si="81"/>
        <v>196.2899999999958</v>
      </c>
      <c r="E125" s="204">
        <f t="shared" si="82"/>
        <v>4.089999999999957</v>
      </c>
      <c r="F125" s="200">
        <f t="shared" si="83"/>
        <v>565.5500000000014</v>
      </c>
      <c r="G125" s="203">
        <f t="shared" si="84"/>
        <v>196.78999999999536</v>
      </c>
      <c r="H125" s="204">
        <f t="shared" si="85"/>
        <v>4.589999999999947</v>
      </c>
      <c r="I125" s="200">
        <f t="shared" si="86"/>
        <v>666.9000000000024</v>
      </c>
      <c r="J125" s="203">
        <f t="shared" si="87"/>
        <v>197.2899999999949</v>
      </c>
      <c r="K125" s="204">
        <f t="shared" si="88"/>
        <v>5.089999999999936</v>
      </c>
      <c r="L125" s="200">
        <f t="shared" si="89"/>
        <v>773.3500000000022</v>
      </c>
      <c r="M125" s="189"/>
      <c r="N125" s="187"/>
      <c r="O125" s="187"/>
      <c r="P125" s="187"/>
      <c r="Q125" s="187"/>
      <c r="R125" s="187"/>
      <c r="S125" s="187"/>
      <c r="T125" s="187"/>
    </row>
    <row r="126" spans="1:20" ht="16.5" customHeight="1">
      <c r="A126" s="205">
        <f t="shared" si="78"/>
        <v>195.79999999999626</v>
      </c>
      <c r="B126" s="206">
        <f t="shared" si="79"/>
        <v>3.5999999999999677</v>
      </c>
      <c r="C126" s="207">
        <f t="shared" si="80"/>
        <v>471.9999999999998</v>
      </c>
      <c r="D126" s="205">
        <f t="shared" si="81"/>
        <v>196.2999999999958</v>
      </c>
      <c r="E126" s="206">
        <f t="shared" si="82"/>
        <v>4.099999999999957</v>
      </c>
      <c r="F126" s="207">
        <f t="shared" si="83"/>
        <v>567.5000000000015</v>
      </c>
      <c r="G126" s="205">
        <f t="shared" si="84"/>
        <v>196.79999999999535</v>
      </c>
      <c r="H126" s="206">
        <f t="shared" si="85"/>
        <v>4.599999999999946</v>
      </c>
      <c r="I126" s="207">
        <f t="shared" si="86"/>
        <v>669.0000000000024</v>
      </c>
      <c r="J126" s="205">
        <f t="shared" si="87"/>
        <v>197.2999999999949</v>
      </c>
      <c r="K126" s="206">
        <f t="shared" si="88"/>
        <v>5.099999999999936</v>
      </c>
      <c r="L126" s="207">
        <f t="shared" si="89"/>
        <v>775.5000000000022</v>
      </c>
      <c r="M126" s="189"/>
      <c r="N126" s="187"/>
      <c r="O126" s="187"/>
      <c r="P126" s="187"/>
      <c r="Q126" s="187"/>
      <c r="R126" s="187"/>
      <c r="S126" s="187"/>
      <c r="T126" s="187"/>
    </row>
    <row r="127" spans="1:20" ht="16.5" customHeight="1">
      <c r="A127" s="215">
        <f t="shared" si="78"/>
        <v>195.80999999999625</v>
      </c>
      <c r="B127" s="216">
        <f t="shared" si="79"/>
        <v>3.6099999999999675</v>
      </c>
      <c r="C127" s="201">
        <f aca="true" t="shared" si="90" ref="C127:C136">+C126+$N$47/10</f>
        <v>473.8499999999998</v>
      </c>
      <c r="D127" s="215">
        <f t="shared" si="81"/>
        <v>196.3099999999958</v>
      </c>
      <c r="E127" s="216">
        <f t="shared" si="82"/>
        <v>4.109999999999957</v>
      </c>
      <c r="F127" s="201">
        <f aca="true" t="shared" si="91" ref="F127:F136">+F126+$N$52/10</f>
        <v>569.4500000000015</v>
      </c>
      <c r="G127" s="215">
        <f t="shared" si="84"/>
        <v>196.80999999999534</v>
      </c>
      <c r="H127" s="216">
        <f t="shared" si="85"/>
        <v>4.609999999999946</v>
      </c>
      <c r="I127" s="201">
        <f aca="true" t="shared" si="92" ref="I127:I136">+I126+$N$57/10</f>
        <v>671.1000000000024</v>
      </c>
      <c r="J127" s="215">
        <f t="shared" si="87"/>
        <v>197.3099999999949</v>
      </c>
      <c r="K127" s="216">
        <f t="shared" si="88"/>
        <v>5.1099999999999355</v>
      </c>
      <c r="L127" s="201">
        <f aca="true" t="shared" si="93" ref="L127:L136">+L126+$N$62/10</f>
        <v>777.6500000000021</v>
      </c>
      <c r="M127" s="189"/>
      <c r="N127" s="187"/>
      <c r="O127" s="187"/>
      <c r="P127" s="187"/>
      <c r="Q127" s="187"/>
      <c r="R127" s="187"/>
      <c r="S127" s="187"/>
      <c r="T127" s="187"/>
    </row>
    <row r="128" spans="1:20" ht="16.5" customHeight="1">
      <c r="A128" s="203">
        <f t="shared" si="78"/>
        <v>195.81999999999624</v>
      </c>
      <c r="B128" s="204">
        <f t="shared" si="79"/>
        <v>3.6199999999999672</v>
      </c>
      <c r="C128" s="200">
        <f t="shared" si="90"/>
        <v>475.6999999999998</v>
      </c>
      <c r="D128" s="203">
        <f t="shared" si="81"/>
        <v>196.3199999999958</v>
      </c>
      <c r="E128" s="204">
        <f t="shared" si="82"/>
        <v>4.119999999999957</v>
      </c>
      <c r="F128" s="200">
        <f t="shared" si="91"/>
        <v>571.4000000000016</v>
      </c>
      <c r="G128" s="203">
        <f t="shared" si="84"/>
        <v>196.81999999999533</v>
      </c>
      <c r="H128" s="204">
        <f t="shared" si="85"/>
        <v>4.619999999999946</v>
      </c>
      <c r="I128" s="200">
        <f t="shared" si="92"/>
        <v>673.2000000000024</v>
      </c>
      <c r="J128" s="203">
        <f t="shared" si="87"/>
        <v>197.31999999999488</v>
      </c>
      <c r="K128" s="204">
        <f t="shared" si="88"/>
        <v>5.119999999999935</v>
      </c>
      <c r="L128" s="200">
        <f t="shared" si="93"/>
        <v>779.8000000000021</v>
      </c>
      <c r="M128" s="189"/>
      <c r="N128" s="187"/>
      <c r="O128" s="187"/>
      <c r="P128" s="187"/>
      <c r="Q128" s="187"/>
      <c r="R128" s="187"/>
      <c r="S128" s="187"/>
      <c r="T128" s="187"/>
    </row>
    <row r="129" spans="1:20" ht="16.5" customHeight="1">
      <c r="A129" s="203">
        <f t="shared" si="78"/>
        <v>195.82999999999623</v>
      </c>
      <c r="B129" s="204">
        <f t="shared" si="79"/>
        <v>3.629999999999967</v>
      </c>
      <c r="C129" s="200">
        <f t="shared" si="90"/>
        <v>477.54999999999984</v>
      </c>
      <c r="D129" s="203">
        <f t="shared" si="81"/>
        <v>196.32999999999578</v>
      </c>
      <c r="E129" s="204">
        <f t="shared" si="82"/>
        <v>4.129999999999956</v>
      </c>
      <c r="F129" s="200">
        <f t="shared" si="91"/>
        <v>573.3500000000016</v>
      </c>
      <c r="G129" s="203">
        <f t="shared" si="84"/>
        <v>196.82999999999532</v>
      </c>
      <c r="H129" s="204">
        <f t="shared" si="85"/>
        <v>4.629999999999946</v>
      </c>
      <c r="I129" s="200">
        <f t="shared" si="92"/>
        <v>675.3000000000025</v>
      </c>
      <c r="J129" s="203">
        <f t="shared" si="87"/>
        <v>197.32999999999487</v>
      </c>
      <c r="K129" s="204">
        <f t="shared" si="88"/>
        <v>5.129999999999935</v>
      </c>
      <c r="L129" s="200">
        <f t="shared" si="93"/>
        <v>781.9500000000021</v>
      </c>
      <c r="M129" s="189"/>
      <c r="N129" s="187"/>
      <c r="O129" s="187"/>
      <c r="P129" s="187"/>
      <c r="Q129" s="187"/>
      <c r="R129" s="187"/>
      <c r="S129" s="187"/>
      <c r="T129" s="187"/>
    </row>
    <row r="130" spans="1:20" ht="16.5" customHeight="1">
      <c r="A130" s="203">
        <f t="shared" si="78"/>
        <v>195.83999999999622</v>
      </c>
      <c r="B130" s="204">
        <f t="shared" si="79"/>
        <v>3.639999999999967</v>
      </c>
      <c r="C130" s="200">
        <f t="shared" si="90"/>
        <v>479.39999999999986</v>
      </c>
      <c r="D130" s="203">
        <f t="shared" si="81"/>
        <v>196.33999999999577</v>
      </c>
      <c r="E130" s="204">
        <f t="shared" si="82"/>
        <v>4.139999999999956</v>
      </c>
      <c r="F130" s="200">
        <f t="shared" si="91"/>
        <v>575.3000000000017</v>
      </c>
      <c r="G130" s="203">
        <f t="shared" si="84"/>
        <v>196.8399999999953</v>
      </c>
      <c r="H130" s="204">
        <f t="shared" si="85"/>
        <v>4.6399999999999455</v>
      </c>
      <c r="I130" s="200">
        <f t="shared" si="92"/>
        <v>677.4000000000025</v>
      </c>
      <c r="J130" s="203">
        <f t="shared" si="87"/>
        <v>197.33999999999486</v>
      </c>
      <c r="K130" s="204">
        <f t="shared" si="88"/>
        <v>5.139999999999935</v>
      </c>
      <c r="L130" s="200">
        <f t="shared" si="93"/>
        <v>784.1000000000021</v>
      </c>
      <c r="M130" s="189"/>
      <c r="N130" s="187"/>
      <c r="O130" s="187"/>
      <c r="P130" s="187"/>
      <c r="Q130" s="187"/>
      <c r="R130" s="187"/>
      <c r="S130" s="187"/>
      <c r="T130" s="187"/>
    </row>
    <row r="131" spans="1:20" ht="16.5" customHeight="1">
      <c r="A131" s="203">
        <f t="shared" si="78"/>
        <v>195.84999999999621</v>
      </c>
      <c r="B131" s="204">
        <f t="shared" si="79"/>
        <v>3.6499999999999666</v>
      </c>
      <c r="C131" s="200">
        <f t="shared" si="90"/>
        <v>481.2499999999999</v>
      </c>
      <c r="D131" s="203">
        <f t="shared" si="81"/>
        <v>196.34999999999576</v>
      </c>
      <c r="E131" s="204">
        <f t="shared" si="82"/>
        <v>4.149999999999956</v>
      </c>
      <c r="F131" s="200">
        <f t="shared" si="91"/>
        <v>577.2500000000017</v>
      </c>
      <c r="G131" s="203">
        <f t="shared" si="84"/>
        <v>196.8499999999953</v>
      </c>
      <c r="H131" s="204">
        <f t="shared" si="85"/>
        <v>4.649999999999945</v>
      </c>
      <c r="I131" s="200">
        <f t="shared" si="92"/>
        <v>679.5000000000025</v>
      </c>
      <c r="J131" s="203">
        <f t="shared" si="87"/>
        <v>197.34999999999485</v>
      </c>
      <c r="K131" s="204">
        <f t="shared" si="88"/>
        <v>5.149999999999935</v>
      </c>
      <c r="L131" s="200">
        <f t="shared" si="93"/>
        <v>786.250000000002</v>
      </c>
      <c r="M131" s="189"/>
      <c r="N131" s="187"/>
      <c r="O131" s="187"/>
      <c r="P131" s="187"/>
      <c r="Q131" s="187"/>
      <c r="R131" s="187"/>
      <c r="S131" s="187"/>
      <c r="T131" s="187"/>
    </row>
    <row r="132" spans="1:20" ht="16.5" customHeight="1">
      <c r="A132" s="203">
        <f t="shared" si="78"/>
        <v>195.8599999999962</v>
      </c>
      <c r="B132" s="204">
        <f t="shared" si="79"/>
        <v>3.6599999999999664</v>
      </c>
      <c r="C132" s="200">
        <f t="shared" si="90"/>
        <v>483.0999999999999</v>
      </c>
      <c r="D132" s="203">
        <f t="shared" si="81"/>
        <v>196.35999999999575</v>
      </c>
      <c r="E132" s="204">
        <f t="shared" si="82"/>
        <v>4.159999999999956</v>
      </c>
      <c r="F132" s="200">
        <f t="shared" si="91"/>
        <v>579.2000000000018</v>
      </c>
      <c r="G132" s="203">
        <f t="shared" si="84"/>
        <v>196.8599999999953</v>
      </c>
      <c r="H132" s="204">
        <f t="shared" si="85"/>
        <v>4.659999999999945</v>
      </c>
      <c r="I132" s="200">
        <f t="shared" si="92"/>
        <v>681.6000000000025</v>
      </c>
      <c r="J132" s="203">
        <f t="shared" si="87"/>
        <v>197.35999999999484</v>
      </c>
      <c r="K132" s="204">
        <f t="shared" si="88"/>
        <v>5.159999999999934</v>
      </c>
      <c r="L132" s="200">
        <f t="shared" si="93"/>
        <v>788.400000000002</v>
      </c>
      <c r="M132" s="189"/>
      <c r="N132" s="187"/>
      <c r="O132" s="187"/>
      <c r="P132" s="187"/>
      <c r="Q132" s="187"/>
      <c r="R132" s="187"/>
      <c r="S132" s="187"/>
      <c r="T132" s="187"/>
    </row>
    <row r="133" spans="1:20" ht="16.5" customHeight="1">
      <c r="A133" s="203">
        <f t="shared" si="78"/>
        <v>195.8699999999962</v>
      </c>
      <c r="B133" s="204">
        <f t="shared" si="79"/>
        <v>3.669999999999966</v>
      </c>
      <c r="C133" s="200">
        <f t="shared" si="90"/>
        <v>484.94999999999993</v>
      </c>
      <c r="D133" s="203">
        <f t="shared" si="81"/>
        <v>196.36999999999574</v>
      </c>
      <c r="E133" s="204">
        <f t="shared" si="82"/>
        <v>4.1699999999999555</v>
      </c>
      <c r="F133" s="200">
        <f t="shared" si="91"/>
        <v>581.1500000000018</v>
      </c>
      <c r="G133" s="203">
        <f t="shared" si="84"/>
        <v>196.8699999999953</v>
      </c>
      <c r="H133" s="204">
        <f t="shared" si="85"/>
        <v>4.669999999999945</v>
      </c>
      <c r="I133" s="200">
        <f t="shared" si="92"/>
        <v>683.7000000000025</v>
      </c>
      <c r="J133" s="203">
        <f t="shared" si="87"/>
        <v>197.36999999999483</v>
      </c>
      <c r="K133" s="204">
        <f t="shared" si="88"/>
        <v>5.169999999999934</v>
      </c>
      <c r="L133" s="200">
        <f t="shared" si="93"/>
        <v>790.550000000002</v>
      </c>
      <c r="M133" s="189"/>
      <c r="N133" s="187"/>
      <c r="O133" s="187"/>
      <c r="P133" s="187"/>
      <c r="Q133" s="187"/>
      <c r="R133" s="187"/>
      <c r="S133" s="187"/>
      <c r="T133" s="187"/>
    </row>
    <row r="134" spans="1:20" ht="16.5" customHeight="1">
      <c r="A134" s="203">
        <f t="shared" si="78"/>
        <v>195.8799999999962</v>
      </c>
      <c r="B134" s="204">
        <f t="shared" si="79"/>
        <v>3.679999999999966</v>
      </c>
      <c r="C134" s="200">
        <f t="shared" si="90"/>
        <v>486.79999999999995</v>
      </c>
      <c r="D134" s="203">
        <f t="shared" si="81"/>
        <v>196.37999999999573</v>
      </c>
      <c r="E134" s="204">
        <f t="shared" si="82"/>
        <v>4.179999999999955</v>
      </c>
      <c r="F134" s="200">
        <f t="shared" si="91"/>
        <v>583.1000000000018</v>
      </c>
      <c r="G134" s="203">
        <f t="shared" si="84"/>
        <v>196.87999999999528</v>
      </c>
      <c r="H134" s="204">
        <f t="shared" si="85"/>
        <v>4.679999999999945</v>
      </c>
      <c r="I134" s="200">
        <f t="shared" si="92"/>
        <v>685.8000000000026</v>
      </c>
      <c r="J134" s="203">
        <f t="shared" si="87"/>
        <v>197.37999999999482</v>
      </c>
      <c r="K134" s="204">
        <f t="shared" si="88"/>
        <v>5.179999999999934</v>
      </c>
      <c r="L134" s="200">
        <f t="shared" si="93"/>
        <v>792.700000000002</v>
      </c>
      <c r="M134" s="189"/>
      <c r="N134" s="187"/>
      <c r="O134" s="187"/>
      <c r="P134" s="187"/>
      <c r="Q134" s="187"/>
      <c r="R134" s="187"/>
      <c r="S134" s="187"/>
      <c r="T134" s="187"/>
    </row>
    <row r="135" spans="1:20" ht="16.5" customHeight="1">
      <c r="A135" s="203">
        <f t="shared" si="78"/>
        <v>195.88999999999618</v>
      </c>
      <c r="B135" s="204">
        <f t="shared" si="79"/>
        <v>3.6899999999999658</v>
      </c>
      <c r="C135" s="200">
        <f t="shared" si="90"/>
        <v>488.65</v>
      </c>
      <c r="D135" s="203">
        <f t="shared" si="81"/>
        <v>196.38999999999572</v>
      </c>
      <c r="E135" s="204">
        <f t="shared" si="82"/>
        <v>4.189999999999955</v>
      </c>
      <c r="F135" s="200">
        <f t="shared" si="91"/>
        <v>585.0500000000019</v>
      </c>
      <c r="G135" s="203">
        <f t="shared" si="84"/>
        <v>196.88999999999527</v>
      </c>
      <c r="H135" s="204">
        <f t="shared" si="85"/>
        <v>4.689999999999944</v>
      </c>
      <c r="I135" s="200">
        <f t="shared" si="92"/>
        <v>687.9000000000026</v>
      </c>
      <c r="J135" s="203">
        <f t="shared" si="87"/>
        <v>197.3899999999948</v>
      </c>
      <c r="K135" s="204">
        <f t="shared" si="88"/>
        <v>5.189999999999934</v>
      </c>
      <c r="L135" s="200">
        <f t="shared" si="93"/>
        <v>794.850000000002</v>
      </c>
      <c r="M135" s="189"/>
      <c r="N135" s="187"/>
      <c r="O135" s="187"/>
      <c r="P135" s="187"/>
      <c r="Q135" s="187"/>
      <c r="R135" s="187"/>
      <c r="S135" s="187"/>
      <c r="T135" s="187"/>
    </row>
    <row r="136" spans="1:20" ht="16.5" customHeight="1">
      <c r="A136" s="205">
        <f t="shared" si="78"/>
        <v>195.89999999999617</v>
      </c>
      <c r="B136" s="206">
        <f t="shared" si="79"/>
        <v>3.6999999999999655</v>
      </c>
      <c r="C136" s="207">
        <f t="shared" si="90"/>
        <v>490.5</v>
      </c>
      <c r="D136" s="205">
        <f t="shared" si="81"/>
        <v>196.3999999999957</v>
      </c>
      <c r="E136" s="206">
        <f t="shared" si="82"/>
        <v>4.199999999999955</v>
      </c>
      <c r="F136" s="207">
        <f t="shared" si="91"/>
        <v>587.0000000000019</v>
      </c>
      <c r="G136" s="205">
        <f t="shared" si="84"/>
        <v>196.89999999999526</v>
      </c>
      <c r="H136" s="206">
        <f t="shared" si="85"/>
        <v>4.699999999999944</v>
      </c>
      <c r="I136" s="207">
        <f t="shared" si="92"/>
        <v>690.0000000000026</v>
      </c>
      <c r="J136" s="205">
        <f t="shared" si="87"/>
        <v>197.3999999999948</v>
      </c>
      <c r="K136" s="206">
        <f t="shared" si="88"/>
        <v>5.199999999999934</v>
      </c>
      <c r="L136" s="207">
        <f t="shared" si="93"/>
        <v>797.0000000000019</v>
      </c>
      <c r="M136" s="189"/>
      <c r="N136" s="187"/>
      <c r="O136" s="187"/>
      <c r="P136" s="187"/>
      <c r="Q136" s="187"/>
      <c r="R136" s="187"/>
      <c r="S136" s="187"/>
      <c r="T136" s="187"/>
    </row>
    <row r="137" spans="1:20" ht="16.5" customHeight="1">
      <c r="A137" s="215">
        <f t="shared" si="78"/>
        <v>195.90999999999616</v>
      </c>
      <c r="B137" s="216">
        <f t="shared" si="79"/>
        <v>3.7099999999999653</v>
      </c>
      <c r="C137" s="201">
        <f aca="true" t="shared" si="94" ref="C137:C146">+C136+$N$48/10</f>
        <v>492.35</v>
      </c>
      <c r="D137" s="215">
        <f t="shared" si="81"/>
        <v>196.4099999999957</v>
      </c>
      <c r="E137" s="216">
        <f t="shared" si="82"/>
        <v>4.209999999999955</v>
      </c>
      <c r="F137" s="201">
        <f aca="true" t="shared" si="95" ref="F137:F146">+F136+$N$53/10</f>
        <v>589.0000000000019</v>
      </c>
      <c r="G137" s="215">
        <f t="shared" si="84"/>
        <v>196.90999999999525</v>
      </c>
      <c r="H137" s="216">
        <f t="shared" si="85"/>
        <v>4.709999999999944</v>
      </c>
      <c r="I137" s="201">
        <f aca="true" t="shared" si="96" ref="I137:I146">+I136+$N$58/10</f>
        <v>692.1000000000026</v>
      </c>
      <c r="J137" s="215">
        <f t="shared" si="87"/>
        <v>197.4099999999948</v>
      </c>
      <c r="K137" s="216">
        <f t="shared" si="88"/>
        <v>5.209999999999933</v>
      </c>
      <c r="L137" s="201">
        <f aca="true" t="shared" si="97" ref="L137:L146">+L136+$N$63/10</f>
        <v>799.1500000000019</v>
      </c>
      <c r="M137" s="189"/>
      <c r="N137" s="187"/>
      <c r="O137" s="187"/>
      <c r="P137" s="187"/>
      <c r="Q137" s="187"/>
      <c r="R137" s="187"/>
      <c r="S137" s="187"/>
      <c r="T137" s="187"/>
    </row>
    <row r="138" spans="1:20" ht="16.5" customHeight="1">
      <c r="A138" s="203">
        <f t="shared" si="78"/>
        <v>195.91999999999615</v>
      </c>
      <c r="B138" s="204">
        <f t="shared" si="79"/>
        <v>3.719999999999965</v>
      </c>
      <c r="C138" s="200">
        <f t="shared" si="94"/>
        <v>494.20000000000005</v>
      </c>
      <c r="D138" s="203">
        <f t="shared" si="81"/>
        <v>196.4199999999957</v>
      </c>
      <c r="E138" s="204">
        <f t="shared" si="82"/>
        <v>4.2199999999999545</v>
      </c>
      <c r="F138" s="200">
        <f t="shared" si="95"/>
        <v>591.0000000000019</v>
      </c>
      <c r="G138" s="203">
        <f t="shared" si="84"/>
        <v>196.91999999999524</v>
      </c>
      <c r="H138" s="204">
        <f t="shared" si="85"/>
        <v>4.719999999999944</v>
      </c>
      <c r="I138" s="200">
        <f t="shared" si="96"/>
        <v>694.2000000000027</v>
      </c>
      <c r="J138" s="203">
        <f t="shared" si="87"/>
        <v>197.4199999999948</v>
      </c>
      <c r="K138" s="204">
        <f t="shared" si="88"/>
        <v>5.219999999999933</v>
      </c>
      <c r="L138" s="200">
        <f t="shared" si="97"/>
        <v>801.3000000000019</v>
      </c>
      <c r="M138" s="189"/>
      <c r="N138" s="187"/>
      <c r="O138" s="187"/>
      <c r="P138" s="187"/>
      <c r="Q138" s="187"/>
      <c r="R138" s="187"/>
      <c r="S138" s="187"/>
      <c r="T138" s="187"/>
    </row>
    <row r="139" spans="1:20" ht="16.5" customHeight="1">
      <c r="A139" s="203">
        <f t="shared" si="78"/>
        <v>195.92999999999614</v>
      </c>
      <c r="B139" s="204">
        <f t="shared" si="79"/>
        <v>3.729999999999965</v>
      </c>
      <c r="C139" s="200">
        <f t="shared" si="94"/>
        <v>496.05000000000007</v>
      </c>
      <c r="D139" s="203">
        <f t="shared" si="81"/>
        <v>196.4299999999957</v>
      </c>
      <c r="E139" s="204">
        <f t="shared" si="82"/>
        <v>4.229999999999954</v>
      </c>
      <c r="F139" s="200">
        <f t="shared" si="95"/>
        <v>593.0000000000019</v>
      </c>
      <c r="G139" s="203">
        <f t="shared" si="84"/>
        <v>196.92999999999523</v>
      </c>
      <c r="H139" s="204">
        <f t="shared" si="85"/>
        <v>4.729999999999944</v>
      </c>
      <c r="I139" s="200">
        <f t="shared" si="96"/>
        <v>696.3000000000027</v>
      </c>
      <c r="J139" s="203">
        <f t="shared" si="87"/>
        <v>197.42999999999478</v>
      </c>
      <c r="K139" s="204">
        <f t="shared" si="88"/>
        <v>5.229999999999933</v>
      </c>
      <c r="L139" s="200">
        <f t="shared" si="97"/>
        <v>803.4500000000019</v>
      </c>
      <c r="M139" s="189"/>
      <c r="N139" s="187"/>
      <c r="O139" s="187"/>
      <c r="P139" s="187"/>
      <c r="Q139" s="187"/>
      <c r="R139" s="187"/>
      <c r="S139" s="187"/>
      <c r="T139" s="187"/>
    </row>
    <row r="140" spans="1:20" ht="16.5" customHeight="1">
      <c r="A140" s="203">
        <f t="shared" si="78"/>
        <v>195.93999999999613</v>
      </c>
      <c r="B140" s="204">
        <f t="shared" si="79"/>
        <v>3.7399999999999647</v>
      </c>
      <c r="C140" s="200">
        <f t="shared" si="94"/>
        <v>497.9000000000001</v>
      </c>
      <c r="D140" s="203">
        <f t="shared" si="81"/>
        <v>196.43999999999568</v>
      </c>
      <c r="E140" s="204">
        <f t="shared" si="82"/>
        <v>4.239999999999954</v>
      </c>
      <c r="F140" s="200">
        <f t="shared" si="95"/>
        <v>595.0000000000019</v>
      </c>
      <c r="G140" s="203">
        <f t="shared" si="84"/>
        <v>196.93999999999522</v>
      </c>
      <c r="H140" s="204">
        <f t="shared" si="85"/>
        <v>4.739999999999943</v>
      </c>
      <c r="I140" s="200">
        <f t="shared" si="96"/>
        <v>698.4000000000027</v>
      </c>
      <c r="J140" s="203">
        <f t="shared" si="87"/>
        <v>197.43999999999477</v>
      </c>
      <c r="K140" s="204">
        <f t="shared" si="88"/>
        <v>5.239999999999933</v>
      </c>
      <c r="L140" s="200">
        <f t="shared" si="97"/>
        <v>805.6000000000018</v>
      </c>
      <c r="M140" s="189"/>
      <c r="N140" s="187"/>
      <c r="O140" s="187"/>
      <c r="P140" s="187"/>
      <c r="Q140" s="187"/>
      <c r="R140" s="187"/>
      <c r="S140" s="187"/>
      <c r="T140" s="187"/>
    </row>
    <row r="141" spans="1:20" ht="16.5" customHeight="1">
      <c r="A141" s="203">
        <f t="shared" si="78"/>
        <v>195.94999999999612</v>
      </c>
      <c r="B141" s="204">
        <f t="shared" si="79"/>
        <v>3.7499999999999645</v>
      </c>
      <c r="C141" s="200">
        <f t="shared" si="94"/>
        <v>499.7500000000001</v>
      </c>
      <c r="D141" s="203">
        <f t="shared" si="81"/>
        <v>196.44999999999567</v>
      </c>
      <c r="E141" s="204">
        <f t="shared" si="82"/>
        <v>4.249999999999954</v>
      </c>
      <c r="F141" s="200">
        <f t="shared" si="95"/>
        <v>597.0000000000019</v>
      </c>
      <c r="G141" s="203">
        <f t="shared" si="84"/>
        <v>196.9499999999952</v>
      </c>
      <c r="H141" s="204">
        <f t="shared" si="85"/>
        <v>4.749999999999943</v>
      </c>
      <c r="I141" s="200">
        <f t="shared" si="96"/>
        <v>700.5000000000027</v>
      </c>
      <c r="J141" s="203">
        <f t="shared" si="87"/>
        <v>197.44999999999476</v>
      </c>
      <c r="K141" s="204">
        <f t="shared" si="88"/>
        <v>5.2499999999999325</v>
      </c>
      <c r="L141" s="200">
        <f t="shared" si="97"/>
        <v>807.7500000000018</v>
      </c>
      <c r="M141" s="189"/>
      <c r="N141" s="187"/>
      <c r="O141" s="187"/>
      <c r="P141" s="187"/>
      <c r="Q141" s="187"/>
      <c r="R141" s="187"/>
      <c r="S141" s="187"/>
      <c r="T141" s="187"/>
    </row>
    <row r="142" spans="1:20" ht="16.5" customHeight="1">
      <c r="A142" s="203">
        <f t="shared" si="78"/>
        <v>195.9599999999961</v>
      </c>
      <c r="B142" s="204">
        <f t="shared" si="79"/>
        <v>3.7599999999999643</v>
      </c>
      <c r="C142" s="200">
        <f t="shared" si="94"/>
        <v>501.60000000000014</v>
      </c>
      <c r="D142" s="203">
        <f t="shared" si="81"/>
        <v>196.45999999999566</v>
      </c>
      <c r="E142" s="204">
        <f t="shared" si="82"/>
        <v>4.259999999999954</v>
      </c>
      <c r="F142" s="200">
        <f t="shared" si="95"/>
        <v>599.0000000000019</v>
      </c>
      <c r="G142" s="203">
        <f t="shared" si="84"/>
        <v>196.9599999999952</v>
      </c>
      <c r="H142" s="204">
        <f t="shared" si="85"/>
        <v>4.759999999999943</v>
      </c>
      <c r="I142" s="200">
        <f t="shared" si="96"/>
        <v>702.6000000000028</v>
      </c>
      <c r="J142" s="203">
        <f t="shared" si="87"/>
        <v>197.45999999999475</v>
      </c>
      <c r="K142" s="204">
        <f t="shared" si="88"/>
        <v>5.259999999999932</v>
      </c>
      <c r="L142" s="200">
        <f t="shared" si="97"/>
        <v>809.9000000000018</v>
      </c>
      <c r="M142" s="189"/>
      <c r="N142" s="187"/>
      <c r="O142" s="187"/>
      <c r="P142" s="187"/>
      <c r="Q142" s="187"/>
      <c r="R142" s="187"/>
      <c r="S142" s="187"/>
      <c r="T142" s="187"/>
    </row>
    <row r="143" spans="1:20" ht="16.5" customHeight="1">
      <c r="A143" s="203">
        <f t="shared" si="78"/>
        <v>195.9699999999961</v>
      </c>
      <c r="B143" s="204">
        <f t="shared" si="79"/>
        <v>3.769999999999964</v>
      </c>
      <c r="C143" s="200">
        <f t="shared" si="94"/>
        <v>503.45000000000016</v>
      </c>
      <c r="D143" s="203">
        <f t="shared" si="81"/>
        <v>196.46999999999565</v>
      </c>
      <c r="E143" s="204">
        <f t="shared" si="82"/>
        <v>4.269999999999953</v>
      </c>
      <c r="F143" s="200">
        <f t="shared" si="95"/>
        <v>601.0000000000019</v>
      </c>
      <c r="G143" s="203">
        <f t="shared" si="84"/>
        <v>196.9699999999952</v>
      </c>
      <c r="H143" s="204">
        <f t="shared" si="85"/>
        <v>4.769999999999943</v>
      </c>
      <c r="I143" s="200">
        <f t="shared" si="96"/>
        <v>704.7000000000028</v>
      </c>
      <c r="J143" s="203">
        <f t="shared" si="87"/>
        <v>197.46999999999474</v>
      </c>
      <c r="K143" s="204">
        <f t="shared" si="88"/>
        <v>5.269999999999932</v>
      </c>
      <c r="L143" s="200">
        <f t="shared" si="97"/>
        <v>812.0500000000018</v>
      </c>
      <c r="M143" s="189"/>
      <c r="N143" s="187"/>
      <c r="O143" s="187"/>
      <c r="P143" s="187"/>
      <c r="Q143" s="187"/>
      <c r="R143" s="187"/>
      <c r="S143" s="187"/>
      <c r="T143" s="187"/>
    </row>
    <row r="144" spans="1:20" ht="16.5" customHeight="1">
      <c r="A144" s="203">
        <f t="shared" si="78"/>
        <v>195.9799999999961</v>
      </c>
      <c r="B144" s="204">
        <f t="shared" si="79"/>
        <v>3.779999999999964</v>
      </c>
      <c r="C144" s="200">
        <f t="shared" si="94"/>
        <v>505.3000000000002</v>
      </c>
      <c r="D144" s="203">
        <f t="shared" si="81"/>
        <v>196.47999999999564</v>
      </c>
      <c r="E144" s="204">
        <f t="shared" si="82"/>
        <v>4.279999999999953</v>
      </c>
      <c r="F144" s="200">
        <f t="shared" si="95"/>
        <v>603.0000000000019</v>
      </c>
      <c r="G144" s="203">
        <f t="shared" si="84"/>
        <v>196.9799999999952</v>
      </c>
      <c r="H144" s="204">
        <f t="shared" si="85"/>
        <v>4.7799999999999425</v>
      </c>
      <c r="I144" s="200">
        <f t="shared" si="96"/>
        <v>706.8000000000028</v>
      </c>
      <c r="J144" s="203">
        <f t="shared" si="87"/>
        <v>197.47999999999473</v>
      </c>
      <c r="K144" s="204">
        <f t="shared" si="88"/>
        <v>5.279999999999932</v>
      </c>
      <c r="L144" s="200">
        <f t="shared" si="97"/>
        <v>814.2000000000018</v>
      </c>
      <c r="M144" s="189"/>
      <c r="N144" s="187"/>
      <c r="O144" s="187"/>
      <c r="P144" s="187"/>
      <c r="Q144" s="187"/>
      <c r="R144" s="187"/>
      <c r="S144" s="187"/>
      <c r="T144" s="187"/>
    </row>
    <row r="145" spans="1:20" ht="16.5" customHeight="1">
      <c r="A145" s="203">
        <f t="shared" si="78"/>
        <v>195.9899999999961</v>
      </c>
      <c r="B145" s="204">
        <f t="shared" si="79"/>
        <v>3.7899999999999636</v>
      </c>
      <c r="C145" s="200">
        <f t="shared" si="94"/>
        <v>507.1500000000002</v>
      </c>
      <c r="D145" s="203">
        <f t="shared" si="81"/>
        <v>196.48999999999563</v>
      </c>
      <c r="E145" s="204">
        <f t="shared" si="82"/>
        <v>4.289999999999953</v>
      </c>
      <c r="F145" s="200">
        <f t="shared" si="95"/>
        <v>605.0000000000019</v>
      </c>
      <c r="G145" s="203">
        <f t="shared" si="84"/>
        <v>196.98999999999518</v>
      </c>
      <c r="H145" s="204">
        <f t="shared" si="85"/>
        <v>4.789999999999942</v>
      </c>
      <c r="I145" s="200">
        <f t="shared" si="96"/>
        <v>708.9000000000028</v>
      </c>
      <c r="J145" s="203">
        <f t="shared" si="87"/>
        <v>197.48999999999472</v>
      </c>
      <c r="K145" s="204">
        <f t="shared" si="88"/>
        <v>5.289999999999932</v>
      </c>
      <c r="L145" s="200">
        <f t="shared" si="97"/>
        <v>816.3500000000017</v>
      </c>
      <c r="M145" s="189"/>
      <c r="N145" s="187"/>
      <c r="O145" s="187"/>
      <c r="P145" s="187"/>
      <c r="Q145" s="187"/>
      <c r="R145" s="187"/>
      <c r="S145" s="187"/>
      <c r="T145" s="187"/>
    </row>
    <row r="146" spans="1:20" ht="16.5" customHeight="1">
      <c r="A146" s="205">
        <f t="shared" si="78"/>
        <v>195.99999999999608</v>
      </c>
      <c r="B146" s="206">
        <f t="shared" si="79"/>
        <v>3.7999999999999634</v>
      </c>
      <c r="C146" s="208">
        <f t="shared" si="94"/>
        <v>509.0000000000002</v>
      </c>
      <c r="D146" s="205">
        <f t="shared" si="81"/>
        <v>196.49999999999562</v>
      </c>
      <c r="E146" s="206">
        <f t="shared" si="82"/>
        <v>4.299999999999953</v>
      </c>
      <c r="F146" s="207">
        <f t="shared" si="95"/>
        <v>607.0000000000019</v>
      </c>
      <c r="G146" s="205">
        <f t="shared" si="84"/>
        <v>196.99999999999517</v>
      </c>
      <c r="H146" s="206">
        <f t="shared" si="85"/>
        <v>4.799999999999942</v>
      </c>
      <c r="I146" s="207">
        <f t="shared" si="96"/>
        <v>711.0000000000028</v>
      </c>
      <c r="J146" s="205">
        <f t="shared" si="87"/>
        <v>197.4999999999947</v>
      </c>
      <c r="K146" s="206">
        <f t="shared" si="88"/>
        <v>5.299999999999931</v>
      </c>
      <c r="L146" s="207">
        <f t="shared" si="97"/>
        <v>818.5000000000017</v>
      </c>
      <c r="M146" s="189"/>
      <c r="N146" s="187"/>
      <c r="O146" s="187"/>
      <c r="P146" s="187"/>
      <c r="Q146" s="187"/>
      <c r="R146" s="187"/>
      <c r="S146" s="187"/>
      <c r="T146" s="187"/>
    </row>
    <row r="147" spans="1:20" ht="16.5" customHeight="1">
      <c r="A147" s="215">
        <f t="shared" si="78"/>
        <v>196.00999999999607</v>
      </c>
      <c r="B147" s="216">
        <f t="shared" si="79"/>
        <v>3.809999999999963</v>
      </c>
      <c r="C147" s="201">
        <f aca="true" t="shared" si="98" ref="C147:C156">+C146+$N$49/10</f>
        <v>510.9500000000002</v>
      </c>
      <c r="D147" s="215">
        <f t="shared" si="81"/>
        <v>196.5099999999956</v>
      </c>
      <c r="E147" s="216">
        <f t="shared" si="82"/>
        <v>4.3099999999999525</v>
      </c>
      <c r="F147" s="201">
        <f aca="true" t="shared" si="99" ref="F147:F156">+F146+$N$54/10</f>
        <v>609.0000000000019</v>
      </c>
      <c r="G147" s="215">
        <f t="shared" si="84"/>
        <v>197.00999999999516</v>
      </c>
      <c r="H147" s="216">
        <f t="shared" si="85"/>
        <v>4.809999999999942</v>
      </c>
      <c r="I147" s="201">
        <f aca="true" t="shared" si="100" ref="I147:I156">+I146+$N$59/10</f>
        <v>713.1500000000028</v>
      </c>
      <c r="J147" s="215">
        <f t="shared" si="87"/>
        <v>197.5099999999947</v>
      </c>
      <c r="K147" s="216">
        <f t="shared" si="88"/>
        <v>5.309999999999931</v>
      </c>
      <c r="L147" s="201">
        <f aca="true" t="shared" si="101" ref="L147:L156">+L146+$N$64/10</f>
        <v>820.6500000000017</v>
      </c>
      <c r="M147" s="189"/>
      <c r="N147" s="187"/>
      <c r="O147" s="187"/>
      <c r="P147" s="187"/>
      <c r="Q147" s="187"/>
      <c r="R147" s="187"/>
      <c r="S147" s="187"/>
      <c r="T147" s="187"/>
    </row>
    <row r="148" spans="1:20" ht="16.5" customHeight="1">
      <c r="A148" s="203">
        <f t="shared" si="78"/>
        <v>196.01999999999606</v>
      </c>
      <c r="B148" s="204">
        <f t="shared" si="79"/>
        <v>3.819999999999963</v>
      </c>
      <c r="C148" s="200">
        <f t="shared" si="98"/>
        <v>512.9000000000002</v>
      </c>
      <c r="D148" s="203">
        <f t="shared" si="81"/>
        <v>196.5199999999956</v>
      </c>
      <c r="E148" s="204">
        <f t="shared" si="82"/>
        <v>4.319999999999952</v>
      </c>
      <c r="F148" s="200">
        <f t="shared" si="99"/>
        <v>611.0000000000019</v>
      </c>
      <c r="G148" s="203">
        <f t="shared" si="84"/>
        <v>197.01999999999515</v>
      </c>
      <c r="H148" s="204">
        <f t="shared" si="85"/>
        <v>4.819999999999942</v>
      </c>
      <c r="I148" s="200">
        <f t="shared" si="100"/>
        <v>715.3000000000028</v>
      </c>
      <c r="J148" s="203">
        <f t="shared" si="87"/>
        <v>197.5199999999947</v>
      </c>
      <c r="K148" s="204">
        <f t="shared" si="88"/>
        <v>5.319999999999931</v>
      </c>
      <c r="L148" s="200">
        <f t="shared" si="101"/>
        <v>822.8000000000017</v>
      </c>
      <c r="M148" s="189"/>
      <c r="N148" s="187"/>
      <c r="O148" s="187"/>
      <c r="P148" s="187"/>
      <c r="Q148" s="187"/>
      <c r="R148" s="187"/>
      <c r="S148" s="187"/>
      <c r="T148" s="187"/>
    </row>
    <row r="149" spans="1:20" ht="16.5" customHeight="1">
      <c r="A149" s="203">
        <f aca="true" t="shared" si="102" ref="A149:A165">+A148+0.01</f>
        <v>196.02999999999605</v>
      </c>
      <c r="B149" s="204">
        <f aca="true" t="shared" si="103" ref="B149:B165">+B148+0.01</f>
        <v>3.8299999999999628</v>
      </c>
      <c r="C149" s="200">
        <f t="shared" si="98"/>
        <v>514.8500000000003</v>
      </c>
      <c r="D149" s="203">
        <f aca="true" t="shared" si="104" ref="D149:D165">+D148+0.01</f>
        <v>196.5299999999956</v>
      </c>
      <c r="E149" s="204">
        <f aca="true" t="shared" si="105" ref="E149:E165">+E148+0.01</f>
        <v>4.329999999999952</v>
      </c>
      <c r="F149" s="200">
        <f t="shared" si="99"/>
        <v>613.0000000000019</v>
      </c>
      <c r="G149" s="203">
        <f aca="true" t="shared" si="106" ref="G149:G165">+G148+0.01</f>
        <v>197.02999999999514</v>
      </c>
      <c r="H149" s="204">
        <f aca="true" t="shared" si="107" ref="H149:H165">+H148+0.01</f>
        <v>4.8299999999999415</v>
      </c>
      <c r="I149" s="200">
        <f t="shared" si="100"/>
        <v>717.4500000000028</v>
      </c>
      <c r="J149" s="203">
        <f aca="true" t="shared" si="108" ref="J149:J165">+J148+0.01</f>
        <v>197.5299999999947</v>
      </c>
      <c r="K149" s="204">
        <f aca="true" t="shared" si="109" ref="K149:K165">+K148+0.01</f>
        <v>5.329999999999931</v>
      </c>
      <c r="L149" s="200">
        <f t="shared" si="101"/>
        <v>824.9500000000016</v>
      </c>
      <c r="M149" s="189"/>
      <c r="N149" s="187"/>
      <c r="O149" s="187"/>
      <c r="P149" s="187"/>
      <c r="Q149" s="187"/>
      <c r="R149" s="187"/>
      <c r="S149" s="187"/>
      <c r="T149" s="187"/>
    </row>
    <row r="150" spans="1:20" ht="16.5" customHeight="1">
      <c r="A150" s="203">
        <f t="shared" si="102"/>
        <v>196.03999999999604</v>
      </c>
      <c r="B150" s="204">
        <f t="shared" si="103"/>
        <v>3.8399999999999626</v>
      </c>
      <c r="C150" s="200">
        <f t="shared" si="98"/>
        <v>516.8000000000003</v>
      </c>
      <c r="D150" s="203">
        <f t="shared" si="104"/>
        <v>196.5399999999956</v>
      </c>
      <c r="E150" s="204">
        <f t="shared" si="105"/>
        <v>4.339999999999952</v>
      </c>
      <c r="F150" s="200">
        <f t="shared" si="99"/>
        <v>615.0000000000019</v>
      </c>
      <c r="G150" s="203">
        <f t="shared" si="106"/>
        <v>197.03999999999513</v>
      </c>
      <c r="H150" s="204">
        <f t="shared" si="107"/>
        <v>4.839999999999941</v>
      </c>
      <c r="I150" s="200">
        <f t="shared" si="100"/>
        <v>719.6000000000028</v>
      </c>
      <c r="J150" s="203">
        <f t="shared" si="108"/>
        <v>197.53999999999468</v>
      </c>
      <c r="K150" s="204">
        <f t="shared" si="109"/>
        <v>5.339999999999931</v>
      </c>
      <c r="L150" s="200">
        <f t="shared" si="101"/>
        <v>827.1000000000016</v>
      </c>
      <c r="M150" s="189"/>
      <c r="N150" s="187"/>
      <c r="O150" s="187"/>
      <c r="P150" s="187"/>
      <c r="Q150" s="187"/>
      <c r="R150" s="187"/>
      <c r="S150" s="187"/>
      <c r="T150" s="187"/>
    </row>
    <row r="151" spans="1:20" ht="16.5" customHeight="1">
      <c r="A151" s="203">
        <f t="shared" si="102"/>
        <v>196.04999999999603</v>
      </c>
      <c r="B151" s="204">
        <f t="shared" si="103"/>
        <v>3.8499999999999623</v>
      </c>
      <c r="C151" s="200">
        <f t="shared" si="98"/>
        <v>518.7500000000003</v>
      </c>
      <c r="D151" s="203">
        <f t="shared" si="104"/>
        <v>196.54999999999558</v>
      </c>
      <c r="E151" s="204">
        <f t="shared" si="105"/>
        <v>4.349999999999952</v>
      </c>
      <c r="F151" s="200">
        <f t="shared" si="99"/>
        <v>617.0000000000019</v>
      </c>
      <c r="G151" s="203">
        <f t="shared" si="106"/>
        <v>197.04999999999512</v>
      </c>
      <c r="H151" s="204">
        <f t="shared" si="107"/>
        <v>4.849999999999941</v>
      </c>
      <c r="I151" s="200">
        <f t="shared" si="100"/>
        <v>721.7500000000027</v>
      </c>
      <c r="J151" s="203">
        <f t="shared" si="108"/>
        <v>197.54999999999467</v>
      </c>
      <c r="K151" s="204">
        <f t="shared" si="109"/>
        <v>5.34999999999993</v>
      </c>
      <c r="L151" s="200">
        <f t="shared" si="101"/>
        <v>829.2500000000016</v>
      </c>
      <c r="M151" s="189"/>
      <c r="N151" s="187"/>
      <c r="O151" s="187"/>
      <c r="P151" s="187"/>
      <c r="Q151" s="187"/>
      <c r="R151" s="187"/>
      <c r="S151" s="187"/>
      <c r="T151" s="187"/>
    </row>
    <row r="152" spans="1:20" ht="16.5" customHeight="1">
      <c r="A152" s="203">
        <f t="shared" si="102"/>
        <v>196.05999999999602</v>
      </c>
      <c r="B152" s="204">
        <f t="shared" si="103"/>
        <v>3.859999999999962</v>
      </c>
      <c r="C152" s="200">
        <f t="shared" si="98"/>
        <v>520.7000000000004</v>
      </c>
      <c r="D152" s="203">
        <f t="shared" si="104"/>
        <v>196.55999999999557</v>
      </c>
      <c r="E152" s="204">
        <f t="shared" si="105"/>
        <v>4.3599999999999515</v>
      </c>
      <c r="F152" s="200">
        <f t="shared" si="99"/>
        <v>619.0000000000019</v>
      </c>
      <c r="G152" s="203">
        <f t="shared" si="106"/>
        <v>197.0599999999951</v>
      </c>
      <c r="H152" s="204">
        <f t="shared" si="107"/>
        <v>4.859999999999941</v>
      </c>
      <c r="I152" s="200">
        <f t="shared" si="100"/>
        <v>723.9000000000027</v>
      </c>
      <c r="J152" s="203">
        <f t="shared" si="108"/>
        <v>197.55999999999466</v>
      </c>
      <c r="K152" s="204">
        <f t="shared" si="109"/>
        <v>5.35999999999993</v>
      </c>
      <c r="L152" s="200">
        <f t="shared" si="101"/>
        <v>831.4000000000016</v>
      </c>
      <c r="M152" s="189"/>
      <c r="N152" s="187"/>
      <c r="O152" s="187"/>
      <c r="P152" s="187"/>
      <c r="Q152" s="187"/>
      <c r="R152" s="187"/>
      <c r="S152" s="187"/>
      <c r="T152" s="187"/>
    </row>
    <row r="153" spans="1:20" ht="16.5" customHeight="1">
      <c r="A153" s="203">
        <f t="shared" si="102"/>
        <v>196.069999999996</v>
      </c>
      <c r="B153" s="204">
        <f t="shared" si="103"/>
        <v>3.869999999999962</v>
      </c>
      <c r="C153" s="200">
        <f t="shared" si="98"/>
        <v>522.6500000000004</v>
      </c>
      <c r="D153" s="203">
        <f t="shared" si="104"/>
        <v>196.56999999999556</v>
      </c>
      <c r="E153" s="204">
        <f t="shared" si="105"/>
        <v>4.369999999999951</v>
      </c>
      <c r="F153" s="200">
        <f t="shared" si="99"/>
        <v>621.0000000000019</v>
      </c>
      <c r="G153" s="203">
        <f t="shared" si="106"/>
        <v>197.0699999999951</v>
      </c>
      <c r="H153" s="204">
        <f t="shared" si="107"/>
        <v>4.869999999999941</v>
      </c>
      <c r="I153" s="200">
        <f t="shared" si="100"/>
        <v>726.0500000000027</v>
      </c>
      <c r="J153" s="203">
        <f t="shared" si="108"/>
        <v>197.56999999999465</v>
      </c>
      <c r="K153" s="204">
        <f t="shared" si="109"/>
        <v>5.36999999999993</v>
      </c>
      <c r="L153" s="200">
        <f t="shared" si="101"/>
        <v>833.5500000000015</v>
      </c>
      <c r="M153" s="189"/>
      <c r="N153" s="187"/>
      <c r="O153" s="187"/>
      <c r="P153" s="187"/>
      <c r="Q153" s="187"/>
      <c r="R153" s="187"/>
      <c r="S153" s="187"/>
      <c r="T153" s="187"/>
    </row>
    <row r="154" spans="1:20" ht="16.5" customHeight="1">
      <c r="A154" s="203">
        <f t="shared" si="102"/>
        <v>196.079999999996</v>
      </c>
      <c r="B154" s="204">
        <f t="shared" si="103"/>
        <v>3.8799999999999617</v>
      </c>
      <c r="C154" s="200">
        <f t="shared" si="98"/>
        <v>524.6000000000005</v>
      </c>
      <c r="D154" s="203">
        <f t="shared" si="104"/>
        <v>196.57999999999555</v>
      </c>
      <c r="E154" s="204">
        <f t="shared" si="105"/>
        <v>4.379999999999951</v>
      </c>
      <c r="F154" s="200">
        <f t="shared" si="99"/>
        <v>623.0000000000019</v>
      </c>
      <c r="G154" s="203">
        <f t="shared" si="106"/>
        <v>197.0799999999951</v>
      </c>
      <c r="H154" s="204">
        <f t="shared" si="107"/>
        <v>4.87999999999994</v>
      </c>
      <c r="I154" s="200">
        <f t="shared" si="100"/>
        <v>728.2000000000027</v>
      </c>
      <c r="J154" s="203">
        <f t="shared" si="108"/>
        <v>197.57999999999464</v>
      </c>
      <c r="K154" s="204">
        <f t="shared" si="109"/>
        <v>5.37999999999993</v>
      </c>
      <c r="L154" s="200">
        <f t="shared" si="101"/>
        <v>835.7000000000015</v>
      </c>
      <c r="M154" s="189"/>
      <c r="N154" s="187"/>
      <c r="O154" s="187"/>
      <c r="P154" s="187"/>
      <c r="Q154" s="187"/>
      <c r="R154" s="187"/>
      <c r="S154" s="187"/>
      <c r="T154" s="187"/>
    </row>
    <row r="155" spans="1:20" ht="16.5" customHeight="1">
      <c r="A155" s="203">
        <f t="shared" si="102"/>
        <v>196.089999999996</v>
      </c>
      <c r="B155" s="204">
        <f t="shared" si="103"/>
        <v>3.8899999999999615</v>
      </c>
      <c r="C155" s="200">
        <f t="shared" si="98"/>
        <v>526.5500000000005</v>
      </c>
      <c r="D155" s="203">
        <f t="shared" si="104"/>
        <v>196.58999999999554</v>
      </c>
      <c r="E155" s="204">
        <f t="shared" si="105"/>
        <v>4.389999999999951</v>
      </c>
      <c r="F155" s="200">
        <f t="shared" si="99"/>
        <v>625.0000000000019</v>
      </c>
      <c r="G155" s="203">
        <f t="shared" si="106"/>
        <v>197.0899999999951</v>
      </c>
      <c r="H155" s="204">
        <f t="shared" si="107"/>
        <v>4.88999999999994</v>
      </c>
      <c r="I155" s="200">
        <f t="shared" si="100"/>
        <v>730.3500000000026</v>
      </c>
      <c r="J155" s="203">
        <f t="shared" si="108"/>
        <v>197.58999999999463</v>
      </c>
      <c r="K155" s="204">
        <f t="shared" si="109"/>
        <v>5.3899999999999295</v>
      </c>
      <c r="L155" s="200">
        <f t="shared" si="101"/>
        <v>837.8500000000015</v>
      </c>
      <c r="M155" s="189"/>
      <c r="N155" s="187"/>
      <c r="O155" s="187"/>
      <c r="P155" s="187"/>
      <c r="Q155" s="187"/>
      <c r="R155" s="187"/>
      <c r="S155" s="187"/>
      <c r="T155" s="187"/>
    </row>
    <row r="156" spans="1:20" ht="16.5" customHeight="1">
      <c r="A156" s="205">
        <f t="shared" si="102"/>
        <v>196.099999999996</v>
      </c>
      <c r="B156" s="206">
        <f t="shared" si="103"/>
        <v>3.8999999999999613</v>
      </c>
      <c r="C156" s="207">
        <f t="shared" si="98"/>
        <v>528.5000000000006</v>
      </c>
      <c r="D156" s="205">
        <f t="shared" si="104"/>
        <v>196.59999999999553</v>
      </c>
      <c r="E156" s="206">
        <f t="shared" si="105"/>
        <v>4.399999999999951</v>
      </c>
      <c r="F156" s="207">
        <f t="shared" si="99"/>
        <v>627.0000000000019</v>
      </c>
      <c r="G156" s="205">
        <f t="shared" si="106"/>
        <v>197.09999999999508</v>
      </c>
      <c r="H156" s="206">
        <f t="shared" si="107"/>
        <v>4.89999999999994</v>
      </c>
      <c r="I156" s="207">
        <f t="shared" si="100"/>
        <v>732.5000000000026</v>
      </c>
      <c r="J156" s="205">
        <f t="shared" si="108"/>
        <v>197.59999999999462</v>
      </c>
      <c r="K156" s="206">
        <f t="shared" si="109"/>
        <v>5.399999999999929</v>
      </c>
      <c r="L156" s="207">
        <f t="shared" si="101"/>
        <v>840.0000000000015</v>
      </c>
      <c r="M156" s="189"/>
      <c r="N156" s="187"/>
      <c r="O156" s="187"/>
      <c r="P156" s="187"/>
      <c r="Q156" s="187"/>
      <c r="R156" s="187"/>
      <c r="S156" s="187"/>
      <c r="T156" s="187"/>
    </row>
    <row r="157" spans="1:20" ht="16.5" customHeight="1">
      <c r="A157" s="215">
        <f t="shared" si="102"/>
        <v>196.10999999999598</v>
      </c>
      <c r="B157" s="216">
        <f t="shared" si="103"/>
        <v>3.909999999999961</v>
      </c>
      <c r="C157" s="201">
        <f aca="true" t="shared" si="110" ref="C157:C165">+C156+$N$50/10</f>
        <v>530.4500000000006</v>
      </c>
      <c r="D157" s="215">
        <f t="shared" si="104"/>
        <v>196.60999999999552</v>
      </c>
      <c r="E157" s="216">
        <f t="shared" si="105"/>
        <v>4.40999999999995</v>
      </c>
      <c r="F157" s="201">
        <f aca="true" t="shared" si="111" ref="F157:F165">+F156+$N$55/10</f>
        <v>629.100000000002</v>
      </c>
      <c r="G157" s="215">
        <f t="shared" si="106"/>
        <v>197.10999999999507</v>
      </c>
      <c r="H157" s="216">
        <f t="shared" si="107"/>
        <v>4.90999999999994</v>
      </c>
      <c r="I157" s="201">
        <f aca="true" t="shared" si="112" ref="I157:I165">+I156+$N$60/10</f>
        <v>734.6500000000026</v>
      </c>
      <c r="J157" s="215">
        <f t="shared" si="108"/>
        <v>197.6099999999946</v>
      </c>
      <c r="K157" s="216">
        <f t="shared" si="109"/>
        <v>5.409999999999929</v>
      </c>
      <c r="L157" s="201">
        <f aca="true" t="shared" si="113" ref="L157:L165">+L156+$N$65/10</f>
        <v>842.2000000000015</v>
      </c>
      <c r="M157" s="189"/>
      <c r="N157" s="187"/>
      <c r="O157" s="187"/>
      <c r="P157" s="187"/>
      <c r="Q157" s="187"/>
      <c r="R157" s="187"/>
      <c r="S157" s="187"/>
      <c r="T157" s="187"/>
    </row>
    <row r="158" spans="1:14" ht="16.5" customHeight="1">
      <c r="A158" s="203">
        <f t="shared" si="102"/>
        <v>196.11999999999597</v>
      </c>
      <c r="B158" s="204">
        <f t="shared" si="103"/>
        <v>3.919999999999961</v>
      </c>
      <c r="C158" s="200">
        <f t="shared" si="110"/>
        <v>532.4000000000007</v>
      </c>
      <c r="D158" s="203">
        <f t="shared" si="104"/>
        <v>196.6199999999955</v>
      </c>
      <c r="E158" s="204">
        <f t="shared" si="105"/>
        <v>4.41999999999995</v>
      </c>
      <c r="F158" s="200">
        <f t="shared" si="111"/>
        <v>631.200000000002</v>
      </c>
      <c r="G158" s="203">
        <f t="shared" si="106"/>
        <v>197.11999999999506</v>
      </c>
      <c r="H158" s="204">
        <f t="shared" si="107"/>
        <v>4.9199999999999395</v>
      </c>
      <c r="I158" s="200">
        <f t="shared" si="112"/>
        <v>736.8000000000026</v>
      </c>
      <c r="J158" s="203">
        <f t="shared" si="108"/>
        <v>197.6199999999946</v>
      </c>
      <c r="K158" s="204">
        <f t="shared" si="109"/>
        <v>5.419999999999929</v>
      </c>
      <c r="L158" s="200">
        <f t="shared" si="113"/>
        <v>844.4000000000016</v>
      </c>
      <c r="M158" s="189"/>
      <c r="N158" s="187"/>
    </row>
    <row r="159" spans="1:14" ht="16.5" customHeight="1">
      <c r="A159" s="203">
        <f t="shared" si="102"/>
        <v>196.12999999999596</v>
      </c>
      <c r="B159" s="204">
        <f t="shared" si="103"/>
        <v>3.9299999999999606</v>
      </c>
      <c r="C159" s="200">
        <f t="shared" si="110"/>
        <v>534.3500000000007</v>
      </c>
      <c r="D159" s="203">
        <f t="shared" si="104"/>
        <v>196.6299999999955</v>
      </c>
      <c r="E159" s="204">
        <f t="shared" si="105"/>
        <v>4.42999999999995</v>
      </c>
      <c r="F159" s="200">
        <f t="shared" si="111"/>
        <v>633.300000000002</v>
      </c>
      <c r="G159" s="203">
        <f t="shared" si="106"/>
        <v>197.12999999999505</v>
      </c>
      <c r="H159" s="204">
        <f t="shared" si="107"/>
        <v>4.929999999999939</v>
      </c>
      <c r="I159" s="200">
        <f t="shared" si="112"/>
        <v>738.9500000000025</v>
      </c>
      <c r="J159" s="203">
        <f t="shared" si="108"/>
        <v>197.6299999999946</v>
      </c>
      <c r="K159" s="204">
        <f t="shared" si="109"/>
        <v>5.429999999999929</v>
      </c>
      <c r="L159" s="200">
        <f t="shared" si="113"/>
        <v>846.6000000000016</v>
      </c>
      <c r="M159" s="189"/>
      <c r="N159" s="187"/>
    </row>
    <row r="160" spans="1:14" ht="16.5" customHeight="1">
      <c r="A160" s="203">
        <f t="shared" si="102"/>
        <v>196.13999999999595</v>
      </c>
      <c r="B160" s="204">
        <f t="shared" si="103"/>
        <v>3.9399999999999604</v>
      </c>
      <c r="C160" s="200">
        <f t="shared" si="110"/>
        <v>536.3000000000008</v>
      </c>
      <c r="D160" s="203">
        <f t="shared" si="104"/>
        <v>196.6399999999955</v>
      </c>
      <c r="E160" s="204">
        <f t="shared" si="105"/>
        <v>4.43999999999995</v>
      </c>
      <c r="F160" s="200">
        <f t="shared" si="111"/>
        <v>635.400000000002</v>
      </c>
      <c r="G160" s="203">
        <f t="shared" si="106"/>
        <v>197.13999999999504</v>
      </c>
      <c r="H160" s="204">
        <f t="shared" si="107"/>
        <v>4.939999999999939</v>
      </c>
      <c r="I160" s="200">
        <f t="shared" si="112"/>
        <v>741.1000000000025</v>
      </c>
      <c r="J160" s="203">
        <f t="shared" si="108"/>
        <v>197.6399999999946</v>
      </c>
      <c r="K160" s="204">
        <f t="shared" si="109"/>
        <v>5.4399999999999284</v>
      </c>
      <c r="L160" s="200">
        <f t="shared" si="113"/>
        <v>848.8000000000017</v>
      </c>
      <c r="M160" s="189"/>
      <c r="N160" s="187"/>
    </row>
    <row r="161" spans="1:14" ht="16.5" customHeight="1">
      <c r="A161" s="203">
        <f t="shared" si="102"/>
        <v>196.14999999999594</v>
      </c>
      <c r="B161" s="204">
        <f t="shared" si="103"/>
        <v>3.94999999999996</v>
      </c>
      <c r="C161" s="200">
        <f t="shared" si="110"/>
        <v>538.2500000000008</v>
      </c>
      <c r="D161" s="203">
        <f t="shared" si="104"/>
        <v>196.6499999999955</v>
      </c>
      <c r="E161" s="204">
        <f t="shared" si="105"/>
        <v>4.4499999999999496</v>
      </c>
      <c r="F161" s="200">
        <f t="shared" si="111"/>
        <v>637.500000000002</v>
      </c>
      <c r="G161" s="203">
        <f t="shared" si="106"/>
        <v>197.14999999999503</v>
      </c>
      <c r="H161" s="204">
        <f t="shared" si="107"/>
        <v>4.949999999999939</v>
      </c>
      <c r="I161" s="200">
        <f t="shared" si="112"/>
        <v>743.2500000000025</v>
      </c>
      <c r="J161" s="203">
        <f t="shared" si="108"/>
        <v>197.64999999999458</v>
      </c>
      <c r="K161" s="204">
        <f t="shared" si="109"/>
        <v>5.449999999999928</v>
      </c>
      <c r="L161" s="200">
        <f t="shared" si="113"/>
        <v>851.0000000000017</v>
      </c>
      <c r="M161" s="189"/>
      <c r="N161" s="187"/>
    </row>
    <row r="162" spans="1:14" ht="16.5" customHeight="1">
      <c r="A162" s="203">
        <f t="shared" si="102"/>
        <v>196.15999999999593</v>
      </c>
      <c r="B162" s="204">
        <f t="shared" si="103"/>
        <v>3.95999999999996</v>
      </c>
      <c r="C162" s="200">
        <f t="shared" si="110"/>
        <v>540.2000000000008</v>
      </c>
      <c r="D162" s="203">
        <f t="shared" si="104"/>
        <v>196.65999999999548</v>
      </c>
      <c r="E162" s="204">
        <f t="shared" si="105"/>
        <v>4.459999999999949</v>
      </c>
      <c r="F162" s="200">
        <f t="shared" si="111"/>
        <v>639.6000000000021</v>
      </c>
      <c r="G162" s="203">
        <f t="shared" si="106"/>
        <v>197.15999999999502</v>
      </c>
      <c r="H162" s="204">
        <f t="shared" si="107"/>
        <v>4.959999999999939</v>
      </c>
      <c r="I162" s="200">
        <f t="shared" si="112"/>
        <v>745.4000000000025</v>
      </c>
      <c r="J162" s="203">
        <f t="shared" si="108"/>
        <v>197.65999999999457</v>
      </c>
      <c r="K162" s="204">
        <f t="shared" si="109"/>
        <v>5.459999999999928</v>
      </c>
      <c r="L162" s="200">
        <f t="shared" si="113"/>
        <v>853.2000000000018</v>
      </c>
      <c r="M162" s="189"/>
      <c r="N162" s="187"/>
    </row>
    <row r="163" spans="1:14" ht="16.5" customHeight="1">
      <c r="A163" s="203">
        <f t="shared" si="102"/>
        <v>196.16999999999592</v>
      </c>
      <c r="B163" s="204">
        <f t="shared" si="103"/>
        <v>3.96999999999996</v>
      </c>
      <c r="C163" s="200">
        <f t="shared" si="110"/>
        <v>542.1500000000009</v>
      </c>
      <c r="D163" s="203">
        <f t="shared" si="104"/>
        <v>196.66999999999547</v>
      </c>
      <c r="E163" s="204">
        <f t="shared" si="105"/>
        <v>4.469999999999949</v>
      </c>
      <c r="F163" s="200">
        <f t="shared" si="111"/>
        <v>641.7000000000021</v>
      </c>
      <c r="G163" s="203">
        <f t="shared" si="106"/>
        <v>197.169999999995</v>
      </c>
      <c r="H163" s="204">
        <f t="shared" si="107"/>
        <v>4.9699999999999385</v>
      </c>
      <c r="I163" s="200">
        <f t="shared" si="112"/>
        <v>747.5500000000025</v>
      </c>
      <c r="J163" s="203">
        <f t="shared" si="108"/>
        <v>197.66999999999456</v>
      </c>
      <c r="K163" s="204">
        <f t="shared" si="109"/>
        <v>5.469999999999928</v>
      </c>
      <c r="L163" s="200">
        <f t="shared" si="113"/>
        <v>855.4000000000018</v>
      </c>
      <c r="M163" s="189"/>
      <c r="N163" s="187"/>
    </row>
    <row r="164" spans="1:14" ht="16.5" customHeight="1">
      <c r="A164" s="203">
        <f t="shared" si="102"/>
        <v>196.1799999999959</v>
      </c>
      <c r="B164" s="204">
        <f t="shared" si="103"/>
        <v>3.9799999999999596</v>
      </c>
      <c r="C164" s="200">
        <f t="shared" si="110"/>
        <v>544.1000000000009</v>
      </c>
      <c r="D164" s="203">
        <f t="shared" si="104"/>
        <v>196.67999999999546</v>
      </c>
      <c r="E164" s="204">
        <f t="shared" si="105"/>
        <v>4.479999999999949</v>
      </c>
      <c r="F164" s="200">
        <f t="shared" si="111"/>
        <v>643.8000000000021</v>
      </c>
      <c r="G164" s="203">
        <f t="shared" si="106"/>
        <v>197.179999999995</v>
      </c>
      <c r="H164" s="204">
        <f t="shared" si="107"/>
        <v>4.979999999999938</v>
      </c>
      <c r="I164" s="200">
        <f t="shared" si="112"/>
        <v>749.7000000000024</v>
      </c>
      <c r="J164" s="203">
        <f t="shared" si="108"/>
        <v>197.67999999999455</v>
      </c>
      <c r="K164" s="204">
        <f t="shared" si="109"/>
        <v>5.479999999999928</v>
      </c>
      <c r="L164" s="200">
        <f t="shared" si="113"/>
        <v>857.6000000000018</v>
      </c>
      <c r="M164" s="189"/>
      <c r="N164" s="187"/>
    </row>
    <row r="165" spans="1:14" ht="16.5" customHeight="1">
      <c r="A165" s="212">
        <f t="shared" si="102"/>
        <v>196.1899999999959</v>
      </c>
      <c r="B165" s="213">
        <f t="shared" si="103"/>
        <v>3.9899999999999594</v>
      </c>
      <c r="C165" s="207">
        <f t="shared" si="110"/>
        <v>546.050000000001</v>
      </c>
      <c r="D165" s="212">
        <f t="shared" si="104"/>
        <v>196.68999999999545</v>
      </c>
      <c r="E165" s="213">
        <f t="shared" si="105"/>
        <v>4.489999999999949</v>
      </c>
      <c r="F165" s="207">
        <f t="shared" si="111"/>
        <v>645.9000000000021</v>
      </c>
      <c r="G165" s="212">
        <f t="shared" si="106"/>
        <v>197.189999999995</v>
      </c>
      <c r="H165" s="213">
        <f t="shared" si="107"/>
        <v>4.989999999999938</v>
      </c>
      <c r="I165" s="207">
        <f t="shared" si="112"/>
        <v>751.8500000000024</v>
      </c>
      <c r="J165" s="212">
        <f t="shared" si="108"/>
        <v>197.68999999999454</v>
      </c>
      <c r="K165" s="213">
        <f t="shared" si="109"/>
        <v>5.489999999999927</v>
      </c>
      <c r="L165" s="207">
        <f t="shared" si="113"/>
        <v>859.8000000000019</v>
      </c>
      <c r="M165" s="217"/>
      <c r="N165" s="187"/>
    </row>
    <row r="166" spans="1:14" ht="22.5" customHeight="1">
      <c r="A166" s="185" t="s">
        <v>110</v>
      </c>
      <c r="B166" s="185"/>
      <c r="C166" s="185"/>
      <c r="D166" s="185"/>
      <c r="E166" s="185"/>
      <c r="F166" s="185"/>
      <c r="G166" s="185"/>
      <c r="H166" s="185"/>
      <c r="I166" s="186"/>
      <c r="J166" s="186"/>
      <c r="K166" s="186"/>
      <c r="L166" s="186"/>
      <c r="M166" s="214"/>
      <c r="N166" s="214"/>
    </row>
    <row r="167" spans="1:14" ht="22.5" customHeight="1">
      <c r="A167" s="185" t="s">
        <v>111</v>
      </c>
      <c r="B167" s="185"/>
      <c r="C167" s="185"/>
      <c r="D167" s="185"/>
      <c r="E167" s="185"/>
      <c r="F167" s="185"/>
      <c r="G167" s="185"/>
      <c r="H167" s="185"/>
      <c r="I167" s="186"/>
      <c r="J167" s="186"/>
      <c r="K167" s="186"/>
      <c r="L167" s="186"/>
      <c r="M167" s="217"/>
      <c r="N167" s="214"/>
    </row>
    <row r="168" spans="1:14" ht="22.5" customHeight="1">
      <c r="A168" s="191" t="s">
        <v>103</v>
      </c>
      <c r="B168" s="185"/>
      <c r="C168" s="185"/>
      <c r="D168" s="185"/>
      <c r="E168" s="185"/>
      <c r="F168" s="185"/>
      <c r="G168" s="185"/>
      <c r="H168" s="185"/>
      <c r="I168" s="186"/>
      <c r="J168" s="186"/>
      <c r="K168" s="186"/>
      <c r="L168" s="186"/>
      <c r="M168" s="217"/>
      <c r="N168" s="214"/>
    </row>
    <row r="169" spans="1:14" ht="22.5" customHeight="1">
      <c r="A169" s="192" t="s">
        <v>17</v>
      </c>
      <c r="B169" s="192" t="s">
        <v>17</v>
      </c>
      <c r="C169" s="192" t="s">
        <v>18</v>
      </c>
      <c r="D169" s="192" t="s">
        <v>17</v>
      </c>
      <c r="E169" s="192" t="s">
        <v>17</v>
      </c>
      <c r="F169" s="192" t="s">
        <v>18</v>
      </c>
      <c r="G169" s="192" t="s">
        <v>17</v>
      </c>
      <c r="H169" s="192" t="s">
        <v>17</v>
      </c>
      <c r="I169" s="192" t="s">
        <v>18</v>
      </c>
      <c r="J169" s="192" t="s">
        <v>17</v>
      </c>
      <c r="K169" s="192" t="s">
        <v>17</v>
      </c>
      <c r="L169" s="192" t="s">
        <v>18</v>
      </c>
      <c r="M169" s="217"/>
      <c r="N169" s="214"/>
    </row>
    <row r="170" spans="1:14" ht="22.5" customHeight="1">
      <c r="A170" s="195" t="s">
        <v>104</v>
      </c>
      <c r="B170" s="195" t="s">
        <v>105</v>
      </c>
      <c r="C170" s="195" t="s">
        <v>106</v>
      </c>
      <c r="D170" s="195" t="s">
        <v>104</v>
      </c>
      <c r="E170" s="195" t="s">
        <v>105</v>
      </c>
      <c r="F170" s="195" t="s">
        <v>106</v>
      </c>
      <c r="G170" s="195" t="s">
        <v>104</v>
      </c>
      <c r="H170" s="195" t="s">
        <v>105</v>
      </c>
      <c r="I170" s="195" t="s">
        <v>106</v>
      </c>
      <c r="J170" s="195" t="s">
        <v>104</v>
      </c>
      <c r="K170" s="195" t="s">
        <v>105</v>
      </c>
      <c r="L170" s="195" t="s">
        <v>106</v>
      </c>
      <c r="M170" s="217"/>
      <c r="N170" s="214"/>
    </row>
    <row r="171" spans="1:14" ht="16.5" customHeight="1">
      <c r="A171" s="197">
        <f>J165+0.01</f>
        <v>197.69999999999453</v>
      </c>
      <c r="B171" s="198">
        <f>K165+0.01</f>
        <v>5.499999999999927</v>
      </c>
      <c r="C171" s="201">
        <f>+L165+$N$65/10</f>
        <v>862.0000000000019</v>
      </c>
      <c r="D171" s="197">
        <f>+A220+0.01</f>
        <v>198.19999999999408</v>
      </c>
      <c r="E171" s="198">
        <f>+B220+0.01</f>
        <v>5.9999999999999165</v>
      </c>
      <c r="F171" s="201">
        <f>+C220+$N$70/10</f>
        <v>974.0000000000024</v>
      </c>
      <c r="G171" s="197">
        <f>+D220+0.01</f>
        <v>198.69999999999362</v>
      </c>
      <c r="H171" s="198">
        <f>+E220+0.01</f>
        <v>6.499999999999906</v>
      </c>
      <c r="I171" s="201">
        <f>+F220+$N$75/10</f>
        <v>1094.500000000004</v>
      </c>
      <c r="J171" s="197">
        <f>+G220+0.01</f>
        <v>199.19999999999317</v>
      </c>
      <c r="K171" s="218">
        <f>+H220+0.01</f>
        <v>6.999999999999895</v>
      </c>
      <c r="L171" s="219">
        <f>+I220+$N$80/10</f>
        <v>1217.0000000000064</v>
      </c>
      <c r="M171" s="217"/>
      <c r="N171" s="214"/>
    </row>
    <row r="172" spans="1:14" ht="16.5" customHeight="1">
      <c r="A172" s="203">
        <f aca="true" t="shared" si="114" ref="A172:A203">+A171+0.01</f>
        <v>197.70999999999452</v>
      </c>
      <c r="B172" s="204">
        <f aca="true" t="shared" si="115" ref="B172:B203">+B171+0.01</f>
        <v>5.509999999999927</v>
      </c>
      <c r="C172" s="200">
        <f aca="true" t="shared" si="116" ref="C172:C181">+C171+$N$66/10</f>
        <v>864.200000000002</v>
      </c>
      <c r="D172" s="203">
        <f aca="true" t="shared" si="117" ref="D172:D203">+D171+0.01</f>
        <v>198.20999999999407</v>
      </c>
      <c r="E172" s="204">
        <f aca="true" t="shared" si="118" ref="E172:E203">+E171+0.01</f>
        <v>6.009999999999916</v>
      </c>
      <c r="F172" s="200">
        <f aca="true" t="shared" si="119" ref="F172:F181">+F171+$N$71/10</f>
        <v>976.4000000000024</v>
      </c>
      <c r="G172" s="203">
        <f aca="true" t="shared" si="120" ref="G172:G203">+G171+0.01</f>
        <v>198.7099999999936</v>
      </c>
      <c r="H172" s="204">
        <f aca="true" t="shared" si="121" ref="H172:H203">+H171+0.01</f>
        <v>6.509999999999906</v>
      </c>
      <c r="I172" s="200">
        <f aca="true" t="shared" si="122" ref="I172:I181">+I171+$N$76/10</f>
        <v>1096.9500000000041</v>
      </c>
      <c r="J172" s="203">
        <f aca="true" t="shared" si="123" ref="J172:J203">+J171+0.01</f>
        <v>199.20999999999316</v>
      </c>
      <c r="K172" s="204">
        <f aca="true" t="shared" si="124" ref="K172:K203">+K171+0.01</f>
        <v>7.009999999999895</v>
      </c>
      <c r="L172" s="200">
        <f aca="true" t="shared" si="125" ref="L172:L181">+L171+$N$81/10</f>
        <v>1219.4500000000064</v>
      </c>
      <c r="M172" s="217"/>
      <c r="N172" s="214"/>
    </row>
    <row r="173" spans="1:14" ht="16.5" customHeight="1">
      <c r="A173" s="203">
        <f t="shared" si="114"/>
        <v>197.7199999999945</v>
      </c>
      <c r="B173" s="204">
        <f t="shared" si="115"/>
        <v>5.519999999999927</v>
      </c>
      <c r="C173" s="200">
        <f t="shared" si="116"/>
        <v>866.400000000002</v>
      </c>
      <c r="D173" s="203">
        <f t="shared" si="117"/>
        <v>198.21999999999406</v>
      </c>
      <c r="E173" s="204">
        <f t="shared" si="118"/>
        <v>6.019999999999916</v>
      </c>
      <c r="F173" s="200">
        <f t="shared" si="119"/>
        <v>978.8000000000023</v>
      </c>
      <c r="G173" s="203">
        <f t="shared" si="120"/>
        <v>198.7199999999936</v>
      </c>
      <c r="H173" s="204">
        <f t="shared" si="121"/>
        <v>6.519999999999905</v>
      </c>
      <c r="I173" s="200">
        <f t="shared" si="122"/>
        <v>1099.4000000000042</v>
      </c>
      <c r="J173" s="203">
        <f t="shared" si="123"/>
        <v>199.21999999999315</v>
      </c>
      <c r="K173" s="204">
        <f t="shared" si="124"/>
        <v>7.019999999999895</v>
      </c>
      <c r="L173" s="200">
        <f t="shared" si="125"/>
        <v>1221.9000000000065</v>
      </c>
      <c r="M173" s="217"/>
      <c r="N173" s="214"/>
    </row>
    <row r="174" spans="1:14" ht="16.5" customHeight="1">
      <c r="A174" s="203">
        <f t="shared" si="114"/>
        <v>197.7299999999945</v>
      </c>
      <c r="B174" s="204">
        <f t="shared" si="115"/>
        <v>5.5299999999999265</v>
      </c>
      <c r="C174" s="200">
        <f t="shared" si="116"/>
        <v>868.6000000000021</v>
      </c>
      <c r="D174" s="203">
        <f t="shared" si="117"/>
        <v>198.22999999999405</v>
      </c>
      <c r="E174" s="204">
        <f t="shared" si="118"/>
        <v>6.029999999999916</v>
      </c>
      <c r="F174" s="200">
        <f t="shared" si="119"/>
        <v>981.2000000000023</v>
      </c>
      <c r="G174" s="203">
        <f t="shared" si="120"/>
        <v>198.7299999999936</v>
      </c>
      <c r="H174" s="204">
        <f t="shared" si="121"/>
        <v>6.529999999999905</v>
      </c>
      <c r="I174" s="200">
        <f t="shared" si="122"/>
        <v>1101.8500000000042</v>
      </c>
      <c r="J174" s="203">
        <f t="shared" si="123"/>
        <v>199.22999999999314</v>
      </c>
      <c r="K174" s="204">
        <f t="shared" si="124"/>
        <v>7.0299999999998946</v>
      </c>
      <c r="L174" s="200">
        <f t="shared" si="125"/>
        <v>1224.3500000000065</v>
      </c>
      <c r="M174" s="217"/>
      <c r="N174" s="214"/>
    </row>
    <row r="175" spans="1:14" ht="16.5" customHeight="1">
      <c r="A175" s="203">
        <f t="shared" si="114"/>
        <v>197.7399999999945</v>
      </c>
      <c r="B175" s="204">
        <f t="shared" si="115"/>
        <v>5.539999999999926</v>
      </c>
      <c r="C175" s="200">
        <f t="shared" si="116"/>
        <v>870.8000000000021</v>
      </c>
      <c r="D175" s="203">
        <f t="shared" si="117"/>
        <v>198.23999999999404</v>
      </c>
      <c r="E175" s="204">
        <f t="shared" si="118"/>
        <v>6.039999999999916</v>
      </c>
      <c r="F175" s="200">
        <f t="shared" si="119"/>
        <v>983.6000000000023</v>
      </c>
      <c r="G175" s="203">
        <f t="shared" si="120"/>
        <v>198.73999999999359</v>
      </c>
      <c r="H175" s="204">
        <f t="shared" si="121"/>
        <v>6.539999999999905</v>
      </c>
      <c r="I175" s="200">
        <f t="shared" si="122"/>
        <v>1104.3000000000043</v>
      </c>
      <c r="J175" s="203">
        <f t="shared" si="123"/>
        <v>199.23999999999313</v>
      </c>
      <c r="K175" s="204">
        <f t="shared" si="124"/>
        <v>7.039999999999894</v>
      </c>
      <c r="L175" s="200">
        <f t="shared" si="125"/>
        <v>1226.8000000000065</v>
      </c>
      <c r="M175" s="217"/>
      <c r="N175" s="214"/>
    </row>
    <row r="176" spans="1:14" ht="16.5" customHeight="1">
      <c r="A176" s="203">
        <f t="shared" si="114"/>
        <v>197.7499999999945</v>
      </c>
      <c r="B176" s="204">
        <f t="shared" si="115"/>
        <v>5.549999999999926</v>
      </c>
      <c r="C176" s="200">
        <f t="shared" si="116"/>
        <v>873.0000000000022</v>
      </c>
      <c r="D176" s="203">
        <f t="shared" si="117"/>
        <v>198.24999999999403</v>
      </c>
      <c r="E176" s="204">
        <f t="shared" si="118"/>
        <v>6.0499999999999154</v>
      </c>
      <c r="F176" s="200">
        <f t="shared" si="119"/>
        <v>986.0000000000023</v>
      </c>
      <c r="G176" s="203">
        <f t="shared" si="120"/>
        <v>198.74999999999358</v>
      </c>
      <c r="H176" s="204">
        <f t="shared" si="121"/>
        <v>6.549999999999905</v>
      </c>
      <c r="I176" s="200">
        <f t="shared" si="122"/>
        <v>1106.7500000000043</v>
      </c>
      <c r="J176" s="203">
        <f t="shared" si="123"/>
        <v>199.24999999999312</v>
      </c>
      <c r="K176" s="204">
        <f t="shared" si="124"/>
        <v>7.049999999999894</v>
      </c>
      <c r="L176" s="200">
        <f t="shared" si="125"/>
        <v>1229.2500000000066</v>
      </c>
      <c r="M176" s="217"/>
      <c r="N176" s="214"/>
    </row>
    <row r="177" spans="1:14" ht="16.5" customHeight="1">
      <c r="A177" s="203">
        <f t="shared" si="114"/>
        <v>197.75999999999448</v>
      </c>
      <c r="B177" s="204">
        <f t="shared" si="115"/>
        <v>5.559999999999926</v>
      </c>
      <c r="C177" s="200">
        <f t="shared" si="116"/>
        <v>875.2000000000022</v>
      </c>
      <c r="D177" s="203">
        <f t="shared" si="117"/>
        <v>198.25999999999402</v>
      </c>
      <c r="E177" s="204">
        <f t="shared" si="118"/>
        <v>6.059999999999915</v>
      </c>
      <c r="F177" s="200">
        <f t="shared" si="119"/>
        <v>988.4000000000023</v>
      </c>
      <c r="G177" s="203">
        <f t="shared" si="120"/>
        <v>198.75999999999357</v>
      </c>
      <c r="H177" s="204">
        <f t="shared" si="121"/>
        <v>6.559999999999905</v>
      </c>
      <c r="I177" s="200">
        <f t="shared" si="122"/>
        <v>1109.2000000000044</v>
      </c>
      <c r="J177" s="203">
        <f t="shared" si="123"/>
        <v>199.2599999999931</v>
      </c>
      <c r="K177" s="204">
        <f t="shared" si="124"/>
        <v>7.059999999999894</v>
      </c>
      <c r="L177" s="200">
        <f t="shared" si="125"/>
        <v>1231.7000000000066</v>
      </c>
      <c r="M177" s="217"/>
      <c r="N177" s="214"/>
    </row>
    <row r="178" spans="1:14" ht="16.5" customHeight="1">
      <c r="A178" s="203">
        <f t="shared" si="114"/>
        <v>197.76999999999447</v>
      </c>
      <c r="B178" s="204">
        <f t="shared" si="115"/>
        <v>5.569999999999926</v>
      </c>
      <c r="C178" s="200">
        <f t="shared" si="116"/>
        <v>877.4000000000023</v>
      </c>
      <c r="D178" s="203">
        <f t="shared" si="117"/>
        <v>198.269999999994</v>
      </c>
      <c r="E178" s="204">
        <f t="shared" si="118"/>
        <v>6.069999999999915</v>
      </c>
      <c r="F178" s="200">
        <f t="shared" si="119"/>
        <v>990.8000000000022</v>
      </c>
      <c r="G178" s="203">
        <f t="shared" si="120"/>
        <v>198.76999999999356</v>
      </c>
      <c r="H178" s="204">
        <f t="shared" si="121"/>
        <v>6.569999999999904</v>
      </c>
      <c r="I178" s="200">
        <f t="shared" si="122"/>
        <v>1111.6500000000044</v>
      </c>
      <c r="J178" s="203">
        <f t="shared" si="123"/>
        <v>199.2699999999931</v>
      </c>
      <c r="K178" s="204">
        <f t="shared" si="124"/>
        <v>7.069999999999894</v>
      </c>
      <c r="L178" s="200">
        <f t="shared" si="125"/>
        <v>1234.1500000000067</v>
      </c>
      <c r="M178" s="217"/>
      <c r="N178" s="214"/>
    </row>
    <row r="179" spans="1:14" ht="16.5" customHeight="1">
      <c r="A179" s="203">
        <f t="shared" si="114"/>
        <v>197.77999999999446</v>
      </c>
      <c r="B179" s="204">
        <f t="shared" si="115"/>
        <v>5.5799999999999255</v>
      </c>
      <c r="C179" s="200">
        <f t="shared" si="116"/>
        <v>879.6000000000023</v>
      </c>
      <c r="D179" s="203">
        <f t="shared" si="117"/>
        <v>198.279999999994</v>
      </c>
      <c r="E179" s="204">
        <f t="shared" si="118"/>
        <v>6.079999999999915</v>
      </c>
      <c r="F179" s="200">
        <f t="shared" si="119"/>
        <v>993.2000000000022</v>
      </c>
      <c r="G179" s="203">
        <f t="shared" si="120"/>
        <v>198.77999999999355</v>
      </c>
      <c r="H179" s="204">
        <f t="shared" si="121"/>
        <v>6.579999999999904</v>
      </c>
      <c r="I179" s="200">
        <f t="shared" si="122"/>
        <v>1114.1000000000045</v>
      </c>
      <c r="J179" s="203">
        <f t="shared" si="123"/>
        <v>199.2799999999931</v>
      </c>
      <c r="K179" s="204">
        <f t="shared" si="124"/>
        <v>7.0799999999998935</v>
      </c>
      <c r="L179" s="200">
        <f t="shared" si="125"/>
        <v>1236.6000000000067</v>
      </c>
      <c r="M179" s="217"/>
      <c r="N179" s="214"/>
    </row>
    <row r="180" spans="1:14" ht="16.5" customHeight="1">
      <c r="A180" s="203">
        <f t="shared" si="114"/>
        <v>197.78999999999445</v>
      </c>
      <c r="B180" s="204">
        <f t="shared" si="115"/>
        <v>5.589999999999925</v>
      </c>
      <c r="C180" s="200">
        <f t="shared" si="116"/>
        <v>881.8000000000023</v>
      </c>
      <c r="D180" s="203">
        <f t="shared" si="117"/>
        <v>198.289999999994</v>
      </c>
      <c r="E180" s="204">
        <f t="shared" si="118"/>
        <v>6.089999999999915</v>
      </c>
      <c r="F180" s="200">
        <f t="shared" si="119"/>
        <v>995.6000000000022</v>
      </c>
      <c r="G180" s="203">
        <f t="shared" si="120"/>
        <v>198.78999999999354</v>
      </c>
      <c r="H180" s="204">
        <f t="shared" si="121"/>
        <v>6.589999999999904</v>
      </c>
      <c r="I180" s="200">
        <f t="shared" si="122"/>
        <v>1116.5500000000045</v>
      </c>
      <c r="J180" s="203">
        <f t="shared" si="123"/>
        <v>199.28999999999309</v>
      </c>
      <c r="K180" s="204">
        <f t="shared" si="124"/>
        <v>7.089999999999893</v>
      </c>
      <c r="L180" s="200">
        <f t="shared" si="125"/>
        <v>1239.0500000000068</v>
      </c>
      <c r="M180" s="217"/>
      <c r="N180" s="214"/>
    </row>
    <row r="181" spans="1:14" ht="16.5" customHeight="1">
      <c r="A181" s="205">
        <f t="shared" si="114"/>
        <v>197.79999999999444</v>
      </c>
      <c r="B181" s="206">
        <f t="shared" si="115"/>
        <v>5.599999999999925</v>
      </c>
      <c r="C181" s="207">
        <f t="shared" si="116"/>
        <v>884.0000000000024</v>
      </c>
      <c r="D181" s="205">
        <f t="shared" si="117"/>
        <v>198.299999999994</v>
      </c>
      <c r="E181" s="206">
        <f t="shared" si="118"/>
        <v>6.099999999999914</v>
      </c>
      <c r="F181" s="207">
        <f t="shared" si="119"/>
        <v>998.0000000000022</v>
      </c>
      <c r="G181" s="205">
        <f t="shared" si="120"/>
        <v>198.79999999999353</v>
      </c>
      <c r="H181" s="206">
        <f t="shared" si="121"/>
        <v>6.599999999999904</v>
      </c>
      <c r="I181" s="207">
        <f t="shared" si="122"/>
        <v>1119.0000000000045</v>
      </c>
      <c r="J181" s="205">
        <f t="shared" si="123"/>
        <v>199.29999999999308</v>
      </c>
      <c r="K181" s="206">
        <f t="shared" si="124"/>
        <v>7.099999999999893</v>
      </c>
      <c r="L181" s="207">
        <f t="shared" si="125"/>
        <v>1241.5000000000068</v>
      </c>
      <c r="M181" s="217"/>
      <c r="N181" s="214"/>
    </row>
    <row r="182" spans="1:14" ht="16.5" customHeight="1">
      <c r="A182" s="215">
        <f t="shared" si="114"/>
        <v>197.80999999999443</v>
      </c>
      <c r="B182" s="216">
        <f t="shared" si="115"/>
        <v>5.609999999999925</v>
      </c>
      <c r="C182" s="201">
        <f aca="true" t="shared" si="126" ref="C182:C191">+C181+$N$67/10</f>
        <v>886.2000000000024</v>
      </c>
      <c r="D182" s="215">
        <f t="shared" si="117"/>
        <v>198.30999999999398</v>
      </c>
      <c r="E182" s="216">
        <f t="shared" si="118"/>
        <v>6.109999999999914</v>
      </c>
      <c r="F182" s="201">
        <f aca="true" t="shared" si="127" ref="F182:F191">+F181+$N$72/10</f>
        <v>1000.4000000000021</v>
      </c>
      <c r="G182" s="215">
        <f t="shared" si="120"/>
        <v>198.80999999999352</v>
      </c>
      <c r="H182" s="216">
        <f t="shared" si="121"/>
        <v>6.6099999999999035</v>
      </c>
      <c r="I182" s="201">
        <f aca="true" t="shared" si="128" ref="I182:I191">+I181+$N$77/10</f>
        <v>1121.4500000000046</v>
      </c>
      <c r="J182" s="215">
        <f t="shared" si="123"/>
        <v>199.30999999999307</v>
      </c>
      <c r="K182" s="216">
        <f t="shared" si="124"/>
        <v>7.109999999999893</v>
      </c>
      <c r="L182" s="201">
        <f aca="true" t="shared" si="129" ref="L182:L191">+L181+$N$82/10</f>
        <v>1243.9500000000069</v>
      </c>
      <c r="M182" s="217"/>
      <c r="N182" s="214"/>
    </row>
    <row r="183" spans="1:14" ht="16.5" customHeight="1">
      <c r="A183" s="203">
        <f t="shared" si="114"/>
        <v>197.81999999999442</v>
      </c>
      <c r="B183" s="204">
        <f t="shared" si="115"/>
        <v>5.619999999999925</v>
      </c>
      <c r="C183" s="200">
        <f t="shared" si="126"/>
        <v>888.4000000000025</v>
      </c>
      <c r="D183" s="203">
        <f t="shared" si="117"/>
        <v>198.31999999999397</v>
      </c>
      <c r="E183" s="204">
        <f t="shared" si="118"/>
        <v>6.119999999999914</v>
      </c>
      <c r="F183" s="200">
        <f t="shared" si="127"/>
        <v>1002.8000000000021</v>
      </c>
      <c r="G183" s="203">
        <f t="shared" si="120"/>
        <v>198.8199999999935</v>
      </c>
      <c r="H183" s="204">
        <f t="shared" si="121"/>
        <v>6.619999999999903</v>
      </c>
      <c r="I183" s="200">
        <f t="shared" si="128"/>
        <v>1123.9000000000046</v>
      </c>
      <c r="J183" s="203">
        <f t="shared" si="123"/>
        <v>199.31999999999306</v>
      </c>
      <c r="K183" s="204">
        <f t="shared" si="124"/>
        <v>7.119999999999893</v>
      </c>
      <c r="L183" s="200">
        <f t="shared" si="129"/>
        <v>1246.400000000007</v>
      </c>
      <c r="M183" s="217"/>
      <c r="N183" s="214"/>
    </row>
    <row r="184" spans="1:14" ht="16.5" customHeight="1">
      <c r="A184" s="203">
        <f t="shared" si="114"/>
        <v>197.8299999999944</v>
      </c>
      <c r="B184" s="204">
        <f t="shared" si="115"/>
        <v>5.629999999999924</v>
      </c>
      <c r="C184" s="200">
        <f t="shared" si="126"/>
        <v>890.6000000000025</v>
      </c>
      <c r="D184" s="203">
        <f t="shared" si="117"/>
        <v>198.32999999999396</v>
      </c>
      <c r="E184" s="204">
        <f t="shared" si="118"/>
        <v>6.129999999999914</v>
      </c>
      <c r="F184" s="200">
        <f t="shared" si="127"/>
        <v>1005.2000000000021</v>
      </c>
      <c r="G184" s="203">
        <f t="shared" si="120"/>
        <v>198.8299999999935</v>
      </c>
      <c r="H184" s="204">
        <f t="shared" si="121"/>
        <v>6.629999999999903</v>
      </c>
      <c r="I184" s="200">
        <f t="shared" si="128"/>
        <v>1126.3500000000047</v>
      </c>
      <c r="J184" s="203">
        <f t="shared" si="123"/>
        <v>199.32999999999305</v>
      </c>
      <c r="K184" s="204">
        <f t="shared" si="124"/>
        <v>7.129999999999892</v>
      </c>
      <c r="L184" s="200">
        <f t="shared" si="129"/>
        <v>1248.850000000007</v>
      </c>
      <c r="M184" s="217"/>
      <c r="N184" s="214"/>
    </row>
    <row r="185" spans="1:14" ht="16.5" customHeight="1">
      <c r="A185" s="203">
        <f t="shared" si="114"/>
        <v>197.8399999999944</v>
      </c>
      <c r="B185" s="204">
        <f t="shared" si="115"/>
        <v>5.639999999999924</v>
      </c>
      <c r="C185" s="200">
        <f t="shared" si="126"/>
        <v>892.8000000000026</v>
      </c>
      <c r="D185" s="203">
        <f t="shared" si="117"/>
        <v>198.33999999999395</v>
      </c>
      <c r="E185" s="204">
        <f t="shared" si="118"/>
        <v>6.1399999999999135</v>
      </c>
      <c r="F185" s="200">
        <f t="shared" si="127"/>
        <v>1007.6000000000021</v>
      </c>
      <c r="G185" s="203">
        <f t="shared" si="120"/>
        <v>198.8399999999935</v>
      </c>
      <c r="H185" s="204">
        <f t="shared" si="121"/>
        <v>6.639999999999903</v>
      </c>
      <c r="I185" s="200">
        <f t="shared" si="128"/>
        <v>1128.8000000000047</v>
      </c>
      <c r="J185" s="203">
        <f t="shared" si="123"/>
        <v>199.33999999999304</v>
      </c>
      <c r="K185" s="204">
        <f t="shared" si="124"/>
        <v>7.139999999999892</v>
      </c>
      <c r="L185" s="200">
        <f t="shared" si="129"/>
        <v>1251.300000000007</v>
      </c>
      <c r="M185" s="217"/>
      <c r="N185" s="214"/>
    </row>
    <row r="186" spans="1:14" ht="16.5" customHeight="1">
      <c r="A186" s="203">
        <f t="shared" si="114"/>
        <v>197.8499999999944</v>
      </c>
      <c r="B186" s="204">
        <f t="shared" si="115"/>
        <v>5.649999999999924</v>
      </c>
      <c r="C186" s="200">
        <f t="shared" si="126"/>
        <v>895.0000000000026</v>
      </c>
      <c r="D186" s="203">
        <f t="shared" si="117"/>
        <v>198.34999999999394</v>
      </c>
      <c r="E186" s="204">
        <f t="shared" si="118"/>
        <v>6.149999999999913</v>
      </c>
      <c r="F186" s="200">
        <f t="shared" si="127"/>
        <v>1010.000000000002</v>
      </c>
      <c r="G186" s="203">
        <f t="shared" si="120"/>
        <v>198.84999999999349</v>
      </c>
      <c r="H186" s="204">
        <f t="shared" si="121"/>
        <v>6.649999999999903</v>
      </c>
      <c r="I186" s="200">
        <f t="shared" si="128"/>
        <v>1131.2500000000048</v>
      </c>
      <c r="J186" s="203">
        <f t="shared" si="123"/>
        <v>199.34999999999303</v>
      </c>
      <c r="K186" s="204">
        <f t="shared" si="124"/>
        <v>7.149999999999892</v>
      </c>
      <c r="L186" s="200">
        <f t="shared" si="129"/>
        <v>1253.750000000007</v>
      </c>
      <c r="M186" s="217"/>
      <c r="N186" s="214"/>
    </row>
    <row r="187" spans="1:14" ht="16.5" customHeight="1">
      <c r="A187" s="203">
        <f t="shared" si="114"/>
        <v>197.8599999999944</v>
      </c>
      <c r="B187" s="204">
        <f t="shared" si="115"/>
        <v>5.659999999999924</v>
      </c>
      <c r="C187" s="200">
        <f t="shared" si="126"/>
        <v>897.2000000000027</v>
      </c>
      <c r="D187" s="203">
        <f t="shared" si="117"/>
        <v>198.35999999999393</v>
      </c>
      <c r="E187" s="204">
        <f t="shared" si="118"/>
        <v>6.159999999999913</v>
      </c>
      <c r="F187" s="200">
        <f t="shared" si="127"/>
        <v>1012.400000000002</v>
      </c>
      <c r="G187" s="203">
        <f t="shared" si="120"/>
        <v>198.85999999999348</v>
      </c>
      <c r="H187" s="204">
        <f t="shared" si="121"/>
        <v>6.659999999999902</v>
      </c>
      <c r="I187" s="200">
        <f t="shared" si="128"/>
        <v>1133.7000000000048</v>
      </c>
      <c r="J187" s="203">
        <f t="shared" si="123"/>
        <v>199.35999999999302</v>
      </c>
      <c r="K187" s="204">
        <f t="shared" si="124"/>
        <v>7.159999999999892</v>
      </c>
      <c r="L187" s="200">
        <f t="shared" si="129"/>
        <v>1256.200000000007</v>
      </c>
      <c r="M187" s="217"/>
      <c r="N187" s="214"/>
    </row>
    <row r="188" spans="1:14" ht="16.5" customHeight="1">
      <c r="A188" s="203">
        <f t="shared" si="114"/>
        <v>197.86999999999438</v>
      </c>
      <c r="B188" s="204">
        <f t="shared" si="115"/>
        <v>5.6699999999999235</v>
      </c>
      <c r="C188" s="200">
        <f t="shared" si="126"/>
        <v>899.4000000000027</v>
      </c>
      <c r="D188" s="203">
        <f t="shared" si="117"/>
        <v>198.36999999999392</v>
      </c>
      <c r="E188" s="204">
        <f t="shared" si="118"/>
        <v>6.169999999999913</v>
      </c>
      <c r="F188" s="200">
        <f t="shared" si="127"/>
        <v>1014.800000000002</v>
      </c>
      <c r="G188" s="203">
        <f t="shared" si="120"/>
        <v>198.86999999999347</v>
      </c>
      <c r="H188" s="204">
        <f t="shared" si="121"/>
        <v>6.669999999999902</v>
      </c>
      <c r="I188" s="200">
        <f t="shared" si="128"/>
        <v>1136.1500000000049</v>
      </c>
      <c r="J188" s="203">
        <f t="shared" si="123"/>
        <v>199.369999999993</v>
      </c>
      <c r="K188" s="204">
        <f t="shared" si="124"/>
        <v>7.169999999999892</v>
      </c>
      <c r="L188" s="200">
        <f t="shared" si="129"/>
        <v>1258.6500000000071</v>
      </c>
      <c r="M188" s="217"/>
      <c r="N188" s="214"/>
    </row>
    <row r="189" spans="1:14" ht="16.5" customHeight="1">
      <c r="A189" s="203">
        <f t="shared" si="114"/>
        <v>197.87999999999437</v>
      </c>
      <c r="B189" s="204">
        <f t="shared" si="115"/>
        <v>5.679999999999923</v>
      </c>
      <c r="C189" s="200">
        <f t="shared" si="126"/>
        <v>901.6000000000028</v>
      </c>
      <c r="D189" s="203">
        <f t="shared" si="117"/>
        <v>198.3799999999939</v>
      </c>
      <c r="E189" s="204">
        <f t="shared" si="118"/>
        <v>6.179999999999913</v>
      </c>
      <c r="F189" s="200">
        <f t="shared" si="127"/>
        <v>1017.200000000002</v>
      </c>
      <c r="G189" s="203">
        <f t="shared" si="120"/>
        <v>198.87999999999346</v>
      </c>
      <c r="H189" s="204">
        <f t="shared" si="121"/>
        <v>6.679999999999902</v>
      </c>
      <c r="I189" s="200">
        <f t="shared" si="128"/>
        <v>1138.600000000005</v>
      </c>
      <c r="J189" s="203">
        <f t="shared" si="123"/>
        <v>199.379999999993</v>
      </c>
      <c r="K189" s="204">
        <f t="shared" si="124"/>
        <v>7.179999999999891</v>
      </c>
      <c r="L189" s="200">
        <f t="shared" si="129"/>
        <v>1261.1000000000072</v>
      </c>
      <c r="M189" s="217"/>
      <c r="N189" s="214"/>
    </row>
    <row r="190" spans="1:14" ht="16.5" customHeight="1">
      <c r="A190" s="203">
        <f t="shared" si="114"/>
        <v>197.88999999999436</v>
      </c>
      <c r="B190" s="204">
        <f t="shared" si="115"/>
        <v>5.689999999999923</v>
      </c>
      <c r="C190" s="200">
        <f t="shared" si="126"/>
        <v>903.8000000000028</v>
      </c>
      <c r="D190" s="203">
        <f t="shared" si="117"/>
        <v>198.3899999999939</v>
      </c>
      <c r="E190" s="204">
        <f t="shared" si="118"/>
        <v>6.1899999999999125</v>
      </c>
      <c r="F190" s="200">
        <f t="shared" si="127"/>
        <v>1019.600000000002</v>
      </c>
      <c r="G190" s="203">
        <f t="shared" si="120"/>
        <v>198.88999999999345</v>
      </c>
      <c r="H190" s="204">
        <f t="shared" si="121"/>
        <v>6.689999999999902</v>
      </c>
      <c r="I190" s="200">
        <f t="shared" si="128"/>
        <v>1141.050000000005</v>
      </c>
      <c r="J190" s="203">
        <f t="shared" si="123"/>
        <v>199.389999999993</v>
      </c>
      <c r="K190" s="204">
        <f t="shared" si="124"/>
        <v>7.189999999999891</v>
      </c>
      <c r="L190" s="200">
        <f t="shared" si="129"/>
        <v>1263.5500000000072</v>
      </c>
      <c r="M190" s="217"/>
      <c r="N190" s="214"/>
    </row>
    <row r="191" spans="1:14" ht="16.5" customHeight="1">
      <c r="A191" s="205">
        <f t="shared" si="114"/>
        <v>197.89999999999435</v>
      </c>
      <c r="B191" s="206">
        <f t="shared" si="115"/>
        <v>5.699999999999923</v>
      </c>
      <c r="C191" s="207">
        <f t="shared" si="126"/>
        <v>906.0000000000028</v>
      </c>
      <c r="D191" s="205">
        <f t="shared" si="117"/>
        <v>198.3999999999939</v>
      </c>
      <c r="E191" s="206">
        <f t="shared" si="118"/>
        <v>6.199999999999912</v>
      </c>
      <c r="F191" s="207">
        <f t="shared" si="127"/>
        <v>1022.0000000000019</v>
      </c>
      <c r="G191" s="205">
        <f t="shared" si="120"/>
        <v>198.89999999999344</v>
      </c>
      <c r="H191" s="206">
        <f t="shared" si="121"/>
        <v>6.699999999999902</v>
      </c>
      <c r="I191" s="208">
        <f t="shared" si="128"/>
        <v>1143.500000000005</v>
      </c>
      <c r="J191" s="205">
        <f t="shared" si="123"/>
        <v>199.39999999999299</v>
      </c>
      <c r="K191" s="206">
        <f t="shared" si="124"/>
        <v>7.199999999999891</v>
      </c>
      <c r="L191" s="207">
        <f t="shared" si="129"/>
        <v>1266.0000000000073</v>
      </c>
      <c r="M191" s="217"/>
      <c r="N191" s="214"/>
    </row>
    <row r="192" spans="1:14" ht="16.5" customHeight="1">
      <c r="A192" s="215">
        <f t="shared" si="114"/>
        <v>197.90999999999434</v>
      </c>
      <c r="B192" s="216">
        <f t="shared" si="115"/>
        <v>5.709999999999923</v>
      </c>
      <c r="C192" s="201">
        <f aca="true" t="shared" si="130" ref="C192:C201">+C191+$N$68/10</f>
        <v>908.2000000000029</v>
      </c>
      <c r="D192" s="215">
        <f t="shared" si="117"/>
        <v>198.4099999999939</v>
      </c>
      <c r="E192" s="216">
        <f t="shared" si="118"/>
        <v>6.209999999999912</v>
      </c>
      <c r="F192" s="201">
        <f aca="true" t="shared" si="131" ref="F192:F201">+F191+$N$73/10</f>
        <v>1024.400000000002</v>
      </c>
      <c r="G192" s="215">
        <f t="shared" si="120"/>
        <v>198.90999999999343</v>
      </c>
      <c r="H192" s="216">
        <f t="shared" si="121"/>
        <v>6.709999999999901</v>
      </c>
      <c r="I192" s="201">
        <f aca="true" t="shared" si="132" ref="I192:I201">+I191+$N$78/10</f>
        <v>1145.950000000005</v>
      </c>
      <c r="J192" s="215">
        <f t="shared" si="123"/>
        <v>199.40999999999298</v>
      </c>
      <c r="K192" s="216">
        <f t="shared" si="124"/>
        <v>7.209999999999891</v>
      </c>
      <c r="L192" s="201">
        <f aca="true" t="shared" si="133" ref="L192:L201">+L191+$N$83/10</f>
        <v>1268.4500000000073</v>
      </c>
      <c r="M192" s="217"/>
      <c r="N192" s="214"/>
    </row>
    <row r="193" spans="1:14" ht="16.5" customHeight="1">
      <c r="A193" s="203">
        <f t="shared" si="114"/>
        <v>197.91999999999433</v>
      </c>
      <c r="B193" s="204">
        <f t="shared" si="115"/>
        <v>5.7199999999999225</v>
      </c>
      <c r="C193" s="200">
        <f t="shared" si="130"/>
        <v>910.4000000000029</v>
      </c>
      <c r="D193" s="203">
        <f t="shared" si="117"/>
        <v>198.41999999999388</v>
      </c>
      <c r="E193" s="204">
        <f t="shared" si="118"/>
        <v>6.219999999999912</v>
      </c>
      <c r="F193" s="200">
        <f t="shared" si="131"/>
        <v>1026.800000000002</v>
      </c>
      <c r="G193" s="203">
        <f t="shared" si="120"/>
        <v>198.91999999999342</v>
      </c>
      <c r="H193" s="204">
        <f t="shared" si="121"/>
        <v>6.719999999999901</v>
      </c>
      <c r="I193" s="200">
        <f t="shared" si="132"/>
        <v>1148.400000000005</v>
      </c>
      <c r="J193" s="203">
        <f t="shared" si="123"/>
        <v>199.41999999999297</v>
      </c>
      <c r="K193" s="204">
        <f t="shared" si="124"/>
        <v>7.2199999999998905</v>
      </c>
      <c r="L193" s="200">
        <f t="shared" si="133"/>
        <v>1270.9000000000074</v>
      </c>
      <c r="M193" s="217"/>
      <c r="N193" s="214"/>
    </row>
    <row r="194" spans="1:14" ht="16.5" customHeight="1">
      <c r="A194" s="203">
        <f t="shared" si="114"/>
        <v>197.92999999999432</v>
      </c>
      <c r="B194" s="204">
        <f t="shared" si="115"/>
        <v>5.729999999999922</v>
      </c>
      <c r="C194" s="200">
        <f t="shared" si="130"/>
        <v>912.600000000003</v>
      </c>
      <c r="D194" s="203">
        <f t="shared" si="117"/>
        <v>198.42999999999387</v>
      </c>
      <c r="E194" s="204">
        <f t="shared" si="118"/>
        <v>6.229999999999912</v>
      </c>
      <c r="F194" s="200">
        <f t="shared" si="131"/>
        <v>1029.200000000002</v>
      </c>
      <c r="G194" s="203">
        <f t="shared" si="120"/>
        <v>198.9299999999934</v>
      </c>
      <c r="H194" s="204">
        <f t="shared" si="121"/>
        <v>6.729999999999901</v>
      </c>
      <c r="I194" s="200">
        <f t="shared" si="132"/>
        <v>1150.8500000000051</v>
      </c>
      <c r="J194" s="203">
        <f t="shared" si="123"/>
        <v>199.42999999999296</v>
      </c>
      <c r="K194" s="204">
        <f t="shared" si="124"/>
        <v>7.22999999999989</v>
      </c>
      <c r="L194" s="200">
        <f t="shared" si="133"/>
        <v>1273.3500000000074</v>
      </c>
      <c r="M194" s="217"/>
      <c r="N194" s="214"/>
    </row>
    <row r="195" spans="1:14" ht="16.5" customHeight="1">
      <c r="A195" s="203">
        <f t="shared" si="114"/>
        <v>197.9399999999943</v>
      </c>
      <c r="B195" s="204">
        <f t="shared" si="115"/>
        <v>5.739999999999922</v>
      </c>
      <c r="C195" s="200">
        <f t="shared" si="130"/>
        <v>914.800000000003</v>
      </c>
      <c r="D195" s="203">
        <f t="shared" si="117"/>
        <v>198.43999999999386</v>
      </c>
      <c r="E195" s="204">
        <f t="shared" si="118"/>
        <v>6.239999999999911</v>
      </c>
      <c r="F195" s="200">
        <f t="shared" si="131"/>
        <v>1031.6000000000022</v>
      </c>
      <c r="G195" s="203">
        <f t="shared" si="120"/>
        <v>198.9399999999934</v>
      </c>
      <c r="H195" s="204">
        <f t="shared" si="121"/>
        <v>6.739999999999901</v>
      </c>
      <c r="I195" s="200">
        <f t="shared" si="132"/>
        <v>1153.3000000000052</v>
      </c>
      <c r="J195" s="203">
        <f t="shared" si="123"/>
        <v>199.43999999999295</v>
      </c>
      <c r="K195" s="204">
        <f t="shared" si="124"/>
        <v>7.23999999999989</v>
      </c>
      <c r="L195" s="200">
        <f t="shared" si="133"/>
        <v>1275.8000000000075</v>
      </c>
      <c r="M195" s="217"/>
      <c r="N195" s="214"/>
    </row>
    <row r="196" spans="1:14" ht="16.5" customHeight="1">
      <c r="A196" s="203">
        <f t="shared" si="114"/>
        <v>197.9499999999943</v>
      </c>
      <c r="B196" s="204">
        <f t="shared" si="115"/>
        <v>5.749999999999922</v>
      </c>
      <c r="C196" s="200">
        <f t="shared" si="130"/>
        <v>917.0000000000031</v>
      </c>
      <c r="D196" s="203">
        <f t="shared" si="117"/>
        <v>198.44999999999385</v>
      </c>
      <c r="E196" s="204">
        <f t="shared" si="118"/>
        <v>6.249999999999911</v>
      </c>
      <c r="F196" s="200">
        <f t="shared" si="131"/>
        <v>1034.0000000000023</v>
      </c>
      <c r="G196" s="203">
        <f t="shared" si="120"/>
        <v>198.9499999999934</v>
      </c>
      <c r="H196" s="204">
        <f t="shared" si="121"/>
        <v>6.7499999999999005</v>
      </c>
      <c r="I196" s="200">
        <f t="shared" si="132"/>
        <v>1155.7500000000052</v>
      </c>
      <c r="J196" s="203">
        <f t="shared" si="123"/>
        <v>199.44999999999294</v>
      </c>
      <c r="K196" s="204">
        <f t="shared" si="124"/>
        <v>7.24999999999989</v>
      </c>
      <c r="L196" s="200">
        <f t="shared" si="133"/>
        <v>1278.2500000000075</v>
      </c>
      <c r="M196" s="217"/>
      <c r="N196" s="214"/>
    </row>
    <row r="197" spans="1:14" ht="16.5" customHeight="1">
      <c r="A197" s="203">
        <f t="shared" si="114"/>
        <v>197.9599999999943</v>
      </c>
      <c r="B197" s="204">
        <f t="shared" si="115"/>
        <v>5.759999999999922</v>
      </c>
      <c r="C197" s="200">
        <f t="shared" si="130"/>
        <v>919.2000000000031</v>
      </c>
      <c r="D197" s="203">
        <f t="shared" si="117"/>
        <v>198.45999999999384</v>
      </c>
      <c r="E197" s="204">
        <f t="shared" si="118"/>
        <v>6.259999999999911</v>
      </c>
      <c r="F197" s="200">
        <f t="shared" si="131"/>
        <v>1036.4000000000024</v>
      </c>
      <c r="G197" s="203">
        <f t="shared" si="120"/>
        <v>198.95999999999339</v>
      </c>
      <c r="H197" s="204">
        <f t="shared" si="121"/>
        <v>6.7599999999999</v>
      </c>
      <c r="I197" s="200">
        <f t="shared" si="132"/>
        <v>1158.2000000000053</v>
      </c>
      <c r="J197" s="203">
        <f t="shared" si="123"/>
        <v>199.45999999999293</v>
      </c>
      <c r="K197" s="204">
        <f t="shared" si="124"/>
        <v>7.25999999999989</v>
      </c>
      <c r="L197" s="200">
        <f t="shared" si="133"/>
        <v>1280.7000000000075</v>
      </c>
      <c r="M197" s="217"/>
      <c r="N197" s="214"/>
    </row>
    <row r="198" spans="1:14" ht="16.5" customHeight="1">
      <c r="A198" s="203">
        <f t="shared" si="114"/>
        <v>197.9699999999943</v>
      </c>
      <c r="B198" s="204">
        <f t="shared" si="115"/>
        <v>5.769999999999921</v>
      </c>
      <c r="C198" s="200">
        <f t="shared" si="130"/>
        <v>921.4000000000032</v>
      </c>
      <c r="D198" s="203">
        <f t="shared" si="117"/>
        <v>198.46999999999383</v>
      </c>
      <c r="E198" s="204">
        <f t="shared" si="118"/>
        <v>6.269999999999911</v>
      </c>
      <c r="F198" s="200">
        <f t="shared" si="131"/>
        <v>1038.8000000000025</v>
      </c>
      <c r="G198" s="203">
        <f t="shared" si="120"/>
        <v>198.96999999999338</v>
      </c>
      <c r="H198" s="204">
        <f t="shared" si="121"/>
        <v>6.7699999999999</v>
      </c>
      <c r="I198" s="200">
        <f t="shared" si="132"/>
        <v>1160.6500000000053</v>
      </c>
      <c r="J198" s="203">
        <f t="shared" si="123"/>
        <v>199.46999999999292</v>
      </c>
      <c r="K198" s="204">
        <f t="shared" si="124"/>
        <v>7.269999999999889</v>
      </c>
      <c r="L198" s="200">
        <f t="shared" si="133"/>
        <v>1283.1500000000076</v>
      </c>
      <c r="M198" s="217"/>
      <c r="N198" s="214"/>
    </row>
    <row r="199" spans="1:14" ht="16.5" customHeight="1">
      <c r="A199" s="203">
        <f t="shared" si="114"/>
        <v>197.97999999999428</v>
      </c>
      <c r="B199" s="204">
        <f t="shared" si="115"/>
        <v>5.779999999999921</v>
      </c>
      <c r="C199" s="200">
        <f t="shared" si="130"/>
        <v>923.6000000000032</v>
      </c>
      <c r="D199" s="203">
        <f t="shared" si="117"/>
        <v>198.47999999999382</v>
      </c>
      <c r="E199" s="204">
        <f t="shared" si="118"/>
        <v>6.2799999999999105</v>
      </c>
      <c r="F199" s="200">
        <f t="shared" si="131"/>
        <v>1041.2000000000025</v>
      </c>
      <c r="G199" s="203">
        <f t="shared" si="120"/>
        <v>198.97999999999337</v>
      </c>
      <c r="H199" s="204">
        <f t="shared" si="121"/>
        <v>6.7799999999999</v>
      </c>
      <c r="I199" s="200">
        <f t="shared" si="132"/>
        <v>1163.1000000000054</v>
      </c>
      <c r="J199" s="203">
        <f t="shared" si="123"/>
        <v>199.4799999999929</v>
      </c>
      <c r="K199" s="204">
        <f t="shared" si="124"/>
        <v>7.279999999999889</v>
      </c>
      <c r="L199" s="200">
        <f t="shared" si="133"/>
        <v>1285.6000000000076</v>
      </c>
      <c r="M199" s="217"/>
      <c r="N199" s="214"/>
    </row>
    <row r="200" spans="1:14" ht="16.5" customHeight="1">
      <c r="A200" s="203">
        <f t="shared" si="114"/>
        <v>197.98999999999427</v>
      </c>
      <c r="B200" s="204">
        <f t="shared" si="115"/>
        <v>5.789999999999921</v>
      </c>
      <c r="C200" s="200">
        <f t="shared" si="130"/>
        <v>925.8000000000033</v>
      </c>
      <c r="D200" s="203">
        <f t="shared" si="117"/>
        <v>198.4899999999938</v>
      </c>
      <c r="E200" s="204">
        <f t="shared" si="118"/>
        <v>6.28999999999991</v>
      </c>
      <c r="F200" s="200">
        <f t="shared" si="131"/>
        <v>1043.6000000000026</v>
      </c>
      <c r="G200" s="203">
        <f t="shared" si="120"/>
        <v>198.98999999999336</v>
      </c>
      <c r="H200" s="204">
        <f t="shared" si="121"/>
        <v>6.7899999999999</v>
      </c>
      <c r="I200" s="200">
        <f t="shared" si="132"/>
        <v>1165.5500000000054</v>
      </c>
      <c r="J200" s="203">
        <f t="shared" si="123"/>
        <v>199.4899999999929</v>
      </c>
      <c r="K200" s="204">
        <f t="shared" si="124"/>
        <v>7.289999999999889</v>
      </c>
      <c r="L200" s="200">
        <f t="shared" si="133"/>
        <v>1288.0500000000077</v>
      </c>
      <c r="M200" s="217"/>
      <c r="N200" s="214"/>
    </row>
    <row r="201" spans="1:14" ht="16.5" customHeight="1">
      <c r="A201" s="205">
        <f t="shared" si="114"/>
        <v>197.99999999999426</v>
      </c>
      <c r="B201" s="206">
        <f t="shared" si="115"/>
        <v>5.799999999999921</v>
      </c>
      <c r="C201" s="207">
        <f t="shared" si="130"/>
        <v>928.0000000000033</v>
      </c>
      <c r="D201" s="205">
        <f t="shared" si="117"/>
        <v>198.4999999999938</v>
      </c>
      <c r="E201" s="206">
        <f t="shared" si="118"/>
        <v>6.29999999999991</v>
      </c>
      <c r="F201" s="207">
        <f t="shared" si="131"/>
        <v>1046.0000000000027</v>
      </c>
      <c r="G201" s="205">
        <f t="shared" si="120"/>
        <v>198.99999999999335</v>
      </c>
      <c r="H201" s="206">
        <f t="shared" si="121"/>
        <v>6.7999999999998995</v>
      </c>
      <c r="I201" s="207">
        <f t="shared" si="132"/>
        <v>1168.0000000000055</v>
      </c>
      <c r="J201" s="205">
        <f t="shared" si="123"/>
        <v>199.4999999999929</v>
      </c>
      <c r="K201" s="206">
        <f t="shared" si="124"/>
        <v>7.299999999999889</v>
      </c>
      <c r="L201" s="207">
        <f t="shared" si="133"/>
        <v>1290.5000000000077</v>
      </c>
      <c r="M201" s="217"/>
      <c r="N201" s="214"/>
    </row>
    <row r="202" spans="1:14" ht="16.5" customHeight="1">
      <c r="A202" s="215">
        <f t="shared" si="114"/>
        <v>198.00999999999425</v>
      </c>
      <c r="B202" s="216">
        <f t="shared" si="115"/>
        <v>5.809999999999921</v>
      </c>
      <c r="C202" s="201">
        <f aca="true" t="shared" si="134" ref="C202:C211">+C201+$N$69/10</f>
        <v>930.3000000000033</v>
      </c>
      <c r="D202" s="215">
        <f t="shared" si="117"/>
        <v>198.5099999999938</v>
      </c>
      <c r="E202" s="216">
        <f t="shared" si="118"/>
        <v>6.30999999999991</v>
      </c>
      <c r="F202" s="201">
        <f aca="true" t="shared" si="135" ref="F202:F211">+F201+$N$74/10</f>
        <v>1048.4000000000028</v>
      </c>
      <c r="G202" s="215">
        <f t="shared" si="120"/>
        <v>199.00999999999334</v>
      </c>
      <c r="H202" s="216">
        <f t="shared" si="121"/>
        <v>6.809999999999899</v>
      </c>
      <c r="I202" s="201">
        <f aca="true" t="shared" si="136" ref="I202:I211">+I201+$N$79/10</f>
        <v>1170.4500000000055</v>
      </c>
      <c r="J202" s="215">
        <f t="shared" si="123"/>
        <v>199.50999999999289</v>
      </c>
      <c r="K202" s="216">
        <f t="shared" si="124"/>
        <v>7.309999999999889</v>
      </c>
      <c r="L202" s="201">
        <f aca="true" t="shared" si="137" ref="L202:L211">+L201+$N$84/10</f>
        <v>1292.9500000000078</v>
      </c>
      <c r="M202" s="217"/>
      <c r="N202" s="214"/>
    </row>
    <row r="203" spans="1:14" ht="16.5" customHeight="1">
      <c r="A203" s="203">
        <f t="shared" si="114"/>
        <v>198.01999999999424</v>
      </c>
      <c r="B203" s="204">
        <f t="shared" si="115"/>
        <v>5.81999999999992</v>
      </c>
      <c r="C203" s="200">
        <f t="shared" si="134"/>
        <v>932.6000000000032</v>
      </c>
      <c r="D203" s="203">
        <f t="shared" si="117"/>
        <v>198.5199999999938</v>
      </c>
      <c r="E203" s="204">
        <f t="shared" si="118"/>
        <v>6.31999999999991</v>
      </c>
      <c r="F203" s="200">
        <f t="shared" si="135"/>
        <v>1050.800000000003</v>
      </c>
      <c r="G203" s="203">
        <f t="shared" si="120"/>
        <v>199.01999999999333</v>
      </c>
      <c r="H203" s="204">
        <f t="shared" si="121"/>
        <v>6.819999999999899</v>
      </c>
      <c r="I203" s="200">
        <f t="shared" si="136"/>
        <v>1172.9000000000055</v>
      </c>
      <c r="J203" s="203">
        <f t="shared" si="123"/>
        <v>199.51999999999288</v>
      </c>
      <c r="K203" s="204">
        <f t="shared" si="124"/>
        <v>7.319999999999888</v>
      </c>
      <c r="L203" s="200">
        <f t="shared" si="137"/>
        <v>1295.4000000000078</v>
      </c>
      <c r="M203" s="217"/>
      <c r="N203" s="214"/>
    </row>
    <row r="204" spans="1:14" ht="16.5" customHeight="1">
      <c r="A204" s="203">
        <f aca="true" t="shared" si="138" ref="A204:A220">+A203+0.01</f>
        <v>198.02999999999423</v>
      </c>
      <c r="B204" s="204">
        <f aca="true" t="shared" si="139" ref="B204:B220">+B203+0.01</f>
        <v>5.82999999999992</v>
      </c>
      <c r="C204" s="200">
        <f t="shared" si="134"/>
        <v>934.9000000000032</v>
      </c>
      <c r="D204" s="203">
        <f aca="true" t="shared" si="140" ref="D204:D220">+D203+0.01</f>
        <v>198.52999999999378</v>
      </c>
      <c r="E204" s="204">
        <f aca="true" t="shared" si="141" ref="E204:E220">+E203+0.01</f>
        <v>6.3299999999999095</v>
      </c>
      <c r="F204" s="200">
        <f t="shared" si="135"/>
        <v>1053.200000000003</v>
      </c>
      <c r="G204" s="203">
        <f aca="true" t="shared" si="142" ref="G204:G220">+G203+0.01</f>
        <v>199.02999999999332</v>
      </c>
      <c r="H204" s="204">
        <f aca="true" t="shared" si="143" ref="H204:H220">+H203+0.01</f>
        <v>6.829999999999899</v>
      </c>
      <c r="I204" s="200">
        <f t="shared" si="136"/>
        <v>1175.3500000000056</v>
      </c>
      <c r="J204" s="203">
        <f aca="true" t="shared" si="144" ref="J204:J220">+J203+0.01</f>
        <v>199.52999999999287</v>
      </c>
      <c r="K204" s="204">
        <f aca="true" t="shared" si="145" ref="K204:K220">+K203+0.01</f>
        <v>7.329999999999888</v>
      </c>
      <c r="L204" s="200">
        <f t="shared" si="137"/>
        <v>1297.8500000000079</v>
      </c>
      <c r="M204" s="217"/>
      <c r="N204" s="214"/>
    </row>
    <row r="205" spans="1:14" ht="16.5" customHeight="1">
      <c r="A205" s="203">
        <f t="shared" si="138"/>
        <v>198.03999999999422</v>
      </c>
      <c r="B205" s="204">
        <f t="shared" si="139"/>
        <v>5.83999999999992</v>
      </c>
      <c r="C205" s="200">
        <f t="shared" si="134"/>
        <v>937.2000000000031</v>
      </c>
      <c r="D205" s="203">
        <f t="shared" si="140"/>
        <v>198.53999999999377</v>
      </c>
      <c r="E205" s="204">
        <f t="shared" si="141"/>
        <v>6.339999999999909</v>
      </c>
      <c r="F205" s="200">
        <f t="shared" si="135"/>
        <v>1055.600000000003</v>
      </c>
      <c r="G205" s="203">
        <f t="shared" si="142"/>
        <v>199.0399999999933</v>
      </c>
      <c r="H205" s="204">
        <f t="shared" si="143"/>
        <v>6.839999999999899</v>
      </c>
      <c r="I205" s="200">
        <f t="shared" si="136"/>
        <v>1177.8000000000056</v>
      </c>
      <c r="J205" s="203">
        <f t="shared" si="144"/>
        <v>199.53999999999286</v>
      </c>
      <c r="K205" s="204">
        <f t="shared" si="145"/>
        <v>7.339999999999888</v>
      </c>
      <c r="L205" s="200">
        <f t="shared" si="137"/>
        <v>1300.300000000008</v>
      </c>
      <c r="M205" s="217"/>
      <c r="N205" s="214"/>
    </row>
    <row r="206" spans="1:14" ht="16.5" customHeight="1">
      <c r="A206" s="203">
        <f t="shared" si="138"/>
        <v>198.0499999999942</v>
      </c>
      <c r="B206" s="204">
        <f t="shared" si="139"/>
        <v>5.84999999999992</v>
      </c>
      <c r="C206" s="200">
        <f t="shared" si="134"/>
        <v>939.5000000000031</v>
      </c>
      <c r="D206" s="203">
        <f t="shared" si="140"/>
        <v>198.54999999999376</v>
      </c>
      <c r="E206" s="204">
        <f t="shared" si="141"/>
        <v>6.349999999999909</v>
      </c>
      <c r="F206" s="200">
        <f t="shared" si="135"/>
        <v>1058.0000000000032</v>
      </c>
      <c r="G206" s="203">
        <f t="shared" si="142"/>
        <v>199.0499999999933</v>
      </c>
      <c r="H206" s="204">
        <f t="shared" si="143"/>
        <v>6.849999999999898</v>
      </c>
      <c r="I206" s="200">
        <f t="shared" si="136"/>
        <v>1180.2500000000057</v>
      </c>
      <c r="J206" s="203">
        <f t="shared" si="144"/>
        <v>199.54999999999285</v>
      </c>
      <c r="K206" s="204">
        <f t="shared" si="145"/>
        <v>7.349999999999888</v>
      </c>
      <c r="L206" s="200">
        <f t="shared" si="137"/>
        <v>1302.750000000008</v>
      </c>
      <c r="M206" s="217"/>
      <c r="N206" s="214"/>
    </row>
    <row r="207" spans="1:14" ht="16.5" customHeight="1">
      <c r="A207" s="203">
        <f t="shared" si="138"/>
        <v>198.0599999999942</v>
      </c>
      <c r="B207" s="204">
        <f t="shared" si="139"/>
        <v>5.8599999999999195</v>
      </c>
      <c r="C207" s="200">
        <f t="shared" si="134"/>
        <v>941.800000000003</v>
      </c>
      <c r="D207" s="203">
        <f t="shared" si="140"/>
        <v>198.55999999999375</v>
      </c>
      <c r="E207" s="204">
        <f t="shared" si="141"/>
        <v>6.359999999999909</v>
      </c>
      <c r="F207" s="200">
        <f t="shared" si="135"/>
        <v>1060.4000000000033</v>
      </c>
      <c r="G207" s="203">
        <f t="shared" si="142"/>
        <v>199.0599999999933</v>
      </c>
      <c r="H207" s="204">
        <f t="shared" si="143"/>
        <v>6.859999999999898</v>
      </c>
      <c r="I207" s="200">
        <f t="shared" si="136"/>
        <v>1182.7000000000057</v>
      </c>
      <c r="J207" s="203">
        <f t="shared" si="144"/>
        <v>199.55999999999284</v>
      </c>
      <c r="K207" s="204">
        <f t="shared" si="145"/>
        <v>7.3599999999998875</v>
      </c>
      <c r="L207" s="200">
        <f t="shared" si="137"/>
        <v>1305.200000000008</v>
      </c>
      <c r="M207" s="217"/>
      <c r="N207" s="214"/>
    </row>
    <row r="208" spans="1:14" ht="16.5" customHeight="1">
      <c r="A208" s="203">
        <f t="shared" si="138"/>
        <v>198.0699999999942</v>
      </c>
      <c r="B208" s="204">
        <f t="shared" si="139"/>
        <v>5.869999999999919</v>
      </c>
      <c r="C208" s="200">
        <f t="shared" si="134"/>
        <v>944.100000000003</v>
      </c>
      <c r="D208" s="203">
        <f t="shared" si="140"/>
        <v>198.56999999999374</v>
      </c>
      <c r="E208" s="204">
        <f t="shared" si="141"/>
        <v>6.369999999999909</v>
      </c>
      <c r="F208" s="200">
        <f t="shared" si="135"/>
        <v>1062.8000000000034</v>
      </c>
      <c r="G208" s="203">
        <f t="shared" si="142"/>
        <v>199.06999999999329</v>
      </c>
      <c r="H208" s="204">
        <f t="shared" si="143"/>
        <v>6.869999999999898</v>
      </c>
      <c r="I208" s="200">
        <f t="shared" si="136"/>
        <v>1185.1500000000058</v>
      </c>
      <c r="J208" s="203">
        <f t="shared" si="144"/>
        <v>199.56999999999283</v>
      </c>
      <c r="K208" s="204">
        <f t="shared" si="145"/>
        <v>7.369999999999887</v>
      </c>
      <c r="L208" s="200">
        <f t="shared" si="137"/>
        <v>1307.650000000008</v>
      </c>
      <c r="M208" s="217"/>
      <c r="N208" s="214"/>
    </row>
    <row r="209" spans="1:14" ht="16.5" customHeight="1">
      <c r="A209" s="203">
        <f t="shared" si="138"/>
        <v>198.0799999999942</v>
      </c>
      <c r="B209" s="204">
        <f t="shared" si="139"/>
        <v>5.879999999999919</v>
      </c>
      <c r="C209" s="200">
        <f t="shared" si="134"/>
        <v>946.4000000000029</v>
      </c>
      <c r="D209" s="203">
        <f t="shared" si="140"/>
        <v>198.57999999999373</v>
      </c>
      <c r="E209" s="204">
        <f t="shared" si="141"/>
        <v>6.379999999999908</v>
      </c>
      <c r="F209" s="200">
        <f t="shared" si="135"/>
        <v>1065.2000000000035</v>
      </c>
      <c r="G209" s="203">
        <f t="shared" si="142"/>
        <v>199.07999999999328</v>
      </c>
      <c r="H209" s="204">
        <f t="shared" si="143"/>
        <v>6.879999999999898</v>
      </c>
      <c r="I209" s="200">
        <f t="shared" si="136"/>
        <v>1187.6000000000058</v>
      </c>
      <c r="J209" s="203">
        <f t="shared" si="144"/>
        <v>199.57999999999282</v>
      </c>
      <c r="K209" s="204">
        <f t="shared" si="145"/>
        <v>7.379999999999887</v>
      </c>
      <c r="L209" s="200">
        <f t="shared" si="137"/>
        <v>1310.100000000008</v>
      </c>
      <c r="M209" s="217"/>
      <c r="N209" s="214"/>
    </row>
    <row r="210" spans="1:14" ht="16.5" customHeight="1">
      <c r="A210" s="203">
        <f t="shared" si="138"/>
        <v>198.08999999999418</v>
      </c>
      <c r="B210" s="204">
        <f t="shared" si="139"/>
        <v>5.889999999999919</v>
      </c>
      <c r="C210" s="200">
        <f t="shared" si="134"/>
        <v>948.7000000000029</v>
      </c>
      <c r="D210" s="203">
        <f t="shared" si="140"/>
        <v>198.58999999999372</v>
      </c>
      <c r="E210" s="204">
        <f t="shared" si="141"/>
        <v>6.389999999999908</v>
      </c>
      <c r="F210" s="200">
        <f t="shared" si="135"/>
        <v>1067.6000000000035</v>
      </c>
      <c r="G210" s="203">
        <f t="shared" si="142"/>
        <v>199.08999999999327</v>
      </c>
      <c r="H210" s="204">
        <f t="shared" si="143"/>
        <v>6.8899999999998975</v>
      </c>
      <c r="I210" s="200">
        <f t="shared" si="136"/>
        <v>1190.0500000000059</v>
      </c>
      <c r="J210" s="203">
        <f t="shared" si="144"/>
        <v>199.5899999999928</v>
      </c>
      <c r="K210" s="204">
        <f t="shared" si="145"/>
        <v>7.389999999999887</v>
      </c>
      <c r="L210" s="200">
        <f t="shared" si="137"/>
        <v>1312.5500000000081</v>
      </c>
      <c r="M210" s="217"/>
      <c r="N210" s="214"/>
    </row>
    <row r="211" spans="1:14" ht="16.5" customHeight="1">
      <c r="A211" s="205">
        <f t="shared" si="138"/>
        <v>198.09999999999417</v>
      </c>
      <c r="B211" s="206">
        <f t="shared" si="139"/>
        <v>5.899999999999919</v>
      </c>
      <c r="C211" s="207">
        <f t="shared" si="134"/>
        <v>951.0000000000028</v>
      </c>
      <c r="D211" s="205">
        <f t="shared" si="140"/>
        <v>198.5999999999937</v>
      </c>
      <c r="E211" s="206">
        <f t="shared" si="141"/>
        <v>6.399999999999908</v>
      </c>
      <c r="F211" s="207">
        <f t="shared" si="135"/>
        <v>1070.0000000000036</v>
      </c>
      <c r="G211" s="205">
        <f t="shared" si="142"/>
        <v>199.09999999999326</v>
      </c>
      <c r="H211" s="206">
        <f t="shared" si="143"/>
        <v>6.899999999999897</v>
      </c>
      <c r="I211" s="207">
        <f t="shared" si="136"/>
        <v>1192.500000000006</v>
      </c>
      <c r="J211" s="205">
        <f t="shared" si="144"/>
        <v>199.5999999999928</v>
      </c>
      <c r="K211" s="206">
        <f t="shared" si="145"/>
        <v>7.399999999999887</v>
      </c>
      <c r="L211" s="207">
        <f t="shared" si="137"/>
        <v>1315.0000000000082</v>
      </c>
      <c r="M211" s="217"/>
      <c r="N211" s="214"/>
    </row>
    <row r="212" spans="1:14" ht="16.5" customHeight="1">
      <c r="A212" s="215">
        <f t="shared" si="138"/>
        <v>198.10999999999416</v>
      </c>
      <c r="B212" s="216">
        <f t="shared" si="139"/>
        <v>5.909999999999918</v>
      </c>
      <c r="C212" s="201">
        <f aca="true" t="shared" si="146" ref="C212:C220">+C211+$N$70/10</f>
        <v>953.3000000000028</v>
      </c>
      <c r="D212" s="215">
        <f t="shared" si="140"/>
        <v>198.6099999999937</v>
      </c>
      <c r="E212" s="216">
        <f t="shared" si="141"/>
        <v>6.409999999999908</v>
      </c>
      <c r="F212" s="201">
        <f aca="true" t="shared" si="147" ref="F212:F220">+F211+$N$75/10</f>
        <v>1072.4500000000037</v>
      </c>
      <c r="G212" s="215">
        <f t="shared" si="142"/>
        <v>199.10999999999325</v>
      </c>
      <c r="H212" s="216">
        <f t="shared" si="143"/>
        <v>6.909999999999897</v>
      </c>
      <c r="I212" s="201">
        <f aca="true" t="shared" si="148" ref="I212:I220">+I211+$N$80/10</f>
        <v>1194.950000000006</v>
      </c>
      <c r="J212" s="215">
        <f t="shared" si="144"/>
        <v>199.6099999999928</v>
      </c>
      <c r="K212" s="216">
        <f t="shared" si="145"/>
        <v>7.4099999999998865</v>
      </c>
      <c r="L212" s="201">
        <f aca="true" t="shared" si="149" ref="L212:L220">+L211+$N$85/10</f>
        <v>1317.4500000000082</v>
      </c>
      <c r="M212" s="217"/>
      <c r="N212" s="214"/>
    </row>
    <row r="213" spans="1:14" ht="16.5" customHeight="1">
      <c r="A213" s="203">
        <f t="shared" si="138"/>
        <v>198.11999999999415</v>
      </c>
      <c r="B213" s="204">
        <f t="shared" si="139"/>
        <v>5.919999999999918</v>
      </c>
      <c r="C213" s="200">
        <f t="shared" si="146"/>
        <v>955.6000000000028</v>
      </c>
      <c r="D213" s="203">
        <f t="shared" si="140"/>
        <v>198.6199999999937</v>
      </c>
      <c r="E213" s="204">
        <f t="shared" si="141"/>
        <v>6.419999999999908</v>
      </c>
      <c r="F213" s="200">
        <f t="shared" si="147"/>
        <v>1074.9000000000037</v>
      </c>
      <c r="G213" s="203">
        <f t="shared" si="142"/>
        <v>199.11999999999324</v>
      </c>
      <c r="H213" s="204">
        <f t="shared" si="143"/>
        <v>6.919999999999897</v>
      </c>
      <c r="I213" s="200">
        <f t="shared" si="148"/>
        <v>1197.400000000006</v>
      </c>
      <c r="J213" s="203">
        <f t="shared" si="144"/>
        <v>199.61999999999279</v>
      </c>
      <c r="K213" s="204">
        <f t="shared" si="145"/>
        <v>7.419999999999886</v>
      </c>
      <c r="L213" s="200">
        <f t="shared" si="149"/>
        <v>1319.9000000000083</v>
      </c>
      <c r="M213" s="217"/>
      <c r="N213" s="214"/>
    </row>
    <row r="214" spans="1:14" ht="16.5" customHeight="1">
      <c r="A214" s="203">
        <f t="shared" si="138"/>
        <v>198.12999999999414</v>
      </c>
      <c r="B214" s="204">
        <f t="shared" si="139"/>
        <v>5.929999999999918</v>
      </c>
      <c r="C214" s="200">
        <f t="shared" si="146"/>
        <v>957.9000000000027</v>
      </c>
      <c r="D214" s="203">
        <f t="shared" si="140"/>
        <v>198.6299999999937</v>
      </c>
      <c r="E214" s="204">
        <f t="shared" si="141"/>
        <v>6.429999999999907</v>
      </c>
      <c r="F214" s="200">
        <f t="shared" si="147"/>
        <v>1077.3500000000038</v>
      </c>
      <c r="G214" s="203">
        <f t="shared" si="142"/>
        <v>199.12999999999323</v>
      </c>
      <c r="H214" s="204">
        <f t="shared" si="143"/>
        <v>6.929999999999897</v>
      </c>
      <c r="I214" s="200">
        <f t="shared" si="148"/>
        <v>1199.850000000006</v>
      </c>
      <c r="J214" s="203">
        <f t="shared" si="144"/>
        <v>199.62999999999278</v>
      </c>
      <c r="K214" s="204">
        <f t="shared" si="145"/>
        <v>7.429999999999886</v>
      </c>
      <c r="L214" s="200">
        <f t="shared" si="149"/>
        <v>1322.3500000000083</v>
      </c>
      <c r="M214" s="217"/>
      <c r="N214" s="214"/>
    </row>
    <row r="215" spans="1:14" ht="16.5" customHeight="1">
      <c r="A215" s="203">
        <f t="shared" si="138"/>
        <v>198.13999999999413</v>
      </c>
      <c r="B215" s="204">
        <f t="shared" si="139"/>
        <v>5.939999999999918</v>
      </c>
      <c r="C215" s="200">
        <f t="shared" si="146"/>
        <v>960.2000000000027</v>
      </c>
      <c r="D215" s="203">
        <f t="shared" si="140"/>
        <v>198.63999999999368</v>
      </c>
      <c r="E215" s="204">
        <f t="shared" si="141"/>
        <v>6.439999999999907</v>
      </c>
      <c r="F215" s="200">
        <f t="shared" si="147"/>
        <v>1079.8000000000038</v>
      </c>
      <c r="G215" s="203">
        <f t="shared" si="142"/>
        <v>199.13999999999322</v>
      </c>
      <c r="H215" s="204">
        <f t="shared" si="143"/>
        <v>6.9399999999998965</v>
      </c>
      <c r="I215" s="200">
        <f t="shared" si="148"/>
        <v>1202.300000000006</v>
      </c>
      <c r="J215" s="203">
        <f t="shared" si="144"/>
        <v>199.63999999999277</v>
      </c>
      <c r="K215" s="204">
        <f t="shared" si="145"/>
        <v>7.439999999999886</v>
      </c>
      <c r="L215" s="200">
        <f t="shared" si="149"/>
        <v>1324.8000000000084</v>
      </c>
      <c r="M215" s="217"/>
      <c r="N215" s="214"/>
    </row>
    <row r="216" spans="1:14" ht="16.5" customHeight="1">
      <c r="A216" s="203">
        <f t="shared" si="138"/>
        <v>198.14999999999412</v>
      </c>
      <c r="B216" s="204">
        <f t="shared" si="139"/>
        <v>5.949999999999918</v>
      </c>
      <c r="C216" s="200">
        <f t="shared" si="146"/>
        <v>962.5000000000026</v>
      </c>
      <c r="D216" s="203">
        <f t="shared" si="140"/>
        <v>198.64999999999367</v>
      </c>
      <c r="E216" s="204">
        <f t="shared" si="141"/>
        <v>6.449999999999907</v>
      </c>
      <c r="F216" s="200">
        <f t="shared" si="147"/>
        <v>1082.2500000000039</v>
      </c>
      <c r="G216" s="203">
        <f t="shared" si="142"/>
        <v>199.1499999999932</v>
      </c>
      <c r="H216" s="204">
        <f t="shared" si="143"/>
        <v>6.949999999999896</v>
      </c>
      <c r="I216" s="200">
        <f t="shared" si="148"/>
        <v>1204.7500000000061</v>
      </c>
      <c r="J216" s="203">
        <f t="shared" si="144"/>
        <v>199.64999999999276</v>
      </c>
      <c r="K216" s="204">
        <f t="shared" si="145"/>
        <v>7.449999999999886</v>
      </c>
      <c r="L216" s="200">
        <f t="shared" si="149"/>
        <v>1327.2500000000084</v>
      </c>
      <c r="M216" s="217"/>
      <c r="N216" s="214"/>
    </row>
    <row r="217" spans="1:14" ht="16.5" customHeight="1">
      <c r="A217" s="203">
        <f t="shared" si="138"/>
        <v>198.1599999999941</v>
      </c>
      <c r="B217" s="204">
        <f t="shared" si="139"/>
        <v>5.959999999999917</v>
      </c>
      <c r="C217" s="200">
        <f t="shared" si="146"/>
        <v>964.8000000000026</v>
      </c>
      <c r="D217" s="203">
        <f t="shared" si="140"/>
        <v>198.65999999999366</v>
      </c>
      <c r="E217" s="204">
        <f t="shared" si="141"/>
        <v>6.459999999999907</v>
      </c>
      <c r="F217" s="200">
        <f t="shared" si="147"/>
        <v>1084.700000000004</v>
      </c>
      <c r="G217" s="203">
        <f t="shared" si="142"/>
        <v>199.1599999999932</v>
      </c>
      <c r="H217" s="204">
        <f t="shared" si="143"/>
        <v>6.959999999999896</v>
      </c>
      <c r="I217" s="200">
        <f t="shared" si="148"/>
        <v>1207.2000000000062</v>
      </c>
      <c r="J217" s="203">
        <f t="shared" si="144"/>
        <v>199.65999999999275</v>
      </c>
      <c r="K217" s="204">
        <f t="shared" si="145"/>
        <v>7.459999999999885</v>
      </c>
      <c r="L217" s="200">
        <f t="shared" si="149"/>
        <v>1329.7000000000085</v>
      </c>
      <c r="M217" s="217"/>
      <c r="N217" s="214"/>
    </row>
    <row r="218" spans="1:14" ht="16.5" customHeight="1">
      <c r="A218" s="203">
        <f t="shared" si="138"/>
        <v>198.1699999999941</v>
      </c>
      <c r="B218" s="204">
        <f t="shared" si="139"/>
        <v>5.969999999999917</v>
      </c>
      <c r="C218" s="200">
        <f t="shared" si="146"/>
        <v>967.1000000000025</v>
      </c>
      <c r="D218" s="203">
        <f t="shared" si="140"/>
        <v>198.66999999999365</v>
      </c>
      <c r="E218" s="204">
        <f t="shared" si="141"/>
        <v>6.4699999999999065</v>
      </c>
      <c r="F218" s="200">
        <f t="shared" si="147"/>
        <v>1087.150000000004</v>
      </c>
      <c r="G218" s="203">
        <f t="shared" si="142"/>
        <v>199.1699999999932</v>
      </c>
      <c r="H218" s="204">
        <f t="shared" si="143"/>
        <v>6.969999999999896</v>
      </c>
      <c r="I218" s="200">
        <f t="shared" si="148"/>
        <v>1209.6500000000062</v>
      </c>
      <c r="J218" s="203">
        <f t="shared" si="144"/>
        <v>199.66999999999274</v>
      </c>
      <c r="K218" s="204">
        <f t="shared" si="145"/>
        <v>7.469999999999885</v>
      </c>
      <c r="L218" s="200">
        <f t="shared" si="149"/>
        <v>1332.1500000000085</v>
      </c>
      <c r="M218" s="217"/>
      <c r="N218" s="214"/>
    </row>
    <row r="219" spans="1:14" ht="16.5" customHeight="1">
      <c r="A219" s="203">
        <f t="shared" si="138"/>
        <v>198.1799999999941</v>
      </c>
      <c r="B219" s="204">
        <f t="shared" si="139"/>
        <v>5.979999999999917</v>
      </c>
      <c r="C219" s="200">
        <f t="shared" si="146"/>
        <v>969.4000000000025</v>
      </c>
      <c r="D219" s="203">
        <f t="shared" si="140"/>
        <v>198.67999999999364</v>
      </c>
      <c r="E219" s="204">
        <f t="shared" si="141"/>
        <v>6.479999999999906</v>
      </c>
      <c r="F219" s="200">
        <f t="shared" si="147"/>
        <v>1089.600000000004</v>
      </c>
      <c r="G219" s="203">
        <f t="shared" si="142"/>
        <v>199.17999999999319</v>
      </c>
      <c r="H219" s="204">
        <f t="shared" si="143"/>
        <v>6.979999999999896</v>
      </c>
      <c r="I219" s="200">
        <f t="shared" si="148"/>
        <v>1212.1000000000063</v>
      </c>
      <c r="J219" s="203">
        <f t="shared" si="144"/>
        <v>199.67999999999273</v>
      </c>
      <c r="K219" s="204">
        <f t="shared" si="145"/>
        <v>7.479999999999885</v>
      </c>
      <c r="L219" s="200">
        <f t="shared" si="149"/>
        <v>1334.6000000000085</v>
      </c>
      <c r="M219" s="217"/>
      <c r="N219" s="214"/>
    </row>
    <row r="220" spans="1:14" ht="16.5" customHeight="1">
      <c r="A220" s="212">
        <f t="shared" si="138"/>
        <v>198.1899999999941</v>
      </c>
      <c r="B220" s="213">
        <f t="shared" si="139"/>
        <v>5.989999999999917</v>
      </c>
      <c r="C220" s="207">
        <f t="shared" si="146"/>
        <v>971.7000000000024</v>
      </c>
      <c r="D220" s="212">
        <f t="shared" si="140"/>
        <v>198.68999999999363</v>
      </c>
      <c r="E220" s="213">
        <f t="shared" si="141"/>
        <v>6.489999999999906</v>
      </c>
      <c r="F220" s="207">
        <f t="shared" si="147"/>
        <v>1092.050000000004</v>
      </c>
      <c r="G220" s="212">
        <f t="shared" si="142"/>
        <v>199.18999999999318</v>
      </c>
      <c r="H220" s="213">
        <f t="shared" si="143"/>
        <v>6.989999999999895</v>
      </c>
      <c r="I220" s="207">
        <f t="shared" si="148"/>
        <v>1214.5500000000063</v>
      </c>
      <c r="J220" s="212">
        <f t="shared" si="144"/>
        <v>199.68999999999272</v>
      </c>
      <c r="K220" s="213">
        <f t="shared" si="145"/>
        <v>7.489999999999885</v>
      </c>
      <c r="L220" s="207">
        <f t="shared" si="149"/>
        <v>1337.0500000000086</v>
      </c>
      <c r="M220" s="217"/>
      <c r="N220" s="214"/>
    </row>
    <row r="221" spans="1:14" ht="22.5" customHeight="1">
      <c r="A221" s="185" t="s">
        <v>110</v>
      </c>
      <c r="B221" s="185"/>
      <c r="C221" s="185"/>
      <c r="D221" s="185"/>
      <c r="E221" s="185"/>
      <c r="F221" s="185"/>
      <c r="G221" s="185"/>
      <c r="H221" s="185"/>
      <c r="I221" s="186"/>
      <c r="J221" s="186"/>
      <c r="K221" s="186"/>
      <c r="L221" s="186"/>
      <c r="M221" s="217"/>
      <c r="N221" s="214"/>
    </row>
    <row r="222" spans="1:14" ht="22.5" customHeight="1">
      <c r="A222" s="185" t="s">
        <v>111</v>
      </c>
      <c r="B222" s="185"/>
      <c r="C222" s="185"/>
      <c r="D222" s="185"/>
      <c r="E222" s="185"/>
      <c r="F222" s="185"/>
      <c r="G222" s="185"/>
      <c r="H222" s="185"/>
      <c r="I222" s="186"/>
      <c r="J222" s="186"/>
      <c r="K222" s="186"/>
      <c r="L222" s="186"/>
      <c r="M222" s="217"/>
      <c r="N222" s="214"/>
    </row>
    <row r="223" spans="1:14" ht="22.5" customHeight="1">
      <c r="A223" s="191" t="s">
        <v>103</v>
      </c>
      <c r="B223" s="185"/>
      <c r="C223" s="185"/>
      <c r="D223" s="185"/>
      <c r="E223" s="185"/>
      <c r="F223" s="185"/>
      <c r="G223" s="185"/>
      <c r="H223" s="185"/>
      <c r="I223" s="186"/>
      <c r="J223" s="186"/>
      <c r="K223" s="186"/>
      <c r="L223" s="186"/>
      <c r="M223" s="217"/>
      <c r="N223" s="214"/>
    </row>
    <row r="224" spans="1:14" ht="22.5" customHeight="1">
      <c r="A224" s="192" t="s">
        <v>17</v>
      </c>
      <c r="B224" s="192" t="s">
        <v>17</v>
      </c>
      <c r="C224" s="192" t="s">
        <v>18</v>
      </c>
      <c r="D224" s="192" t="s">
        <v>17</v>
      </c>
      <c r="E224" s="192" t="s">
        <v>17</v>
      </c>
      <c r="F224" s="192" t="s">
        <v>18</v>
      </c>
      <c r="G224" s="192" t="s">
        <v>17</v>
      </c>
      <c r="H224" s="192" t="s">
        <v>17</v>
      </c>
      <c r="I224" s="192" t="s">
        <v>18</v>
      </c>
      <c r="J224" s="192" t="s">
        <v>17</v>
      </c>
      <c r="K224" s="192" t="s">
        <v>17</v>
      </c>
      <c r="L224" s="192" t="s">
        <v>18</v>
      </c>
      <c r="M224" s="217"/>
      <c r="N224" s="214"/>
    </row>
    <row r="225" spans="1:14" ht="22.5" customHeight="1">
      <c r="A225" s="195" t="s">
        <v>104</v>
      </c>
      <c r="B225" s="195" t="s">
        <v>105</v>
      </c>
      <c r="C225" s="195" t="s">
        <v>106</v>
      </c>
      <c r="D225" s="195" t="s">
        <v>104</v>
      </c>
      <c r="E225" s="195" t="s">
        <v>105</v>
      </c>
      <c r="F225" s="195" t="s">
        <v>106</v>
      </c>
      <c r="G225" s="195" t="s">
        <v>104</v>
      </c>
      <c r="H225" s="195" t="s">
        <v>105</v>
      </c>
      <c r="I225" s="195" t="s">
        <v>106</v>
      </c>
      <c r="J225" s="195" t="s">
        <v>104</v>
      </c>
      <c r="K225" s="195" t="s">
        <v>105</v>
      </c>
      <c r="L225" s="195" t="s">
        <v>106</v>
      </c>
      <c r="M225" s="217"/>
      <c r="N225" s="214"/>
    </row>
    <row r="226" spans="1:14" ht="16.5" customHeight="1">
      <c r="A226" s="197">
        <f>J220+0.01</f>
        <v>199.6999999999927</v>
      </c>
      <c r="B226" s="198">
        <f>K220+0.01</f>
        <v>7.4999999999998845</v>
      </c>
      <c r="C226" s="219">
        <f>+L220+$N$85/10</f>
        <v>1339.5000000000086</v>
      </c>
      <c r="D226" s="197">
        <f>+A275+0.01</f>
        <v>200.19999999999226</v>
      </c>
      <c r="E226" s="198">
        <f>+B275+0.01</f>
        <v>7.999999999999874</v>
      </c>
      <c r="F226" s="219">
        <f>+C275+$N$90/10</f>
        <v>1463.00000000001</v>
      </c>
      <c r="G226" s="197">
        <f>+D275+0.01</f>
        <v>200.6999999999918</v>
      </c>
      <c r="H226" s="198">
        <f>+E275+0.01</f>
        <v>8.499999999999863</v>
      </c>
      <c r="I226" s="219">
        <f>+F275+$N$95/10</f>
        <v>1590.5000000000077</v>
      </c>
      <c r="J226" s="197">
        <f>+G275+0.01</f>
        <v>201.19999999999135</v>
      </c>
      <c r="K226" s="218">
        <f>+H275+0.01</f>
        <v>8.999999999999853</v>
      </c>
      <c r="L226" s="219"/>
      <c r="M226" s="217"/>
      <c r="N226" s="214"/>
    </row>
    <row r="227" spans="1:14" ht="16.5" customHeight="1">
      <c r="A227" s="203">
        <f aca="true" t="shared" si="150" ref="A227:A258">+A226+0.01</f>
        <v>199.7099999999927</v>
      </c>
      <c r="B227" s="204">
        <f aca="true" t="shared" si="151" ref="B227:B258">+B226+0.01</f>
        <v>7.509999999999884</v>
      </c>
      <c r="C227" s="200">
        <f aca="true" t="shared" si="152" ref="C227:C236">+C226+$N$86/10</f>
        <v>1341.9500000000087</v>
      </c>
      <c r="D227" s="203">
        <f aca="true" t="shared" si="153" ref="D227:D258">+D226+0.01</f>
        <v>200.20999999999225</v>
      </c>
      <c r="E227" s="204">
        <f aca="true" t="shared" si="154" ref="E227:E258">+E226+0.01</f>
        <v>8.009999999999874</v>
      </c>
      <c r="F227" s="200">
        <f aca="true" t="shared" si="155" ref="F227:F236">+F226+$N$91/10</f>
        <v>1465.55000000001</v>
      </c>
      <c r="G227" s="203">
        <f aca="true" t="shared" si="156" ref="G227:G258">+G226+0.01</f>
        <v>200.7099999999918</v>
      </c>
      <c r="H227" s="204">
        <f aca="true" t="shared" si="157" ref="H227:H258">+H226+0.01</f>
        <v>8.509999999999863</v>
      </c>
      <c r="I227" s="200">
        <f aca="true" t="shared" si="158" ref="I227:I236">+I226+$N$96/10</f>
        <v>1593.0500000000077</v>
      </c>
      <c r="J227" s="203">
        <f aca="true" t="shared" si="159" ref="J227:J258">+J226+0.01</f>
        <v>201.20999999999134</v>
      </c>
      <c r="K227" s="204">
        <f aca="true" t="shared" si="160" ref="K227:K258">+K226+0.01</f>
        <v>9.009999999999852</v>
      </c>
      <c r="L227" s="200"/>
      <c r="M227" s="217"/>
      <c r="N227" s="214"/>
    </row>
    <row r="228" spans="1:14" ht="16.5" customHeight="1">
      <c r="A228" s="203">
        <f t="shared" si="150"/>
        <v>199.7199999999927</v>
      </c>
      <c r="B228" s="204">
        <f t="shared" si="151"/>
        <v>7.519999999999884</v>
      </c>
      <c r="C228" s="200">
        <f t="shared" si="152"/>
        <v>1344.4000000000087</v>
      </c>
      <c r="D228" s="203">
        <f t="shared" si="153"/>
        <v>200.21999999999224</v>
      </c>
      <c r="E228" s="204">
        <f t="shared" si="154"/>
        <v>8.019999999999873</v>
      </c>
      <c r="F228" s="200">
        <f t="shared" si="155"/>
        <v>1468.10000000001</v>
      </c>
      <c r="G228" s="203">
        <f t="shared" si="156"/>
        <v>200.71999999999178</v>
      </c>
      <c r="H228" s="204">
        <f t="shared" si="157"/>
        <v>8.519999999999863</v>
      </c>
      <c r="I228" s="200">
        <f t="shared" si="158"/>
        <v>1595.6000000000076</v>
      </c>
      <c r="J228" s="203">
        <f t="shared" si="159"/>
        <v>201.21999999999133</v>
      </c>
      <c r="K228" s="204">
        <f t="shared" si="160"/>
        <v>9.019999999999852</v>
      </c>
      <c r="L228" s="200"/>
      <c r="M228" s="217"/>
      <c r="N228" s="214"/>
    </row>
    <row r="229" spans="1:14" ht="16.5" customHeight="1">
      <c r="A229" s="203">
        <f t="shared" si="150"/>
        <v>199.72999999999269</v>
      </c>
      <c r="B229" s="204">
        <f t="shared" si="151"/>
        <v>7.529999999999884</v>
      </c>
      <c r="C229" s="200">
        <f t="shared" si="152"/>
        <v>1346.8500000000088</v>
      </c>
      <c r="D229" s="203">
        <f t="shared" si="153"/>
        <v>200.22999999999223</v>
      </c>
      <c r="E229" s="204">
        <f t="shared" si="154"/>
        <v>8.029999999999873</v>
      </c>
      <c r="F229" s="200">
        <f t="shared" si="155"/>
        <v>1470.6500000000099</v>
      </c>
      <c r="G229" s="203">
        <f t="shared" si="156"/>
        <v>200.72999999999178</v>
      </c>
      <c r="H229" s="204">
        <f t="shared" si="157"/>
        <v>8.529999999999863</v>
      </c>
      <c r="I229" s="200">
        <f t="shared" si="158"/>
        <v>1598.1500000000076</v>
      </c>
      <c r="J229" s="203">
        <f t="shared" si="159"/>
        <v>201.22999999999132</v>
      </c>
      <c r="K229" s="204">
        <f t="shared" si="160"/>
        <v>9.029999999999852</v>
      </c>
      <c r="L229" s="200"/>
      <c r="M229" s="217"/>
      <c r="N229" s="214"/>
    </row>
    <row r="230" spans="1:14" ht="16.5" customHeight="1">
      <c r="A230" s="203">
        <f t="shared" si="150"/>
        <v>199.73999999999268</v>
      </c>
      <c r="B230" s="204">
        <f t="shared" si="151"/>
        <v>7.539999999999884</v>
      </c>
      <c r="C230" s="200">
        <f t="shared" si="152"/>
        <v>1349.3000000000088</v>
      </c>
      <c r="D230" s="203">
        <f t="shared" si="153"/>
        <v>200.23999999999222</v>
      </c>
      <c r="E230" s="204">
        <f t="shared" si="154"/>
        <v>8.039999999999873</v>
      </c>
      <c r="F230" s="200">
        <f t="shared" si="155"/>
        <v>1473.2000000000098</v>
      </c>
      <c r="G230" s="203">
        <f t="shared" si="156"/>
        <v>200.73999999999177</v>
      </c>
      <c r="H230" s="204">
        <f t="shared" si="157"/>
        <v>8.539999999999862</v>
      </c>
      <c r="I230" s="200">
        <f t="shared" si="158"/>
        <v>1600.7000000000075</v>
      </c>
      <c r="J230" s="203">
        <f t="shared" si="159"/>
        <v>201.2399999999913</v>
      </c>
      <c r="K230" s="204">
        <f t="shared" si="160"/>
        <v>9.039999999999852</v>
      </c>
      <c r="L230" s="200"/>
      <c r="M230" s="217"/>
      <c r="N230" s="214"/>
    </row>
    <row r="231" spans="1:14" ht="16.5" customHeight="1">
      <c r="A231" s="203">
        <f t="shared" si="150"/>
        <v>199.74999999999267</v>
      </c>
      <c r="B231" s="204">
        <f t="shared" si="151"/>
        <v>7.5499999999998835</v>
      </c>
      <c r="C231" s="200">
        <f t="shared" si="152"/>
        <v>1351.7500000000089</v>
      </c>
      <c r="D231" s="203">
        <f t="shared" si="153"/>
        <v>200.2499999999922</v>
      </c>
      <c r="E231" s="204">
        <f t="shared" si="154"/>
        <v>8.049999999999873</v>
      </c>
      <c r="F231" s="200">
        <f t="shared" si="155"/>
        <v>1475.7500000000098</v>
      </c>
      <c r="G231" s="203">
        <f t="shared" si="156"/>
        <v>200.74999999999176</v>
      </c>
      <c r="H231" s="204">
        <f t="shared" si="157"/>
        <v>8.549999999999862</v>
      </c>
      <c r="I231" s="200">
        <f t="shared" si="158"/>
        <v>1603.2500000000075</v>
      </c>
      <c r="J231" s="203">
        <f t="shared" si="159"/>
        <v>201.2499999999913</v>
      </c>
      <c r="K231" s="204">
        <f t="shared" si="160"/>
        <v>9.049999999999851</v>
      </c>
      <c r="L231" s="200"/>
      <c r="M231" s="217"/>
      <c r="N231" s="214"/>
    </row>
    <row r="232" spans="1:14" ht="16.5" customHeight="1">
      <c r="A232" s="203">
        <f t="shared" si="150"/>
        <v>199.75999999999266</v>
      </c>
      <c r="B232" s="204">
        <f t="shared" si="151"/>
        <v>7.559999999999883</v>
      </c>
      <c r="C232" s="200">
        <f t="shared" si="152"/>
        <v>1354.200000000009</v>
      </c>
      <c r="D232" s="203">
        <f t="shared" si="153"/>
        <v>200.2599999999922</v>
      </c>
      <c r="E232" s="204">
        <f t="shared" si="154"/>
        <v>8.059999999999873</v>
      </c>
      <c r="F232" s="200">
        <f t="shared" si="155"/>
        <v>1478.3000000000097</v>
      </c>
      <c r="G232" s="203">
        <f t="shared" si="156"/>
        <v>200.75999999999175</v>
      </c>
      <c r="H232" s="204">
        <f t="shared" si="157"/>
        <v>8.559999999999862</v>
      </c>
      <c r="I232" s="200">
        <f t="shared" si="158"/>
        <v>1605.8000000000075</v>
      </c>
      <c r="J232" s="203">
        <f t="shared" si="159"/>
        <v>201.2599999999913</v>
      </c>
      <c r="K232" s="204">
        <f t="shared" si="160"/>
        <v>9.059999999999851</v>
      </c>
      <c r="L232" s="200"/>
      <c r="M232" s="217"/>
      <c r="N232" s="214"/>
    </row>
    <row r="233" spans="1:14" ht="16.5" customHeight="1">
      <c r="A233" s="203">
        <f t="shared" si="150"/>
        <v>199.76999999999265</v>
      </c>
      <c r="B233" s="204">
        <f t="shared" si="151"/>
        <v>7.569999999999883</v>
      </c>
      <c r="C233" s="200">
        <f t="shared" si="152"/>
        <v>1356.650000000009</v>
      </c>
      <c r="D233" s="203">
        <f t="shared" si="153"/>
        <v>200.2699999999922</v>
      </c>
      <c r="E233" s="204">
        <f t="shared" si="154"/>
        <v>8.069999999999872</v>
      </c>
      <c r="F233" s="200">
        <f t="shared" si="155"/>
        <v>1480.8500000000097</v>
      </c>
      <c r="G233" s="203">
        <f t="shared" si="156"/>
        <v>200.76999999999174</v>
      </c>
      <c r="H233" s="204">
        <f t="shared" si="157"/>
        <v>8.569999999999862</v>
      </c>
      <c r="I233" s="200">
        <f t="shared" si="158"/>
        <v>1608.3500000000074</v>
      </c>
      <c r="J233" s="203">
        <f t="shared" si="159"/>
        <v>201.26999999999128</v>
      </c>
      <c r="K233" s="204">
        <f t="shared" si="160"/>
        <v>9.069999999999851</v>
      </c>
      <c r="L233" s="200"/>
      <c r="M233" s="217"/>
      <c r="N233" s="214"/>
    </row>
    <row r="234" spans="1:14" ht="16.5" customHeight="1">
      <c r="A234" s="203">
        <f t="shared" si="150"/>
        <v>199.77999999999264</v>
      </c>
      <c r="B234" s="204">
        <f t="shared" si="151"/>
        <v>7.579999999999883</v>
      </c>
      <c r="C234" s="200">
        <f t="shared" si="152"/>
        <v>1359.100000000009</v>
      </c>
      <c r="D234" s="203">
        <f t="shared" si="153"/>
        <v>200.27999999999219</v>
      </c>
      <c r="E234" s="204">
        <f t="shared" si="154"/>
        <v>8.079999999999872</v>
      </c>
      <c r="F234" s="200">
        <f t="shared" si="155"/>
        <v>1483.4000000000096</v>
      </c>
      <c r="G234" s="203">
        <f t="shared" si="156"/>
        <v>200.77999999999173</v>
      </c>
      <c r="H234" s="204">
        <f t="shared" si="157"/>
        <v>8.579999999999862</v>
      </c>
      <c r="I234" s="200">
        <f t="shared" si="158"/>
        <v>1610.9000000000074</v>
      </c>
      <c r="J234" s="203">
        <f t="shared" si="159"/>
        <v>201.27999999999128</v>
      </c>
      <c r="K234" s="204">
        <f t="shared" si="160"/>
        <v>9.07999999999985</v>
      </c>
      <c r="L234" s="200"/>
      <c r="M234" s="217"/>
      <c r="N234" s="214"/>
    </row>
    <row r="235" spans="1:14" ht="16.5" customHeight="1">
      <c r="A235" s="203">
        <f t="shared" si="150"/>
        <v>199.78999999999263</v>
      </c>
      <c r="B235" s="204">
        <f t="shared" si="151"/>
        <v>7.589999999999883</v>
      </c>
      <c r="C235" s="200">
        <f t="shared" si="152"/>
        <v>1361.550000000009</v>
      </c>
      <c r="D235" s="203">
        <f t="shared" si="153"/>
        <v>200.28999999999218</v>
      </c>
      <c r="E235" s="204">
        <f t="shared" si="154"/>
        <v>8.089999999999872</v>
      </c>
      <c r="F235" s="200">
        <f t="shared" si="155"/>
        <v>1485.9500000000096</v>
      </c>
      <c r="G235" s="203">
        <f t="shared" si="156"/>
        <v>200.78999999999172</v>
      </c>
      <c r="H235" s="204">
        <f t="shared" si="157"/>
        <v>8.589999999999861</v>
      </c>
      <c r="I235" s="200">
        <f t="shared" si="158"/>
        <v>1613.4500000000073</v>
      </c>
      <c r="J235" s="203">
        <f t="shared" si="159"/>
        <v>201.28999999999127</v>
      </c>
      <c r="K235" s="204">
        <f t="shared" si="160"/>
        <v>9.08999999999985</v>
      </c>
      <c r="L235" s="200"/>
      <c r="M235" s="217"/>
      <c r="N235" s="214"/>
    </row>
    <row r="236" spans="1:14" ht="16.5" customHeight="1">
      <c r="A236" s="205">
        <f t="shared" si="150"/>
        <v>199.79999999999262</v>
      </c>
      <c r="B236" s="206">
        <f t="shared" si="151"/>
        <v>7.599999999999882</v>
      </c>
      <c r="C236" s="207">
        <f t="shared" si="152"/>
        <v>1364.000000000009</v>
      </c>
      <c r="D236" s="205">
        <f t="shared" si="153"/>
        <v>200.29999999999217</v>
      </c>
      <c r="E236" s="206">
        <f t="shared" si="154"/>
        <v>8.099999999999872</v>
      </c>
      <c r="F236" s="207">
        <f t="shared" si="155"/>
        <v>1488.5000000000095</v>
      </c>
      <c r="G236" s="205">
        <f t="shared" si="156"/>
        <v>200.7999999999917</v>
      </c>
      <c r="H236" s="206">
        <f t="shared" si="157"/>
        <v>8.599999999999861</v>
      </c>
      <c r="I236" s="207">
        <f t="shared" si="158"/>
        <v>1616.0000000000073</v>
      </c>
      <c r="J236" s="205">
        <f t="shared" si="159"/>
        <v>201.29999999999126</v>
      </c>
      <c r="K236" s="206">
        <f t="shared" si="160"/>
        <v>9.09999999999985</v>
      </c>
      <c r="L236" s="207"/>
      <c r="M236" s="217"/>
      <c r="N236" s="214"/>
    </row>
    <row r="237" spans="1:14" ht="16.5" customHeight="1">
      <c r="A237" s="215">
        <f t="shared" si="150"/>
        <v>199.8099999999926</v>
      </c>
      <c r="B237" s="216">
        <f t="shared" si="151"/>
        <v>7.609999999999882</v>
      </c>
      <c r="C237" s="201">
        <f aca="true" t="shared" si="161" ref="C237:C246">+C236+$N$87/10</f>
        <v>1366.4500000000091</v>
      </c>
      <c r="D237" s="215">
        <f t="shared" si="153"/>
        <v>200.30999999999216</v>
      </c>
      <c r="E237" s="216">
        <f t="shared" si="154"/>
        <v>8.109999999999872</v>
      </c>
      <c r="F237" s="201">
        <f aca="true" t="shared" si="162" ref="F237:F246">+F236+$N$92/10</f>
        <v>1491.0500000000095</v>
      </c>
      <c r="G237" s="215">
        <f t="shared" si="156"/>
        <v>200.8099999999917</v>
      </c>
      <c r="H237" s="216">
        <f t="shared" si="157"/>
        <v>8.60999999999986</v>
      </c>
      <c r="I237" s="201">
        <f aca="true" t="shared" si="163" ref="I237:I246">+I236+$N$97/10</f>
        <v>1618.5500000000072</v>
      </c>
      <c r="J237" s="215">
        <f t="shared" si="159"/>
        <v>201.30999999999125</v>
      </c>
      <c r="K237" s="216">
        <f t="shared" si="160"/>
        <v>9.10999999999985</v>
      </c>
      <c r="L237" s="201"/>
      <c r="M237" s="217"/>
      <c r="N237" s="220"/>
    </row>
    <row r="238" spans="1:14" ht="16.5" customHeight="1">
      <c r="A238" s="203">
        <f t="shared" si="150"/>
        <v>199.8199999999926</v>
      </c>
      <c r="B238" s="204">
        <f t="shared" si="151"/>
        <v>7.619999999999882</v>
      </c>
      <c r="C238" s="200">
        <f t="shared" si="161"/>
        <v>1368.9000000000092</v>
      </c>
      <c r="D238" s="203">
        <f t="shared" si="153"/>
        <v>200.31999999999215</v>
      </c>
      <c r="E238" s="204">
        <f t="shared" si="154"/>
        <v>8.119999999999871</v>
      </c>
      <c r="F238" s="200">
        <f t="shared" si="162"/>
        <v>1493.6000000000095</v>
      </c>
      <c r="G238" s="203">
        <f t="shared" si="156"/>
        <v>200.8199999999917</v>
      </c>
      <c r="H238" s="204">
        <f t="shared" si="157"/>
        <v>8.61999999999986</v>
      </c>
      <c r="I238" s="200">
        <f t="shared" si="163"/>
        <v>1621.1000000000072</v>
      </c>
      <c r="J238" s="203">
        <f t="shared" si="159"/>
        <v>201.31999999999124</v>
      </c>
      <c r="K238" s="204">
        <f t="shared" si="160"/>
        <v>9.11999999999985</v>
      </c>
      <c r="L238" s="200"/>
      <c r="M238" s="217"/>
      <c r="N238" s="214"/>
    </row>
    <row r="239" spans="1:14" ht="16.5" customHeight="1">
      <c r="A239" s="203">
        <f t="shared" si="150"/>
        <v>199.8299999999926</v>
      </c>
      <c r="B239" s="204">
        <f t="shared" si="151"/>
        <v>7.629999999999882</v>
      </c>
      <c r="C239" s="200">
        <f t="shared" si="161"/>
        <v>1371.3500000000092</v>
      </c>
      <c r="D239" s="203">
        <f t="shared" si="153"/>
        <v>200.32999999999214</v>
      </c>
      <c r="E239" s="204">
        <f t="shared" si="154"/>
        <v>8.129999999999871</v>
      </c>
      <c r="F239" s="200">
        <f t="shared" si="162"/>
        <v>1496.1500000000094</v>
      </c>
      <c r="G239" s="203">
        <f t="shared" si="156"/>
        <v>200.82999999999168</v>
      </c>
      <c r="H239" s="204">
        <f t="shared" si="157"/>
        <v>8.62999999999986</v>
      </c>
      <c r="I239" s="200">
        <f t="shared" si="163"/>
        <v>1623.6500000000071</v>
      </c>
      <c r="J239" s="203">
        <f t="shared" si="159"/>
        <v>201.32999999999123</v>
      </c>
      <c r="K239" s="204">
        <f t="shared" si="160"/>
        <v>9.12999999999985</v>
      </c>
      <c r="L239" s="200"/>
      <c r="M239" s="217"/>
      <c r="N239" s="214"/>
    </row>
    <row r="240" spans="1:14" ht="16.5" customHeight="1">
      <c r="A240" s="203">
        <f t="shared" si="150"/>
        <v>199.83999999999259</v>
      </c>
      <c r="B240" s="204">
        <f t="shared" si="151"/>
        <v>7.6399999999998816</v>
      </c>
      <c r="C240" s="200">
        <f t="shared" si="161"/>
        <v>1373.8000000000093</v>
      </c>
      <c r="D240" s="203">
        <f t="shared" si="153"/>
        <v>200.33999999999213</v>
      </c>
      <c r="E240" s="204">
        <f t="shared" si="154"/>
        <v>8.139999999999871</v>
      </c>
      <c r="F240" s="200">
        <f t="shared" si="162"/>
        <v>1498.7000000000094</v>
      </c>
      <c r="G240" s="203">
        <f t="shared" si="156"/>
        <v>200.83999999999168</v>
      </c>
      <c r="H240" s="204">
        <f t="shared" si="157"/>
        <v>8.63999999999986</v>
      </c>
      <c r="I240" s="200">
        <f t="shared" si="163"/>
        <v>1626.200000000007</v>
      </c>
      <c r="J240" s="203">
        <f t="shared" si="159"/>
        <v>201.33999999999122</v>
      </c>
      <c r="K240" s="204">
        <f t="shared" si="160"/>
        <v>9.13999999999985</v>
      </c>
      <c r="L240" s="200"/>
      <c r="M240" s="217"/>
      <c r="N240" s="214"/>
    </row>
    <row r="241" spans="1:14" ht="16.5" customHeight="1">
      <c r="A241" s="203">
        <f t="shared" si="150"/>
        <v>199.84999999999258</v>
      </c>
      <c r="B241" s="204">
        <f t="shared" si="151"/>
        <v>7.649999999999881</v>
      </c>
      <c r="C241" s="200">
        <f t="shared" si="161"/>
        <v>1376.2500000000093</v>
      </c>
      <c r="D241" s="203">
        <f t="shared" si="153"/>
        <v>200.34999999999212</v>
      </c>
      <c r="E241" s="204">
        <f t="shared" si="154"/>
        <v>8.14999999999987</v>
      </c>
      <c r="F241" s="200">
        <f t="shared" si="162"/>
        <v>1501.2500000000093</v>
      </c>
      <c r="G241" s="203">
        <f t="shared" si="156"/>
        <v>200.84999999999167</v>
      </c>
      <c r="H241" s="204">
        <f t="shared" si="157"/>
        <v>8.64999999999986</v>
      </c>
      <c r="I241" s="200">
        <f t="shared" si="163"/>
        <v>1628.750000000007</v>
      </c>
      <c r="J241" s="203">
        <f t="shared" si="159"/>
        <v>201.3499999999912</v>
      </c>
      <c r="K241" s="204">
        <f t="shared" si="160"/>
        <v>9.14999999999985</v>
      </c>
      <c r="L241" s="200"/>
      <c r="M241" s="217"/>
      <c r="N241" s="214"/>
    </row>
    <row r="242" spans="1:14" ht="16.5" customHeight="1">
      <c r="A242" s="203">
        <f t="shared" si="150"/>
        <v>199.85999999999257</v>
      </c>
      <c r="B242" s="204">
        <f t="shared" si="151"/>
        <v>7.659999999999881</v>
      </c>
      <c r="C242" s="200">
        <f t="shared" si="161"/>
        <v>1378.7000000000094</v>
      </c>
      <c r="D242" s="203">
        <f t="shared" si="153"/>
        <v>200.3599999999921</v>
      </c>
      <c r="E242" s="204">
        <f t="shared" si="154"/>
        <v>8.15999999999987</v>
      </c>
      <c r="F242" s="200">
        <f t="shared" si="162"/>
        <v>1503.8000000000093</v>
      </c>
      <c r="G242" s="203">
        <f t="shared" si="156"/>
        <v>200.85999999999166</v>
      </c>
      <c r="H242" s="204">
        <f t="shared" si="157"/>
        <v>8.65999999999986</v>
      </c>
      <c r="I242" s="200">
        <f t="shared" si="163"/>
        <v>1631.300000000007</v>
      </c>
      <c r="J242" s="203">
        <f t="shared" si="159"/>
        <v>201.3599999999912</v>
      </c>
      <c r="K242" s="204">
        <f t="shared" si="160"/>
        <v>9.15999999999985</v>
      </c>
      <c r="L242" s="200"/>
      <c r="M242" s="217"/>
      <c r="N242" s="214"/>
    </row>
    <row r="243" spans="1:14" ht="16.5" customHeight="1">
      <c r="A243" s="203">
        <f t="shared" si="150"/>
        <v>199.86999999999256</v>
      </c>
      <c r="B243" s="204">
        <f t="shared" si="151"/>
        <v>7.669999999999881</v>
      </c>
      <c r="C243" s="200">
        <f t="shared" si="161"/>
        <v>1381.1500000000094</v>
      </c>
      <c r="D243" s="203">
        <f t="shared" si="153"/>
        <v>200.3699999999921</v>
      </c>
      <c r="E243" s="204">
        <f t="shared" si="154"/>
        <v>8.16999999999987</v>
      </c>
      <c r="F243" s="200">
        <f t="shared" si="162"/>
        <v>1506.3500000000092</v>
      </c>
      <c r="G243" s="203">
        <f t="shared" si="156"/>
        <v>200.86999999999165</v>
      </c>
      <c r="H243" s="204">
        <f t="shared" si="157"/>
        <v>8.66999999999986</v>
      </c>
      <c r="I243" s="200">
        <f t="shared" si="163"/>
        <v>1633.850000000007</v>
      </c>
      <c r="J243" s="203">
        <f t="shared" si="159"/>
        <v>201.3699999999912</v>
      </c>
      <c r="K243" s="204">
        <f t="shared" si="160"/>
        <v>9.169999999999849</v>
      </c>
      <c r="L243" s="200"/>
      <c r="M243" s="217"/>
      <c r="N243" s="214"/>
    </row>
    <row r="244" spans="1:14" ht="16.5" customHeight="1">
      <c r="A244" s="203">
        <f t="shared" si="150"/>
        <v>199.87999999999255</v>
      </c>
      <c r="B244" s="204">
        <f t="shared" si="151"/>
        <v>7.679999999999881</v>
      </c>
      <c r="C244" s="200">
        <f t="shared" si="161"/>
        <v>1383.6000000000095</v>
      </c>
      <c r="D244" s="203">
        <f t="shared" si="153"/>
        <v>200.3799999999921</v>
      </c>
      <c r="E244" s="204">
        <f t="shared" si="154"/>
        <v>8.17999999999987</v>
      </c>
      <c r="F244" s="200">
        <f t="shared" si="162"/>
        <v>1508.9000000000092</v>
      </c>
      <c r="G244" s="203">
        <f t="shared" si="156"/>
        <v>200.87999999999164</v>
      </c>
      <c r="H244" s="204">
        <f t="shared" si="157"/>
        <v>8.67999999999986</v>
      </c>
      <c r="I244" s="200">
        <f t="shared" si="163"/>
        <v>1636.400000000007</v>
      </c>
      <c r="J244" s="203">
        <f t="shared" si="159"/>
        <v>201.37999999999118</v>
      </c>
      <c r="K244" s="204">
        <f t="shared" si="160"/>
        <v>9.179999999999849</v>
      </c>
      <c r="L244" s="200"/>
      <c r="M244" s="217"/>
      <c r="N244" s="214"/>
    </row>
    <row r="245" spans="1:14" ht="16.5" customHeight="1">
      <c r="A245" s="203">
        <f t="shared" si="150"/>
        <v>199.88999999999254</v>
      </c>
      <c r="B245" s="204">
        <f t="shared" si="151"/>
        <v>7.6899999999998805</v>
      </c>
      <c r="C245" s="200">
        <f t="shared" si="161"/>
        <v>1386.0500000000095</v>
      </c>
      <c r="D245" s="203">
        <f t="shared" si="153"/>
        <v>200.38999999999209</v>
      </c>
      <c r="E245" s="204">
        <f t="shared" si="154"/>
        <v>8.18999999999987</v>
      </c>
      <c r="F245" s="200">
        <f t="shared" si="162"/>
        <v>1511.4500000000091</v>
      </c>
      <c r="G245" s="203">
        <f t="shared" si="156"/>
        <v>200.88999999999163</v>
      </c>
      <c r="H245" s="204">
        <f t="shared" si="157"/>
        <v>8.68999999999986</v>
      </c>
      <c r="I245" s="200">
        <f t="shared" si="163"/>
        <v>1638.9500000000069</v>
      </c>
      <c r="J245" s="203">
        <f t="shared" si="159"/>
        <v>201.38999999999118</v>
      </c>
      <c r="K245" s="204">
        <f t="shared" si="160"/>
        <v>9.189999999999849</v>
      </c>
      <c r="L245" s="200"/>
      <c r="M245" s="217"/>
      <c r="N245" s="214"/>
    </row>
    <row r="246" spans="1:14" ht="16.5" customHeight="1">
      <c r="A246" s="205">
        <f t="shared" si="150"/>
        <v>199.89999999999253</v>
      </c>
      <c r="B246" s="206">
        <f t="shared" si="151"/>
        <v>7.69999999999988</v>
      </c>
      <c r="C246" s="207">
        <f t="shared" si="161"/>
        <v>1388.5000000000095</v>
      </c>
      <c r="D246" s="205">
        <f t="shared" si="153"/>
        <v>200.39999999999208</v>
      </c>
      <c r="E246" s="206">
        <f t="shared" si="154"/>
        <v>8.19999999999987</v>
      </c>
      <c r="F246" s="207">
        <f t="shared" si="162"/>
        <v>1514.000000000009</v>
      </c>
      <c r="G246" s="205">
        <f t="shared" si="156"/>
        <v>200.89999999999162</v>
      </c>
      <c r="H246" s="206">
        <f t="shared" si="157"/>
        <v>8.699999999999859</v>
      </c>
      <c r="I246" s="207">
        <f t="shared" si="163"/>
        <v>1641.5000000000068</v>
      </c>
      <c r="J246" s="205">
        <f t="shared" si="159"/>
        <v>201.39999999999117</v>
      </c>
      <c r="K246" s="206">
        <f t="shared" si="160"/>
        <v>9.199999999999848</v>
      </c>
      <c r="L246" s="207"/>
      <c r="M246" s="217"/>
      <c r="N246" s="214"/>
    </row>
    <row r="247" spans="1:14" ht="16.5" customHeight="1">
      <c r="A247" s="215">
        <f t="shared" si="150"/>
        <v>199.90999999999252</v>
      </c>
      <c r="B247" s="216">
        <f t="shared" si="151"/>
        <v>7.70999999999988</v>
      </c>
      <c r="C247" s="201">
        <f aca="true" t="shared" si="164" ref="C247:C256">+C246+$N$88/10</f>
        <v>1390.9500000000096</v>
      </c>
      <c r="D247" s="215">
        <f t="shared" si="153"/>
        <v>200.40999999999207</v>
      </c>
      <c r="E247" s="216">
        <f t="shared" si="154"/>
        <v>8.20999999999987</v>
      </c>
      <c r="F247" s="201">
        <f aca="true" t="shared" si="165" ref="F247:F256">+F246+$N$93/10</f>
        <v>1516.550000000009</v>
      </c>
      <c r="G247" s="215">
        <f t="shared" si="156"/>
        <v>200.9099999999916</v>
      </c>
      <c r="H247" s="216">
        <f t="shared" si="157"/>
        <v>8.709999999999859</v>
      </c>
      <c r="I247" s="201">
        <f aca="true" t="shared" si="166" ref="I247:I256">+I246+$N$98/10</f>
        <v>1644.0500000000068</v>
      </c>
      <c r="J247" s="215">
        <f t="shared" si="159"/>
        <v>201.40999999999116</v>
      </c>
      <c r="K247" s="216">
        <f t="shared" si="160"/>
        <v>9.209999999999848</v>
      </c>
      <c r="L247" s="201"/>
      <c r="M247" s="217"/>
      <c r="N247" s="214"/>
    </row>
    <row r="248" spans="1:14" ht="16.5" customHeight="1">
      <c r="A248" s="203">
        <f t="shared" si="150"/>
        <v>199.9199999999925</v>
      </c>
      <c r="B248" s="204">
        <f t="shared" si="151"/>
        <v>7.71999999999988</v>
      </c>
      <c r="C248" s="200">
        <f t="shared" si="164"/>
        <v>1393.4000000000096</v>
      </c>
      <c r="D248" s="203">
        <f t="shared" si="153"/>
        <v>200.41999999999206</v>
      </c>
      <c r="E248" s="204">
        <f t="shared" si="154"/>
        <v>8.21999999999987</v>
      </c>
      <c r="F248" s="200">
        <f t="shared" si="165"/>
        <v>1519.100000000009</v>
      </c>
      <c r="G248" s="203">
        <f t="shared" si="156"/>
        <v>200.9199999999916</v>
      </c>
      <c r="H248" s="204">
        <f t="shared" si="157"/>
        <v>8.719999999999859</v>
      </c>
      <c r="I248" s="200">
        <f t="shared" si="166"/>
        <v>1646.6000000000067</v>
      </c>
      <c r="J248" s="203">
        <f t="shared" si="159"/>
        <v>201.41999999999115</v>
      </c>
      <c r="K248" s="204">
        <f t="shared" si="160"/>
        <v>9.219999999999848</v>
      </c>
      <c r="L248" s="200"/>
      <c r="M248" s="217"/>
      <c r="N248" s="214"/>
    </row>
    <row r="249" spans="1:14" ht="16.5" customHeight="1">
      <c r="A249" s="203">
        <f t="shared" si="150"/>
        <v>199.9299999999925</v>
      </c>
      <c r="B249" s="204">
        <f t="shared" si="151"/>
        <v>7.72999999999988</v>
      </c>
      <c r="C249" s="200">
        <f t="shared" si="164"/>
        <v>1395.8500000000097</v>
      </c>
      <c r="D249" s="203">
        <f t="shared" si="153"/>
        <v>200.42999999999205</v>
      </c>
      <c r="E249" s="204">
        <f t="shared" si="154"/>
        <v>8.229999999999869</v>
      </c>
      <c r="F249" s="200">
        <f t="shared" si="165"/>
        <v>1521.650000000009</v>
      </c>
      <c r="G249" s="203">
        <f t="shared" si="156"/>
        <v>200.9299999999916</v>
      </c>
      <c r="H249" s="204">
        <f t="shared" si="157"/>
        <v>8.729999999999858</v>
      </c>
      <c r="I249" s="200">
        <f t="shared" si="166"/>
        <v>1649.1500000000067</v>
      </c>
      <c r="J249" s="203">
        <f t="shared" si="159"/>
        <v>201.42999999999114</v>
      </c>
      <c r="K249" s="204">
        <f t="shared" si="160"/>
        <v>9.229999999999848</v>
      </c>
      <c r="L249" s="200"/>
      <c r="M249" s="217"/>
      <c r="N249" s="214"/>
    </row>
    <row r="250" spans="1:14" ht="16.5" customHeight="1">
      <c r="A250" s="203">
        <f t="shared" si="150"/>
        <v>199.9399999999925</v>
      </c>
      <c r="B250" s="204">
        <f t="shared" si="151"/>
        <v>7.739999999999879</v>
      </c>
      <c r="C250" s="200">
        <f t="shared" si="164"/>
        <v>1398.3000000000097</v>
      </c>
      <c r="D250" s="203">
        <f t="shared" si="153"/>
        <v>200.43999999999204</v>
      </c>
      <c r="E250" s="204">
        <f t="shared" si="154"/>
        <v>8.239999999999869</v>
      </c>
      <c r="F250" s="200">
        <f t="shared" si="165"/>
        <v>1524.200000000009</v>
      </c>
      <c r="G250" s="203">
        <f t="shared" si="156"/>
        <v>200.93999999999158</v>
      </c>
      <c r="H250" s="204">
        <f t="shared" si="157"/>
        <v>8.739999999999858</v>
      </c>
      <c r="I250" s="200">
        <f t="shared" si="166"/>
        <v>1651.7000000000066</v>
      </c>
      <c r="J250" s="203">
        <f t="shared" si="159"/>
        <v>201.43999999999113</v>
      </c>
      <c r="K250" s="204">
        <f t="shared" si="160"/>
        <v>9.239999999999847</v>
      </c>
      <c r="L250" s="200"/>
      <c r="M250" s="217"/>
      <c r="N250" s="214"/>
    </row>
    <row r="251" spans="1:14" ht="16.5" customHeight="1">
      <c r="A251" s="203">
        <f t="shared" si="150"/>
        <v>199.94999999999249</v>
      </c>
      <c r="B251" s="204">
        <f t="shared" si="151"/>
        <v>7.749999999999879</v>
      </c>
      <c r="C251" s="200">
        <f t="shared" si="164"/>
        <v>1400.7500000000098</v>
      </c>
      <c r="D251" s="203">
        <f t="shared" si="153"/>
        <v>200.44999999999203</v>
      </c>
      <c r="E251" s="204">
        <f t="shared" si="154"/>
        <v>8.249999999999869</v>
      </c>
      <c r="F251" s="200">
        <f t="shared" si="165"/>
        <v>1526.7500000000089</v>
      </c>
      <c r="G251" s="203">
        <f t="shared" si="156"/>
        <v>200.94999999999158</v>
      </c>
      <c r="H251" s="204">
        <f t="shared" si="157"/>
        <v>8.749999999999858</v>
      </c>
      <c r="I251" s="200">
        <f t="shared" si="166"/>
        <v>1654.2500000000066</v>
      </c>
      <c r="J251" s="203">
        <f t="shared" si="159"/>
        <v>201.44999999999112</v>
      </c>
      <c r="K251" s="204">
        <f t="shared" si="160"/>
        <v>9.249999999999847</v>
      </c>
      <c r="L251" s="200"/>
      <c r="M251" s="217"/>
      <c r="N251" s="214"/>
    </row>
    <row r="252" spans="1:14" ht="16.5" customHeight="1">
      <c r="A252" s="203">
        <f t="shared" si="150"/>
        <v>199.95999999999248</v>
      </c>
      <c r="B252" s="204">
        <f t="shared" si="151"/>
        <v>7.759999999999879</v>
      </c>
      <c r="C252" s="200">
        <f t="shared" si="164"/>
        <v>1403.2000000000098</v>
      </c>
      <c r="D252" s="203">
        <f t="shared" si="153"/>
        <v>200.45999999999202</v>
      </c>
      <c r="E252" s="204">
        <f t="shared" si="154"/>
        <v>8.259999999999868</v>
      </c>
      <c r="F252" s="200">
        <f t="shared" si="165"/>
        <v>1529.3000000000088</v>
      </c>
      <c r="G252" s="203">
        <f t="shared" si="156"/>
        <v>200.95999999999157</v>
      </c>
      <c r="H252" s="204">
        <f t="shared" si="157"/>
        <v>8.759999999999858</v>
      </c>
      <c r="I252" s="200">
        <f t="shared" si="166"/>
        <v>1656.8000000000065</v>
      </c>
      <c r="J252" s="203">
        <f t="shared" si="159"/>
        <v>201.4599999999911</v>
      </c>
      <c r="K252" s="204">
        <f t="shared" si="160"/>
        <v>9.259999999999847</v>
      </c>
      <c r="L252" s="200"/>
      <c r="M252" s="217"/>
      <c r="N252" s="214"/>
    </row>
    <row r="253" spans="1:14" ht="16.5" customHeight="1">
      <c r="A253" s="203">
        <f t="shared" si="150"/>
        <v>199.96999999999247</v>
      </c>
      <c r="B253" s="204">
        <f t="shared" si="151"/>
        <v>7.769999999999879</v>
      </c>
      <c r="C253" s="200">
        <f t="shared" si="164"/>
        <v>1405.6500000000099</v>
      </c>
      <c r="D253" s="203">
        <f t="shared" si="153"/>
        <v>200.469999999992</v>
      </c>
      <c r="E253" s="204">
        <f t="shared" si="154"/>
        <v>8.269999999999868</v>
      </c>
      <c r="F253" s="200">
        <f t="shared" si="165"/>
        <v>1531.8500000000088</v>
      </c>
      <c r="G253" s="203">
        <f t="shared" si="156"/>
        <v>200.96999999999156</v>
      </c>
      <c r="H253" s="204">
        <f t="shared" si="157"/>
        <v>8.769999999999857</v>
      </c>
      <c r="I253" s="200">
        <f t="shared" si="166"/>
        <v>1659.3500000000065</v>
      </c>
      <c r="J253" s="203">
        <f t="shared" si="159"/>
        <v>201.4699999999911</v>
      </c>
      <c r="K253" s="204">
        <f t="shared" si="160"/>
        <v>9.269999999999847</v>
      </c>
      <c r="L253" s="200"/>
      <c r="M253" s="217"/>
      <c r="N253" s="214"/>
    </row>
    <row r="254" spans="1:14" ht="16.5" customHeight="1">
      <c r="A254" s="203">
        <f t="shared" si="150"/>
        <v>199.97999999999246</v>
      </c>
      <c r="B254" s="204">
        <f t="shared" si="151"/>
        <v>7.779999999999879</v>
      </c>
      <c r="C254" s="200">
        <f t="shared" si="164"/>
        <v>1408.10000000001</v>
      </c>
      <c r="D254" s="203">
        <f t="shared" si="153"/>
        <v>200.479999999992</v>
      </c>
      <c r="E254" s="204">
        <f t="shared" si="154"/>
        <v>8.279999999999868</v>
      </c>
      <c r="F254" s="200">
        <f t="shared" si="165"/>
        <v>1534.4000000000087</v>
      </c>
      <c r="G254" s="203">
        <f t="shared" si="156"/>
        <v>200.97999999999155</v>
      </c>
      <c r="H254" s="204">
        <f t="shared" si="157"/>
        <v>8.779999999999857</v>
      </c>
      <c r="I254" s="200">
        <f t="shared" si="166"/>
        <v>1661.9000000000065</v>
      </c>
      <c r="J254" s="203">
        <f t="shared" si="159"/>
        <v>201.4799999999911</v>
      </c>
      <c r="K254" s="204">
        <f t="shared" si="160"/>
        <v>9.279999999999847</v>
      </c>
      <c r="L254" s="200"/>
      <c r="M254" s="217"/>
      <c r="N254" s="214"/>
    </row>
    <row r="255" spans="1:14" ht="16.5" customHeight="1">
      <c r="A255" s="203">
        <f t="shared" si="150"/>
        <v>199.98999999999245</v>
      </c>
      <c r="B255" s="204">
        <f t="shared" si="151"/>
        <v>7.789999999999878</v>
      </c>
      <c r="C255" s="200">
        <f t="shared" si="164"/>
        <v>1410.55000000001</v>
      </c>
      <c r="D255" s="203">
        <f t="shared" si="153"/>
        <v>200.489999999992</v>
      </c>
      <c r="E255" s="204">
        <f t="shared" si="154"/>
        <v>8.289999999999868</v>
      </c>
      <c r="F255" s="200">
        <f t="shared" si="165"/>
        <v>1536.9500000000087</v>
      </c>
      <c r="G255" s="203">
        <f t="shared" si="156"/>
        <v>200.98999999999154</v>
      </c>
      <c r="H255" s="204">
        <f t="shared" si="157"/>
        <v>8.789999999999857</v>
      </c>
      <c r="I255" s="200">
        <f t="shared" si="166"/>
        <v>1664.4500000000064</v>
      </c>
      <c r="J255" s="203">
        <f t="shared" si="159"/>
        <v>201.48999999999108</v>
      </c>
      <c r="K255" s="204">
        <f t="shared" si="160"/>
        <v>9.289999999999846</v>
      </c>
      <c r="L255" s="200"/>
      <c r="M255" s="217"/>
      <c r="N255" s="214"/>
    </row>
    <row r="256" spans="1:14" ht="16.5" customHeight="1">
      <c r="A256" s="205">
        <f t="shared" si="150"/>
        <v>199.99999999999244</v>
      </c>
      <c r="B256" s="206">
        <f t="shared" si="151"/>
        <v>7.799999999999878</v>
      </c>
      <c r="C256" s="207">
        <f t="shared" si="164"/>
        <v>1413.00000000001</v>
      </c>
      <c r="D256" s="205">
        <f t="shared" si="153"/>
        <v>200.49999999999199</v>
      </c>
      <c r="E256" s="206">
        <f t="shared" si="154"/>
        <v>8.299999999999867</v>
      </c>
      <c r="F256" s="207">
        <f t="shared" si="165"/>
        <v>1539.5000000000086</v>
      </c>
      <c r="G256" s="205">
        <f t="shared" si="156"/>
        <v>200.99999999999153</v>
      </c>
      <c r="H256" s="206">
        <f t="shared" si="157"/>
        <v>8.799999999999857</v>
      </c>
      <c r="I256" s="207">
        <f t="shared" si="166"/>
        <v>1667.0000000000064</v>
      </c>
      <c r="J256" s="205">
        <f t="shared" si="159"/>
        <v>201.49999999999108</v>
      </c>
      <c r="K256" s="206">
        <f t="shared" si="160"/>
        <v>9.299999999999846</v>
      </c>
      <c r="L256" s="207"/>
      <c r="M256" s="217"/>
      <c r="N256" s="214"/>
    </row>
    <row r="257" spans="1:14" ht="16.5" customHeight="1">
      <c r="A257" s="215">
        <f t="shared" si="150"/>
        <v>200.00999999999243</v>
      </c>
      <c r="B257" s="216">
        <f t="shared" si="151"/>
        <v>7.809999999999878</v>
      </c>
      <c r="C257" s="201">
        <f aca="true" t="shared" si="167" ref="C257:C266">+C256+$N$89/10</f>
        <v>1415.50000000001</v>
      </c>
      <c r="D257" s="215">
        <f t="shared" si="153"/>
        <v>200.50999999999198</v>
      </c>
      <c r="E257" s="216">
        <f t="shared" si="154"/>
        <v>8.309999999999867</v>
      </c>
      <c r="F257" s="201">
        <f aca="true" t="shared" si="168" ref="F257:F266">+F256+$N$94/10</f>
        <v>1542.0500000000086</v>
      </c>
      <c r="G257" s="215">
        <f t="shared" si="156"/>
        <v>201.00999999999152</v>
      </c>
      <c r="H257" s="216">
        <f t="shared" si="157"/>
        <v>8.809999999999857</v>
      </c>
      <c r="I257" s="201"/>
      <c r="J257" s="215">
        <f t="shared" si="159"/>
        <v>201.50999999999107</v>
      </c>
      <c r="K257" s="216">
        <f t="shared" si="160"/>
        <v>9.309999999999846</v>
      </c>
      <c r="L257" s="201"/>
      <c r="M257" s="217"/>
      <c r="N257" s="214"/>
    </row>
    <row r="258" spans="1:14" ht="16.5" customHeight="1">
      <c r="A258" s="203">
        <f t="shared" si="150"/>
        <v>200.01999999999242</v>
      </c>
      <c r="B258" s="204">
        <f t="shared" si="151"/>
        <v>7.819999999999878</v>
      </c>
      <c r="C258" s="200">
        <f t="shared" si="167"/>
        <v>1418.00000000001</v>
      </c>
      <c r="D258" s="203">
        <f t="shared" si="153"/>
        <v>200.51999999999197</v>
      </c>
      <c r="E258" s="204">
        <f t="shared" si="154"/>
        <v>8.319999999999867</v>
      </c>
      <c r="F258" s="200">
        <f t="shared" si="168"/>
        <v>1544.6000000000085</v>
      </c>
      <c r="G258" s="203">
        <f t="shared" si="156"/>
        <v>201.0199999999915</v>
      </c>
      <c r="H258" s="204">
        <f t="shared" si="157"/>
        <v>8.819999999999856</v>
      </c>
      <c r="I258" s="200"/>
      <c r="J258" s="203">
        <f t="shared" si="159"/>
        <v>201.51999999999106</v>
      </c>
      <c r="K258" s="204">
        <f t="shared" si="160"/>
        <v>9.319999999999846</v>
      </c>
      <c r="L258" s="200"/>
      <c r="M258" s="217"/>
      <c r="N258" s="214"/>
    </row>
    <row r="259" spans="1:14" ht="16.5" customHeight="1">
      <c r="A259" s="203">
        <f aca="true" t="shared" si="169" ref="A259:A275">+A258+0.01</f>
        <v>200.0299999999924</v>
      </c>
      <c r="B259" s="204">
        <f aca="true" t="shared" si="170" ref="B259:B275">+B258+0.01</f>
        <v>7.8299999999998775</v>
      </c>
      <c r="C259" s="200">
        <f t="shared" si="167"/>
        <v>1420.50000000001</v>
      </c>
      <c r="D259" s="203">
        <f aca="true" t="shared" si="171" ref="D259:D275">+D258+0.01</f>
        <v>200.52999999999196</v>
      </c>
      <c r="E259" s="204">
        <f aca="true" t="shared" si="172" ref="E259:E275">+E258+0.01</f>
        <v>8.329999999999867</v>
      </c>
      <c r="F259" s="200">
        <f t="shared" si="168"/>
        <v>1547.1500000000085</v>
      </c>
      <c r="G259" s="203">
        <f aca="true" t="shared" si="173" ref="G259:G275">+G258+0.01</f>
        <v>201.0299999999915</v>
      </c>
      <c r="H259" s="204">
        <f aca="true" t="shared" si="174" ref="H259:H275">+H258+0.01</f>
        <v>8.829999999999856</v>
      </c>
      <c r="I259" s="200"/>
      <c r="J259" s="203">
        <f aca="true" t="shared" si="175" ref="J259:J275">+J258+0.01</f>
        <v>201.52999999999105</v>
      </c>
      <c r="K259" s="204">
        <f aca="true" t="shared" si="176" ref="K259:K275">+K258+0.01</f>
        <v>9.329999999999846</v>
      </c>
      <c r="L259" s="200"/>
      <c r="M259" s="217"/>
      <c r="N259" s="214"/>
    </row>
    <row r="260" spans="1:14" ht="16.5" customHeight="1">
      <c r="A260" s="203">
        <f t="shared" si="169"/>
        <v>200.0399999999924</v>
      </c>
      <c r="B260" s="204">
        <f t="shared" si="170"/>
        <v>7.839999999999877</v>
      </c>
      <c r="C260" s="200">
        <f t="shared" si="167"/>
        <v>1423.00000000001</v>
      </c>
      <c r="D260" s="203">
        <f t="shared" si="171"/>
        <v>200.53999999999195</v>
      </c>
      <c r="E260" s="204">
        <f t="shared" si="172"/>
        <v>8.339999999999867</v>
      </c>
      <c r="F260" s="200">
        <f t="shared" si="168"/>
        <v>1549.7000000000085</v>
      </c>
      <c r="G260" s="203">
        <f t="shared" si="173"/>
        <v>201.0399999999915</v>
      </c>
      <c r="H260" s="204">
        <f t="shared" si="174"/>
        <v>8.839999999999856</v>
      </c>
      <c r="I260" s="200"/>
      <c r="J260" s="203">
        <f t="shared" si="175"/>
        <v>201.53999999999104</v>
      </c>
      <c r="K260" s="204">
        <f t="shared" si="176"/>
        <v>9.339999999999845</v>
      </c>
      <c r="L260" s="200"/>
      <c r="M260" s="217"/>
      <c r="N260" s="214"/>
    </row>
    <row r="261" spans="1:14" ht="16.5" customHeight="1">
      <c r="A261" s="203">
        <f t="shared" si="169"/>
        <v>200.0499999999924</v>
      </c>
      <c r="B261" s="204">
        <f t="shared" si="170"/>
        <v>7.849999999999877</v>
      </c>
      <c r="C261" s="200">
        <f t="shared" si="167"/>
        <v>1425.50000000001</v>
      </c>
      <c r="D261" s="203">
        <f t="shared" si="171"/>
        <v>200.54999999999194</v>
      </c>
      <c r="E261" s="204">
        <f t="shared" si="172"/>
        <v>8.349999999999866</v>
      </c>
      <c r="F261" s="200">
        <f t="shared" si="168"/>
        <v>1552.2500000000084</v>
      </c>
      <c r="G261" s="203">
        <f t="shared" si="173"/>
        <v>201.04999999999148</v>
      </c>
      <c r="H261" s="204">
        <f t="shared" si="174"/>
        <v>8.849999999999856</v>
      </c>
      <c r="I261" s="200"/>
      <c r="J261" s="203">
        <f t="shared" si="175"/>
        <v>201.54999999999103</v>
      </c>
      <c r="K261" s="204">
        <f t="shared" si="176"/>
        <v>9.349999999999845</v>
      </c>
      <c r="L261" s="200"/>
      <c r="M261" s="217"/>
      <c r="N261" s="214"/>
    </row>
    <row r="262" spans="1:14" ht="16.5" customHeight="1">
      <c r="A262" s="203">
        <f t="shared" si="169"/>
        <v>200.05999999999239</v>
      </c>
      <c r="B262" s="204">
        <f t="shared" si="170"/>
        <v>7.859999999999877</v>
      </c>
      <c r="C262" s="200">
        <f t="shared" si="167"/>
        <v>1428.00000000001</v>
      </c>
      <c r="D262" s="203">
        <f t="shared" si="171"/>
        <v>200.55999999999193</v>
      </c>
      <c r="E262" s="204">
        <f t="shared" si="172"/>
        <v>8.359999999999866</v>
      </c>
      <c r="F262" s="200">
        <f t="shared" si="168"/>
        <v>1554.8000000000084</v>
      </c>
      <c r="G262" s="203">
        <f t="shared" si="173"/>
        <v>201.05999999999148</v>
      </c>
      <c r="H262" s="204">
        <f t="shared" si="174"/>
        <v>8.859999999999856</v>
      </c>
      <c r="I262" s="200"/>
      <c r="J262" s="203">
        <f t="shared" si="175"/>
        <v>201.55999999999102</v>
      </c>
      <c r="K262" s="204">
        <f t="shared" si="176"/>
        <v>9.359999999999845</v>
      </c>
      <c r="L262" s="200"/>
      <c r="M262" s="214"/>
      <c r="N262" s="214"/>
    </row>
    <row r="263" spans="1:14" ht="16.5" customHeight="1">
      <c r="A263" s="203">
        <f t="shared" si="169"/>
        <v>200.06999999999238</v>
      </c>
      <c r="B263" s="204">
        <f t="shared" si="170"/>
        <v>7.869999999999877</v>
      </c>
      <c r="C263" s="200">
        <f t="shared" si="167"/>
        <v>1430.50000000001</v>
      </c>
      <c r="D263" s="203">
        <f t="shared" si="171"/>
        <v>200.56999999999192</v>
      </c>
      <c r="E263" s="204">
        <f t="shared" si="172"/>
        <v>8.369999999999866</v>
      </c>
      <c r="F263" s="200">
        <f t="shared" si="168"/>
        <v>1557.3500000000083</v>
      </c>
      <c r="G263" s="203">
        <f t="shared" si="173"/>
        <v>201.06999999999147</v>
      </c>
      <c r="H263" s="204">
        <f t="shared" si="174"/>
        <v>8.869999999999855</v>
      </c>
      <c r="I263" s="200"/>
      <c r="J263" s="203">
        <f t="shared" si="175"/>
        <v>201.569999999991</v>
      </c>
      <c r="K263" s="204">
        <f t="shared" si="176"/>
        <v>9.369999999999845</v>
      </c>
      <c r="L263" s="200"/>
      <c r="M263" s="214"/>
      <c r="N263" s="214"/>
    </row>
    <row r="264" spans="1:14" ht="16.5" customHeight="1">
      <c r="A264" s="203">
        <f t="shared" si="169"/>
        <v>200.07999999999237</v>
      </c>
      <c r="B264" s="204">
        <f t="shared" si="170"/>
        <v>7.879999999999876</v>
      </c>
      <c r="C264" s="200">
        <f t="shared" si="167"/>
        <v>1433.00000000001</v>
      </c>
      <c r="D264" s="203">
        <f t="shared" si="171"/>
        <v>200.5799999999919</v>
      </c>
      <c r="E264" s="204">
        <f t="shared" si="172"/>
        <v>8.379999999999866</v>
      </c>
      <c r="F264" s="200">
        <f t="shared" si="168"/>
        <v>1559.9000000000083</v>
      </c>
      <c r="G264" s="203">
        <f t="shared" si="173"/>
        <v>201.07999999999146</v>
      </c>
      <c r="H264" s="204">
        <f t="shared" si="174"/>
        <v>8.879999999999855</v>
      </c>
      <c r="I264" s="200"/>
      <c r="J264" s="203">
        <f t="shared" si="175"/>
        <v>201.579999999991</v>
      </c>
      <c r="K264" s="204">
        <f t="shared" si="176"/>
        <v>9.379999999999844</v>
      </c>
      <c r="L264" s="200"/>
      <c r="M264" s="214"/>
      <c r="N264" s="214"/>
    </row>
    <row r="265" spans="1:14" ht="16.5" customHeight="1">
      <c r="A265" s="203">
        <f t="shared" si="169"/>
        <v>200.08999999999236</v>
      </c>
      <c r="B265" s="204">
        <f t="shared" si="170"/>
        <v>7.889999999999876</v>
      </c>
      <c r="C265" s="200">
        <f t="shared" si="167"/>
        <v>1435.50000000001</v>
      </c>
      <c r="D265" s="203">
        <f t="shared" si="171"/>
        <v>200.5899999999919</v>
      </c>
      <c r="E265" s="204">
        <f t="shared" si="172"/>
        <v>8.389999999999866</v>
      </c>
      <c r="F265" s="200">
        <f t="shared" si="168"/>
        <v>1562.4500000000082</v>
      </c>
      <c r="G265" s="203">
        <f t="shared" si="173"/>
        <v>201.08999999999145</v>
      </c>
      <c r="H265" s="204">
        <f t="shared" si="174"/>
        <v>8.889999999999855</v>
      </c>
      <c r="I265" s="200"/>
      <c r="J265" s="203">
        <f t="shared" si="175"/>
        <v>201.589999999991</v>
      </c>
      <c r="K265" s="204">
        <f t="shared" si="176"/>
        <v>9.389999999999844</v>
      </c>
      <c r="L265" s="200"/>
      <c r="M265" s="214"/>
      <c r="N265" s="214"/>
    </row>
    <row r="266" spans="1:14" ht="16.5" customHeight="1">
      <c r="A266" s="205">
        <f t="shared" si="169"/>
        <v>200.09999999999235</v>
      </c>
      <c r="B266" s="206">
        <f t="shared" si="170"/>
        <v>7.899999999999876</v>
      </c>
      <c r="C266" s="207">
        <f t="shared" si="167"/>
        <v>1438.00000000001</v>
      </c>
      <c r="D266" s="205">
        <f t="shared" si="171"/>
        <v>200.5999999999919</v>
      </c>
      <c r="E266" s="206">
        <f t="shared" si="172"/>
        <v>8.399999999999865</v>
      </c>
      <c r="F266" s="207">
        <f t="shared" si="168"/>
        <v>1565.0000000000082</v>
      </c>
      <c r="G266" s="205">
        <f t="shared" si="173"/>
        <v>201.09999999999144</v>
      </c>
      <c r="H266" s="206">
        <f t="shared" si="174"/>
        <v>8.899999999999855</v>
      </c>
      <c r="I266" s="207"/>
      <c r="J266" s="205">
        <f t="shared" si="175"/>
        <v>201.59999999999098</v>
      </c>
      <c r="K266" s="206">
        <f t="shared" si="176"/>
        <v>9.399999999999844</v>
      </c>
      <c r="L266" s="207"/>
      <c r="M266" s="214"/>
      <c r="N266" s="214"/>
    </row>
    <row r="267" spans="1:14" ht="16.5" customHeight="1">
      <c r="A267" s="215">
        <f t="shared" si="169"/>
        <v>200.10999999999234</v>
      </c>
      <c r="B267" s="216">
        <f t="shared" si="170"/>
        <v>7.909999999999876</v>
      </c>
      <c r="C267" s="201">
        <f aca="true" t="shared" si="177" ref="C267:C275">+C266+$N$90/10</f>
        <v>1440.50000000001</v>
      </c>
      <c r="D267" s="215">
        <f t="shared" si="171"/>
        <v>200.60999999999189</v>
      </c>
      <c r="E267" s="216">
        <f t="shared" si="172"/>
        <v>8.409999999999865</v>
      </c>
      <c r="F267" s="201">
        <f aca="true" t="shared" si="178" ref="F267:F275">+F266+$N$95/10</f>
        <v>1567.5500000000081</v>
      </c>
      <c r="G267" s="215">
        <f t="shared" si="173"/>
        <v>201.10999999999143</v>
      </c>
      <c r="H267" s="216">
        <f t="shared" si="174"/>
        <v>8.909999999999854</v>
      </c>
      <c r="I267" s="201"/>
      <c r="J267" s="215">
        <f t="shared" si="175"/>
        <v>201.60999999999098</v>
      </c>
      <c r="K267" s="216">
        <f t="shared" si="176"/>
        <v>9.409999999999844</v>
      </c>
      <c r="L267" s="201"/>
      <c r="M267" s="214"/>
      <c r="N267" s="214"/>
    </row>
    <row r="268" spans="1:14" ht="16.5" customHeight="1">
      <c r="A268" s="203">
        <f t="shared" si="169"/>
        <v>200.11999999999233</v>
      </c>
      <c r="B268" s="204">
        <f t="shared" si="170"/>
        <v>7.919999999999876</v>
      </c>
      <c r="C268" s="200">
        <f t="shared" si="177"/>
        <v>1443.00000000001</v>
      </c>
      <c r="D268" s="203">
        <f t="shared" si="171"/>
        <v>200.61999999999188</v>
      </c>
      <c r="E268" s="204">
        <f t="shared" si="172"/>
        <v>8.419999999999865</v>
      </c>
      <c r="F268" s="200">
        <f t="shared" si="178"/>
        <v>1570.100000000008</v>
      </c>
      <c r="G268" s="203">
        <f t="shared" si="173"/>
        <v>201.11999999999142</v>
      </c>
      <c r="H268" s="204">
        <f t="shared" si="174"/>
        <v>8.919999999999854</v>
      </c>
      <c r="I268" s="200"/>
      <c r="J268" s="203">
        <f t="shared" si="175"/>
        <v>201.61999999999097</v>
      </c>
      <c r="K268" s="204">
        <f t="shared" si="176"/>
        <v>9.419999999999844</v>
      </c>
      <c r="L268" s="200"/>
      <c r="M268" s="214"/>
      <c r="N268" s="214"/>
    </row>
    <row r="269" spans="1:14" ht="16.5" customHeight="1">
      <c r="A269" s="203">
        <f t="shared" si="169"/>
        <v>200.12999999999232</v>
      </c>
      <c r="B269" s="204">
        <f t="shared" si="170"/>
        <v>7.929999999999875</v>
      </c>
      <c r="C269" s="200">
        <f t="shared" si="177"/>
        <v>1445.50000000001</v>
      </c>
      <c r="D269" s="203">
        <f t="shared" si="171"/>
        <v>200.62999999999187</v>
      </c>
      <c r="E269" s="204">
        <f t="shared" si="172"/>
        <v>8.429999999999865</v>
      </c>
      <c r="F269" s="200">
        <f t="shared" si="178"/>
        <v>1572.650000000008</v>
      </c>
      <c r="G269" s="203">
        <f t="shared" si="173"/>
        <v>201.1299999999914</v>
      </c>
      <c r="H269" s="204">
        <f t="shared" si="174"/>
        <v>8.929999999999854</v>
      </c>
      <c r="I269" s="200"/>
      <c r="J269" s="203">
        <f t="shared" si="175"/>
        <v>201.62999999999096</v>
      </c>
      <c r="K269" s="204">
        <f t="shared" si="176"/>
        <v>9.429999999999843</v>
      </c>
      <c r="L269" s="200"/>
      <c r="M269" s="221"/>
      <c r="N269" s="221"/>
    </row>
    <row r="270" spans="1:14" ht="16.5" customHeight="1">
      <c r="A270" s="203">
        <f t="shared" si="169"/>
        <v>200.1399999999923</v>
      </c>
      <c r="B270" s="204">
        <f t="shared" si="170"/>
        <v>7.939999999999875</v>
      </c>
      <c r="C270" s="200">
        <f t="shared" si="177"/>
        <v>1448.00000000001</v>
      </c>
      <c r="D270" s="203">
        <f t="shared" si="171"/>
        <v>200.63999999999186</v>
      </c>
      <c r="E270" s="204">
        <f t="shared" si="172"/>
        <v>8.439999999999864</v>
      </c>
      <c r="F270" s="200">
        <f t="shared" si="178"/>
        <v>1575.200000000008</v>
      </c>
      <c r="G270" s="203">
        <f t="shared" si="173"/>
        <v>201.1399999999914</v>
      </c>
      <c r="H270" s="204">
        <f t="shared" si="174"/>
        <v>8.939999999999854</v>
      </c>
      <c r="I270" s="200"/>
      <c r="J270" s="203">
        <f t="shared" si="175"/>
        <v>201.63999999999095</v>
      </c>
      <c r="K270" s="204">
        <f t="shared" si="176"/>
        <v>9.439999999999843</v>
      </c>
      <c r="L270" s="200"/>
      <c r="M270" s="221"/>
      <c r="N270" s="221"/>
    </row>
    <row r="271" spans="1:14" ht="16.5" customHeight="1">
      <c r="A271" s="203">
        <f t="shared" si="169"/>
        <v>200.1499999999923</v>
      </c>
      <c r="B271" s="204">
        <f t="shared" si="170"/>
        <v>7.949999999999875</v>
      </c>
      <c r="C271" s="200">
        <f t="shared" si="177"/>
        <v>1450.50000000001</v>
      </c>
      <c r="D271" s="203">
        <f t="shared" si="171"/>
        <v>200.64999999999185</v>
      </c>
      <c r="E271" s="204">
        <f t="shared" si="172"/>
        <v>8.449999999999864</v>
      </c>
      <c r="F271" s="200">
        <f t="shared" si="178"/>
        <v>1577.750000000008</v>
      </c>
      <c r="G271" s="203">
        <f t="shared" si="173"/>
        <v>201.1499999999914</v>
      </c>
      <c r="H271" s="204">
        <f t="shared" si="174"/>
        <v>8.949999999999854</v>
      </c>
      <c r="I271" s="200"/>
      <c r="J271" s="203">
        <f t="shared" si="175"/>
        <v>201.64999999999094</v>
      </c>
      <c r="K271" s="204">
        <f t="shared" si="176"/>
        <v>9.449999999999843</v>
      </c>
      <c r="L271" s="200"/>
      <c r="M271" s="221"/>
      <c r="N271" s="221"/>
    </row>
    <row r="272" spans="1:14" ht="16.5" customHeight="1">
      <c r="A272" s="203">
        <f t="shared" si="169"/>
        <v>200.1599999999923</v>
      </c>
      <c r="B272" s="204">
        <f t="shared" si="170"/>
        <v>7.959999999999875</v>
      </c>
      <c r="C272" s="200">
        <f t="shared" si="177"/>
        <v>1453.00000000001</v>
      </c>
      <c r="D272" s="203">
        <f t="shared" si="171"/>
        <v>200.65999999999184</v>
      </c>
      <c r="E272" s="204">
        <f t="shared" si="172"/>
        <v>8.459999999999864</v>
      </c>
      <c r="F272" s="200">
        <f t="shared" si="178"/>
        <v>1580.300000000008</v>
      </c>
      <c r="G272" s="203">
        <f t="shared" si="173"/>
        <v>201.15999999999138</v>
      </c>
      <c r="H272" s="204">
        <f t="shared" si="174"/>
        <v>8.959999999999853</v>
      </c>
      <c r="I272" s="200"/>
      <c r="J272" s="203">
        <f t="shared" si="175"/>
        <v>201.65999999999093</v>
      </c>
      <c r="K272" s="204">
        <f t="shared" si="176"/>
        <v>9.459999999999843</v>
      </c>
      <c r="L272" s="200"/>
      <c r="M272" s="221"/>
      <c r="N272" s="221"/>
    </row>
    <row r="273" spans="1:14" ht="16.5" customHeight="1">
      <c r="A273" s="203">
        <f t="shared" si="169"/>
        <v>200.16999999999229</v>
      </c>
      <c r="B273" s="204">
        <f t="shared" si="170"/>
        <v>7.9699999999998745</v>
      </c>
      <c r="C273" s="200">
        <f t="shared" si="177"/>
        <v>1455.50000000001</v>
      </c>
      <c r="D273" s="203">
        <f t="shared" si="171"/>
        <v>200.66999999999183</v>
      </c>
      <c r="E273" s="204">
        <f t="shared" si="172"/>
        <v>8.469999999999864</v>
      </c>
      <c r="F273" s="200">
        <f t="shared" si="178"/>
        <v>1582.8500000000079</v>
      </c>
      <c r="G273" s="203">
        <f t="shared" si="173"/>
        <v>201.16999999999138</v>
      </c>
      <c r="H273" s="204">
        <f t="shared" si="174"/>
        <v>8.969999999999853</v>
      </c>
      <c r="I273" s="200"/>
      <c r="J273" s="203">
        <f t="shared" si="175"/>
        <v>201.66999999999092</v>
      </c>
      <c r="K273" s="204">
        <f t="shared" si="176"/>
        <v>9.469999999999843</v>
      </c>
      <c r="L273" s="200"/>
      <c r="M273" s="221"/>
      <c r="N273" s="221"/>
    </row>
    <row r="274" spans="1:14" ht="16.5" customHeight="1">
      <c r="A274" s="203">
        <f t="shared" si="169"/>
        <v>200.17999999999228</v>
      </c>
      <c r="B274" s="204">
        <f t="shared" si="170"/>
        <v>7.979999999999874</v>
      </c>
      <c r="C274" s="200">
        <f t="shared" si="177"/>
        <v>1458.00000000001</v>
      </c>
      <c r="D274" s="203">
        <f t="shared" si="171"/>
        <v>200.67999999999182</v>
      </c>
      <c r="E274" s="204">
        <f t="shared" si="172"/>
        <v>8.479999999999864</v>
      </c>
      <c r="F274" s="200">
        <f t="shared" si="178"/>
        <v>1585.4000000000078</v>
      </c>
      <c r="G274" s="203">
        <f t="shared" si="173"/>
        <v>201.17999999999137</v>
      </c>
      <c r="H274" s="204">
        <f t="shared" si="174"/>
        <v>8.979999999999853</v>
      </c>
      <c r="I274" s="200"/>
      <c r="J274" s="203">
        <f t="shared" si="175"/>
        <v>201.6799999999909</v>
      </c>
      <c r="K274" s="204">
        <f t="shared" si="176"/>
        <v>9.479999999999842</v>
      </c>
      <c r="L274" s="200"/>
      <c r="M274" s="214"/>
      <c r="N274" s="214"/>
    </row>
    <row r="275" spans="1:14" ht="16.5" customHeight="1">
      <c r="A275" s="212">
        <f t="shared" si="169"/>
        <v>200.18999999999227</v>
      </c>
      <c r="B275" s="213">
        <f t="shared" si="170"/>
        <v>7.989999999999874</v>
      </c>
      <c r="C275" s="207">
        <f t="shared" si="177"/>
        <v>1460.50000000001</v>
      </c>
      <c r="D275" s="212">
        <f t="shared" si="171"/>
        <v>200.6899999999918</v>
      </c>
      <c r="E275" s="213">
        <f t="shared" si="172"/>
        <v>8.489999999999863</v>
      </c>
      <c r="F275" s="207">
        <f t="shared" si="178"/>
        <v>1587.9500000000078</v>
      </c>
      <c r="G275" s="212">
        <f t="shared" si="173"/>
        <v>201.18999999999136</v>
      </c>
      <c r="H275" s="213">
        <f t="shared" si="174"/>
        <v>8.989999999999853</v>
      </c>
      <c r="I275" s="207"/>
      <c r="J275" s="212">
        <f t="shared" si="175"/>
        <v>201.6899999999909</v>
      </c>
      <c r="K275" s="213">
        <f t="shared" si="176"/>
        <v>9.489999999999842</v>
      </c>
      <c r="L275" s="207"/>
      <c r="M275" s="214"/>
      <c r="N275" s="214"/>
    </row>
    <row r="276" spans="1:14" ht="16.5" customHeight="1">
      <c r="A276" s="222"/>
      <c r="B276" s="222"/>
      <c r="C276" s="222"/>
      <c r="D276" s="222"/>
      <c r="E276" s="222"/>
      <c r="F276" s="222"/>
      <c r="G276" s="222"/>
      <c r="H276" s="222"/>
      <c r="I276" s="223"/>
      <c r="J276" s="223"/>
      <c r="K276" s="223"/>
      <c r="L276" s="223"/>
      <c r="M276" s="214"/>
      <c r="N276" s="214"/>
    </row>
    <row r="277" spans="1:14" ht="16.5" customHeight="1">
      <c r="A277" s="224"/>
      <c r="B277" s="224"/>
      <c r="C277" s="224"/>
      <c r="D277" s="224"/>
      <c r="E277" s="224"/>
      <c r="F277" s="224"/>
      <c r="G277" s="224"/>
      <c r="H277" s="224"/>
      <c r="I277" s="224"/>
      <c r="J277" s="224"/>
      <c r="K277" s="224"/>
      <c r="L277" s="224"/>
      <c r="M277" s="217"/>
      <c r="N277" s="214"/>
    </row>
    <row r="278" spans="1:14" ht="16.5" customHeight="1">
      <c r="A278" s="224"/>
      <c r="B278" s="224"/>
      <c r="C278" s="224"/>
      <c r="D278" s="224"/>
      <c r="E278" s="224"/>
      <c r="F278" s="224"/>
      <c r="G278" s="224"/>
      <c r="H278" s="224"/>
      <c r="I278" s="224"/>
      <c r="J278" s="224"/>
      <c r="K278" s="224"/>
      <c r="L278" s="224"/>
      <c r="M278" s="217"/>
      <c r="N278" s="214"/>
    </row>
    <row r="279" spans="1:14" ht="19.5">
      <c r="A279" s="225"/>
      <c r="B279" s="225"/>
      <c r="C279" s="225"/>
      <c r="D279" s="225"/>
      <c r="E279" s="225"/>
      <c r="F279" s="225"/>
      <c r="G279" s="225"/>
      <c r="H279" s="225"/>
      <c r="I279" s="225"/>
      <c r="J279" s="225"/>
      <c r="K279" s="225"/>
      <c r="L279" s="225"/>
      <c r="M279" s="217"/>
      <c r="N279" s="214"/>
    </row>
    <row r="280" spans="1:14" ht="19.5">
      <c r="A280" s="225"/>
      <c r="B280" s="225"/>
      <c r="C280" s="225"/>
      <c r="D280" s="225"/>
      <c r="E280" s="225"/>
      <c r="F280" s="225"/>
      <c r="G280" s="225"/>
      <c r="H280" s="225"/>
      <c r="I280" s="225"/>
      <c r="J280" s="225"/>
      <c r="K280" s="225"/>
      <c r="L280" s="225"/>
      <c r="M280" s="217"/>
      <c r="N280" s="214"/>
    </row>
    <row r="281" spans="1:14" ht="19.5">
      <c r="A281" s="225"/>
      <c r="B281" s="225"/>
      <c r="C281" s="225"/>
      <c r="D281" s="225"/>
      <c r="E281" s="225"/>
      <c r="F281" s="225"/>
      <c r="G281" s="225"/>
      <c r="H281" s="225"/>
      <c r="I281" s="225"/>
      <c r="J281" s="225"/>
      <c r="K281" s="225"/>
      <c r="L281" s="225"/>
      <c r="M281" s="217"/>
      <c r="N281" s="214"/>
    </row>
    <row r="282" spans="1:14" ht="19.5">
      <c r="A282" s="225"/>
      <c r="B282" s="225"/>
      <c r="C282" s="225"/>
      <c r="D282" s="225"/>
      <c r="E282" s="225"/>
      <c r="F282" s="225"/>
      <c r="G282" s="225"/>
      <c r="H282" s="225"/>
      <c r="I282" s="225"/>
      <c r="J282" s="225"/>
      <c r="K282" s="225"/>
      <c r="L282" s="225"/>
      <c r="M282" s="217"/>
      <c r="N282" s="214"/>
    </row>
    <row r="283" spans="1:14" ht="19.5">
      <c r="A283" s="225"/>
      <c r="B283" s="225"/>
      <c r="C283" s="225"/>
      <c r="D283" s="225"/>
      <c r="E283" s="225"/>
      <c r="F283" s="225"/>
      <c r="G283" s="225"/>
      <c r="H283" s="225"/>
      <c r="I283" s="225"/>
      <c r="J283" s="225"/>
      <c r="K283" s="225"/>
      <c r="L283" s="225"/>
      <c r="M283" s="217"/>
      <c r="N283" s="214"/>
    </row>
    <row r="284" spans="1:14" ht="19.5">
      <c r="A284" s="225"/>
      <c r="B284" s="225"/>
      <c r="C284" s="225"/>
      <c r="D284" s="225"/>
      <c r="E284" s="225"/>
      <c r="F284" s="225"/>
      <c r="G284" s="225"/>
      <c r="H284" s="225"/>
      <c r="I284" s="225"/>
      <c r="J284" s="225"/>
      <c r="K284" s="225"/>
      <c r="L284" s="225"/>
      <c r="M284" s="217"/>
      <c r="N284" s="214"/>
    </row>
    <row r="285" spans="1:14" ht="19.5">
      <c r="A285" s="225"/>
      <c r="B285" s="225"/>
      <c r="C285" s="225"/>
      <c r="D285" s="225"/>
      <c r="E285" s="225"/>
      <c r="F285" s="225"/>
      <c r="G285" s="225"/>
      <c r="H285" s="225"/>
      <c r="I285" s="225"/>
      <c r="J285" s="225"/>
      <c r="K285" s="225"/>
      <c r="L285" s="225"/>
      <c r="M285" s="217"/>
      <c r="N285" s="214"/>
    </row>
    <row r="286" spans="1:14" ht="19.5">
      <c r="A286" s="225"/>
      <c r="B286" s="225"/>
      <c r="C286" s="225"/>
      <c r="D286" s="225"/>
      <c r="E286" s="225"/>
      <c r="F286" s="225"/>
      <c r="G286" s="225"/>
      <c r="H286" s="225"/>
      <c r="I286" s="225"/>
      <c r="J286" s="225"/>
      <c r="K286" s="225"/>
      <c r="L286" s="225"/>
      <c r="M286" s="217"/>
      <c r="N286" s="214"/>
    </row>
    <row r="287" spans="1:14" ht="19.5">
      <c r="A287" s="225"/>
      <c r="B287" s="225"/>
      <c r="C287" s="225"/>
      <c r="D287" s="225"/>
      <c r="E287" s="225"/>
      <c r="F287" s="225"/>
      <c r="G287" s="225"/>
      <c r="H287" s="225"/>
      <c r="I287" s="225"/>
      <c r="J287" s="225"/>
      <c r="K287" s="225"/>
      <c r="L287" s="225"/>
      <c r="M287" s="217"/>
      <c r="N287" s="214"/>
    </row>
    <row r="288" spans="1:14" ht="19.5">
      <c r="A288" s="225"/>
      <c r="B288" s="225"/>
      <c r="C288" s="225"/>
      <c r="D288" s="225"/>
      <c r="E288" s="225"/>
      <c r="F288" s="225"/>
      <c r="G288" s="225"/>
      <c r="H288" s="225"/>
      <c r="I288" s="225"/>
      <c r="J288" s="225"/>
      <c r="K288" s="225"/>
      <c r="L288" s="225"/>
      <c r="M288" s="217"/>
      <c r="N288" s="214"/>
    </row>
    <row r="289" spans="1:14" ht="19.5">
      <c r="A289" s="225"/>
      <c r="B289" s="225"/>
      <c r="C289" s="225"/>
      <c r="D289" s="225"/>
      <c r="E289" s="225"/>
      <c r="F289" s="225"/>
      <c r="G289" s="225"/>
      <c r="H289" s="225"/>
      <c r="I289" s="225"/>
      <c r="J289" s="225"/>
      <c r="K289" s="225"/>
      <c r="L289" s="225"/>
      <c r="M289" s="217"/>
      <c r="N289" s="214"/>
    </row>
    <row r="290" spans="1:14" ht="19.5">
      <c r="A290" s="225"/>
      <c r="B290" s="225"/>
      <c r="C290" s="225"/>
      <c r="D290" s="225"/>
      <c r="E290" s="225"/>
      <c r="F290" s="225"/>
      <c r="G290" s="225"/>
      <c r="H290" s="225"/>
      <c r="I290" s="225"/>
      <c r="J290" s="225"/>
      <c r="K290" s="225"/>
      <c r="L290" s="225"/>
      <c r="M290" s="217"/>
      <c r="N290" s="214"/>
    </row>
    <row r="291" spans="1:14" ht="19.5">
      <c r="A291" s="225"/>
      <c r="B291" s="225"/>
      <c r="C291" s="225"/>
      <c r="D291" s="225"/>
      <c r="E291" s="225"/>
      <c r="F291" s="225"/>
      <c r="G291" s="225"/>
      <c r="H291" s="225"/>
      <c r="I291" s="225"/>
      <c r="J291" s="225"/>
      <c r="K291" s="225"/>
      <c r="L291" s="225"/>
      <c r="M291" s="217"/>
      <c r="N291" s="214"/>
    </row>
    <row r="292" spans="1:14" ht="19.5">
      <c r="A292" s="225"/>
      <c r="B292" s="225"/>
      <c r="C292" s="225"/>
      <c r="D292" s="225"/>
      <c r="E292" s="225"/>
      <c r="F292" s="225"/>
      <c r="G292" s="225"/>
      <c r="H292" s="225"/>
      <c r="I292" s="225"/>
      <c r="J292" s="225"/>
      <c r="K292" s="225"/>
      <c r="L292" s="225"/>
      <c r="M292" s="217"/>
      <c r="N292" s="214"/>
    </row>
    <row r="293" spans="1:14" ht="19.5">
      <c r="A293" s="225"/>
      <c r="B293" s="225"/>
      <c r="C293" s="225"/>
      <c r="D293" s="225"/>
      <c r="E293" s="225"/>
      <c r="F293" s="225"/>
      <c r="G293" s="225"/>
      <c r="H293" s="225"/>
      <c r="I293" s="225"/>
      <c r="J293" s="225"/>
      <c r="K293" s="225"/>
      <c r="L293" s="225"/>
      <c r="M293" s="217"/>
      <c r="N293" s="214"/>
    </row>
    <row r="294" spans="1:14" ht="19.5">
      <c r="A294" s="225"/>
      <c r="B294" s="225"/>
      <c r="C294" s="225"/>
      <c r="D294" s="225"/>
      <c r="E294" s="225"/>
      <c r="F294" s="225"/>
      <c r="G294" s="225"/>
      <c r="H294" s="225"/>
      <c r="I294" s="225"/>
      <c r="J294" s="225"/>
      <c r="K294" s="225"/>
      <c r="L294" s="225"/>
      <c r="M294" s="217"/>
      <c r="N294" s="214"/>
    </row>
    <row r="295" spans="1:14" ht="19.5">
      <c r="A295" s="225"/>
      <c r="B295" s="225"/>
      <c r="C295" s="225"/>
      <c r="D295" s="225"/>
      <c r="E295" s="225"/>
      <c r="F295" s="225"/>
      <c r="G295" s="225"/>
      <c r="H295" s="225"/>
      <c r="I295" s="225"/>
      <c r="J295" s="225"/>
      <c r="K295" s="225"/>
      <c r="L295" s="225"/>
      <c r="M295" s="217"/>
      <c r="N295" s="214"/>
    </row>
    <row r="296" spans="1:14" ht="19.5">
      <c r="A296" s="225"/>
      <c r="B296" s="225"/>
      <c r="C296" s="225"/>
      <c r="D296" s="225"/>
      <c r="E296" s="225"/>
      <c r="F296" s="225"/>
      <c r="G296" s="225"/>
      <c r="H296" s="225"/>
      <c r="I296" s="225"/>
      <c r="J296" s="225"/>
      <c r="K296" s="225"/>
      <c r="L296" s="225"/>
      <c r="M296" s="217"/>
      <c r="N296" s="214"/>
    </row>
    <row r="297" spans="1:14" ht="19.5">
      <c r="A297" s="225"/>
      <c r="B297" s="225"/>
      <c r="C297" s="225"/>
      <c r="D297" s="225"/>
      <c r="E297" s="225"/>
      <c r="F297" s="225"/>
      <c r="G297" s="225"/>
      <c r="H297" s="225"/>
      <c r="I297" s="225"/>
      <c r="J297" s="225"/>
      <c r="K297" s="225"/>
      <c r="L297" s="225"/>
      <c r="M297" s="217"/>
      <c r="N297" s="214"/>
    </row>
    <row r="298" spans="1:14" ht="19.5">
      <c r="A298" s="225"/>
      <c r="B298" s="225"/>
      <c r="C298" s="225"/>
      <c r="D298" s="225"/>
      <c r="E298" s="225"/>
      <c r="F298" s="225"/>
      <c r="G298" s="225"/>
      <c r="H298" s="225"/>
      <c r="I298" s="225"/>
      <c r="J298" s="225"/>
      <c r="K298" s="225"/>
      <c r="L298" s="225"/>
      <c r="M298" s="217"/>
      <c r="N298" s="214"/>
    </row>
    <row r="299" spans="1:14" ht="19.5">
      <c r="A299" s="225"/>
      <c r="B299" s="225"/>
      <c r="C299" s="225"/>
      <c r="D299" s="225"/>
      <c r="E299" s="225"/>
      <c r="F299" s="225"/>
      <c r="G299" s="225"/>
      <c r="H299" s="225"/>
      <c r="I299" s="225"/>
      <c r="J299" s="225"/>
      <c r="K299" s="225"/>
      <c r="L299" s="225"/>
      <c r="M299" s="217"/>
      <c r="N299" s="214"/>
    </row>
    <row r="300" spans="1:14" ht="19.5">
      <c r="A300" s="225"/>
      <c r="B300" s="225"/>
      <c r="C300" s="225"/>
      <c r="D300" s="225"/>
      <c r="E300" s="225"/>
      <c r="F300" s="225"/>
      <c r="G300" s="225"/>
      <c r="H300" s="225"/>
      <c r="I300" s="225"/>
      <c r="J300" s="225"/>
      <c r="K300" s="225"/>
      <c r="L300" s="225"/>
      <c r="M300" s="217"/>
      <c r="N300" s="214"/>
    </row>
    <row r="301" spans="1:14" ht="19.5">
      <c r="A301" s="225"/>
      <c r="B301" s="225"/>
      <c r="C301" s="225"/>
      <c r="D301" s="225"/>
      <c r="E301" s="225"/>
      <c r="F301" s="225"/>
      <c r="G301" s="225"/>
      <c r="H301" s="225"/>
      <c r="I301" s="225"/>
      <c r="J301" s="225"/>
      <c r="K301" s="225"/>
      <c r="L301" s="225"/>
      <c r="M301" s="217"/>
      <c r="N301" s="214"/>
    </row>
    <row r="302" spans="1:14" ht="19.5">
      <c r="A302" s="225"/>
      <c r="B302" s="225"/>
      <c r="C302" s="225"/>
      <c r="D302" s="225"/>
      <c r="E302" s="225"/>
      <c r="F302" s="225"/>
      <c r="G302" s="225"/>
      <c r="H302" s="225"/>
      <c r="I302" s="225"/>
      <c r="J302" s="225"/>
      <c r="K302" s="225"/>
      <c r="L302" s="225"/>
      <c r="M302" s="217"/>
      <c r="N302" s="214"/>
    </row>
    <row r="303" spans="1:14" ht="19.5">
      <c r="A303" s="225"/>
      <c r="B303" s="225"/>
      <c r="C303" s="225"/>
      <c r="D303" s="225"/>
      <c r="E303" s="225"/>
      <c r="F303" s="225"/>
      <c r="G303" s="225"/>
      <c r="H303" s="225"/>
      <c r="I303" s="225"/>
      <c r="J303" s="225"/>
      <c r="K303" s="225"/>
      <c r="L303" s="225"/>
      <c r="M303" s="217"/>
      <c r="N303" s="214"/>
    </row>
    <row r="304" spans="1:14" ht="19.5">
      <c r="A304" s="225"/>
      <c r="B304" s="225"/>
      <c r="C304" s="225"/>
      <c r="D304" s="225"/>
      <c r="E304" s="225"/>
      <c r="F304" s="225"/>
      <c r="G304" s="225"/>
      <c r="H304" s="225"/>
      <c r="I304" s="225"/>
      <c r="J304" s="225"/>
      <c r="K304" s="225"/>
      <c r="L304" s="225"/>
      <c r="M304" s="217"/>
      <c r="N304" s="214"/>
    </row>
    <row r="305" spans="1:14" ht="19.5">
      <c r="A305" s="225"/>
      <c r="B305" s="225"/>
      <c r="C305" s="225"/>
      <c r="D305" s="225"/>
      <c r="E305" s="225"/>
      <c r="F305" s="225"/>
      <c r="G305" s="225"/>
      <c r="H305" s="225"/>
      <c r="I305" s="225"/>
      <c r="J305" s="225"/>
      <c r="K305" s="225"/>
      <c r="L305" s="225"/>
      <c r="M305" s="217"/>
      <c r="N305" s="214"/>
    </row>
    <row r="306" spans="1:14" ht="19.5">
      <c r="A306" s="225"/>
      <c r="B306" s="225"/>
      <c r="C306" s="225"/>
      <c r="D306" s="225"/>
      <c r="E306" s="225"/>
      <c r="F306" s="225"/>
      <c r="G306" s="225"/>
      <c r="H306" s="225"/>
      <c r="I306" s="225"/>
      <c r="J306" s="225"/>
      <c r="K306" s="225"/>
      <c r="L306" s="225"/>
      <c r="M306" s="217"/>
      <c r="N306" s="214"/>
    </row>
    <row r="307" spans="1:14" ht="19.5">
      <c r="A307" s="225"/>
      <c r="B307" s="225"/>
      <c r="C307" s="225"/>
      <c r="D307" s="225"/>
      <c r="E307" s="225"/>
      <c r="F307" s="225"/>
      <c r="G307" s="225"/>
      <c r="H307" s="225"/>
      <c r="I307" s="225"/>
      <c r="J307" s="225"/>
      <c r="K307" s="225"/>
      <c r="L307" s="225"/>
      <c r="M307" s="217"/>
      <c r="N307" s="214"/>
    </row>
    <row r="308" spans="1:14" ht="19.5">
      <c r="A308" s="225"/>
      <c r="B308" s="225"/>
      <c r="C308" s="225"/>
      <c r="D308" s="225"/>
      <c r="E308" s="225"/>
      <c r="F308" s="225"/>
      <c r="G308" s="225"/>
      <c r="H308" s="225"/>
      <c r="I308" s="225"/>
      <c r="J308" s="225"/>
      <c r="K308" s="225"/>
      <c r="L308" s="225"/>
      <c r="M308" s="217"/>
      <c r="N308" s="214"/>
    </row>
    <row r="309" spans="1:14" ht="19.5">
      <c r="A309" s="225"/>
      <c r="B309" s="225"/>
      <c r="C309" s="225"/>
      <c r="D309" s="225"/>
      <c r="E309" s="225"/>
      <c r="F309" s="225"/>
      <c r="G309" s="225"/>
      <c r="H309" s="225"/>
      <c r="I309" s="225"/>
      <c r="J309" s="225"/>
      <c r="K309" s="225"/>
      <c r="L309" s="225"/>
      <c r="M309" s="217"/>
      <c r="N309" s="214"/>
    </row>
    <row r="310" spans="1:14" ht="19.5">
      <c r="A310" s="225"/>
      <c r="B310" s="225"/>
      <c r="C310" s="225"/>
      <c r="D310" s="225"/>
      <c r="E310" s="225"/>
      <c r="F310" s="225"/>
      <c r="G310" s="225"/>
      <c r="H310" s="225"/>
      <c r="I310" s="225"/>
      <c r="J310" s="225"/>
      <c r="K310" s="225"/>
      <c r="L310" s="225"/>
      <c r="M310" s="217"/>
      <c r="N310" s="214"/>
    </row>
    <row r="311" spans="1:14" ht="19.5">
      <c r="A311" s="225"/>
      <c r="B311" s="225"/>
      <c r="C311" s="225"/>
      <c r="D311" s="225"/>
      <c r="E311" s="225"/>
      <c r="F311" s="225"/>
      <c r="G311" s="225"/>
      <c r="H311" s="225"/>
      <c r="I311" s="225"/>
      <c r="J311" s="225"/>
      <c r="K311" s="225"/>
      <c r="L311" s="225"/>
      <c r="M311" s="217"/>
      <c r="N311" s="214"/>
    </row>
    <row r="312" spans="1:14" ht="19.5">
      <c r="A312" s="225"/>
      <c r="B312" s="225"/>
      <c r="C312" s="225"/>
      <c r="D312" s="225"/>
      <c r="E312" s="225"/>
      <c r="F312" s="225"/>
      <c r="G312" s="225"/>
      <c r="H312" s="225"/>
      <c r="I312" s="225"/>
      <c r="J312" s="225"/>
      <c r="K312" s="225"/>
      <c r="L312" s="225"/>
      <c r="M312" s="217"/>
      <c r="N312" s="214"/>
    </row>
    <row r="313" spans="1:14" ht="19.5">
      <c r="A313" s="225"/>
      <c r="B313" s="225"/>
      <c r="C313" s="225"/>
      <c r="D313" s="225"/>
      <c r="E313" s="225"/>
      <c r="F313" s="225"/>
      <c r="G313" s="225"/>
      <c r="H313" s="225"/>
      <c r="I313" s="225"/>
      <c r="J313" s="225"/>
      <c r="K313" s="225"/>
      <c r="L313" s="225"/>
      <c r="M313" s="217"/>
      <c r="N313" s="214"/>
    </row>
    <row r="314" spans="1:14" ht="19.5">
      <c r="A314" s="225"/>
      <c r="B314" s="225"/>
      <c r="C314" s="225"/>
      <c r="D314" s="225"/>
      <c r="E314" s="225"/>
      <c r="F314" s="225"/>
      <c r="G314" s="225"/>
      <c r="H314" s="225"/>
      <c r="I314" s="225"/>
      <c r="J314" s="225"/>
      <c r="K314" s="225"/>
      <c r="L314" s="225"/>
      <c r="M314" s="217"/>
      <c r="N314" s="214"/>
    </row>
    <row r="315" spans="1:14" ht="19.5">
      <c r="A315" s="225"/>
      <c r="B315" s="225"/>
      <c r="C315" s="225"/>
      <c r="D315" s="225"/>
      <c r="E315" s="225"/>
      <c r="F315" s="225"/>
      <c r="G315" s="225"/>
      <c r="H315" s="225"/>
      <c r="I315" s="225"/>
      <c r="J315" s="225"/>
      <c r="K315" s="225"/>
      <c r="L315" s="225"/>
      <c r="M315" s="217"/>
      <c r="N315" s="214"/>
    </row>
    <row r="316" spans="1:14" ht="19.5">
      <c r="A316" s="225"/>
      <c r="B316" s="225"/>
      <c r="C316" s="225"/>
      <c r="D316" s="225"/>
      <c r="E316" s="225"/>
      <c r="F316" s="225"/>
      <c r="G316" s="225"/>
      <c r="H316" s="225"/>
      <c r="I316" s="225"/>
      <c r="J316" s="225"/>
      <c r="K316" s="225"/>
      <c r="L316" s="225"/>
      <c r="M316" s="217"/>
      <c r="N316" s="214"/>
    </row>
    <row r="317" spans="1:14" ht="19.5">
      <c r="A317" s="225"/>
      <c r="B317" s="225"/>
      <c r="C317" s="225"/>
      <c r="D317" s="225"/>
      <c r="E317" s="225"/>
      <c r="F317" s="225"/>
      <c r="G317" s="225"/>
      <c r="H317" s="225"/>
      <c r="I317" s="225"/>
      <c r="J317" s="225"/>
      <c r="K317" s="225"/>
      <c r="L317" s="225"/>
      <c r="M317" s="217"/>
      <c r="N317" s="214"/>
    </row>
    <row r="318" spans="1:14" ht="19.5">
      <c r="A318" s="225"/>
      <c r="B318" s="225"/>
      <c r="C318" s="225"/>
      <c r="D318" s="225"/>
      <c r="E318" s="225"/>
      <c r="F318" s="225"/>
      <c r="G318" s="225"/>
      <c r="H318" s="225"/>
      <c r="I318" s="225"/>
      <c r="J318" s="225"/>
      <c r="K318" s="225"/>
      <c r="L318" s="225"/>
      <c r="M318" s="214"/>
      <c r="N318" s="214"/>
    </row>
    <row r="319" spans="1:14" ht="19.5">
      <c r="A319" s="225"/>
      <c r="B319" s="225"/>
      <c r="C319" s="225"/>
      <c r="D319" s="225"/>
      <c r="E319" s="225"/>
      <c r="F319" s="225"/>
      <c r="G319" s="225"/>
      <c r="H319" s="225"/>
      <c r="I319" s="225"/>
      <c r="J319" s="225"/>
      <c r="K319" s="225"/>
      <c r="L319" s="225"/>
      <c r="M319" s="214"/>
      <c r="N319" s="214"/>
    </row>
    <row r="320" spans="1:14" ht="19.5">
      <c r="A320" s="225"/>
      <c r="B320" s="225"/>
      <c r="C320" s="225"/>
      <c r="D320" s="225"/>
      <c r="E320" s="225"/>
      <c r="F320" s="225"/>
      <c r="G320" s="225"/>
      <c r="H320" s="225"/>
      <c r="I320" s="225"/>
      <c r="J320" s="225"/>
      <c r="K320" s="225"/>
      <c r="L320" s="225"/>
      <c r="M320" s="214"/>
      <c r="N320" s="214"/>
    </row>
    <row r="321" spans="1:14" ht="19.5">
      <c r="A321" s="225"/>
      <c r="B321" s="225"/>
      <c r="C321" s="225"/>
      <c r="D321" s="225"/>
      <c r="E321" s="225"/>
      <c r="F321" s="225"/>
      <c r="G321" s="225"/>
      <c r="H321" s="225"/>
      <c r="I321" s="225"/>
      <c r="J321" s="225"/>
      <c r="K321" s="225"/>
      <c r="L321" s="225"/>
      <c r="M321" s="214"/>
      <c r="N321" s="214"/>
    </row>
    <row r="322" spans="1:14" ht="19.5">
      <c r="A322" s="225"/>
      <c r="B322" s="225"/>
      <c r="C322" s="225"/>
      <c r="D322" s="225"/>
      <c r="E322" s="225"/>
      <c r="F322" s="225"/>
      <c r="G322" s="225"/>
      <c r="H322" s="225"/>
      <c r="I322" s="225"/>
      <c r="J322" s="225"/>
      <c r="K322" s="225"/>
      <c r="L322" s="225"/>
      <c r="M322" s="214"/>
      <c r="N322" s="214"/>
    </row>
    <row r="323" spans="1:14" ht="19.5">
      <c r="A323" s="225"/>
      <c r="B323" s="225"/>
      <c r="C323" s="225"/>
      <c r="D323" s="225"/>
      <c r="E323" s="225"/>
      <c r="F323" s="225"/>
      <c r="G323" s="225"/>
      <c r="H323" s="225"/>
      <c r="I323" s="225"/>
      <c r="J323" s="225"/>
      <c r="K323" s="225"/>
      <c r="L323" s="225"/>
      <c r="M323" s="214"/>
      <c r="N323" s="214"/>
    </row>
    <row r="324" spans="1:14" ht="19.5">
      <c r="A324" s="225"/>
      <c r="B324" s="225"/>
      <c r="C324" s="225"/>
      <c r="D324" s="225"/>
      <c r="E324" s="225"/>
      <c r="F324" s="225"/>
      <c r="G324" s="225"/>
      <c r="H324" s="225"/>
      <c r="I324" s="225"/>
      <c r="J324" s="225"/>
      <c r="K324" s="225"/>
      <c r="L324" s="225"/>
      <c r="M324" s="214"/>
      <c r="N324" s="214"/>
    </row>
    <row r="325" spans="1:14" ht="19.5">
      <c r="A325" s="225"/>
      <c r="B325" s="225"/>
      <c r="C325" s="225"/>
      <c r="D325" s="225"/>
      <c r="E325" s="225"/>
      <c r="F325" s="225"/>
      <c r="G325" s="225"/>
      <c r="H325" s="225"/>
      <c r="I325" s="225"/>
      <c r="J325" s="225"/>
      <c r="K325" s="225"/>
      <c r="L325" s="225"/>
      <c r="M325" s="221"/>
      <c r="N325" s="221"/>
    </row>
    <row r="326" spans="1:14" ht="19.5">
      <c r="A326" s="225"/>
      <c r="B326" s="225"/>
      <c r="C326" s="225"/>
      <c r="D326" s="225"/>
      <c r="E326" s="225"/>
      <c r="F326" s="225"/>
      <c r="G326" s="225"/>
      <c r="H326" s="225"/>
      <c r="I326" s="225"/>
      <c r="J326" s="225"/>
      <c r="K326" s="225"/>
      <c r="L326" s="225"/>
      <c r="M326" s="221"/>
      <c r="N326" s="221"/>
    </row>
    <row r="327" spans="1:14" ht="19.5">
      <c r="A327" s="225"/>
      <c r="B327" s="225"/>
      <c r="C327" s="225"/>
      <c r="D327" s="225"/>
      <c r="E327" s="225"/>
      <c r="F327" s="225"/>
      <c r="G327" s="225"/>
      <c r="H327" s="225"/>
      <c r="I327" s="225"/>
      <c r="J327" s="225"/>
      <c r="K327" s="225"/>
      <c r="L327" s="225"/>
      <c r="M327" s="221"/>
      <c r="N327" s="221"/>
    </row>
    <row r="328" spans="1:14" ht="19.5">
      <c r="A328" s="225"/>
      <c r="B328" s="225"/>
      <c r="C328" s="225"/>
      <c r="D328" s="225"/>
      <c r="E328" s="225"/>
      <c r="F328" s="225"/>
      <c r="G328" s="225"/>
      <c r="H328" s="225"/>
      <c r="I328" s="225"/>
      <c r="J328" s="225"/>
      <c r="K328" s="225"/>
      <c r="L328" s="225"/>
      <c r="M328" s="221"/>
      <c r="N328" s="221"/>
    </row>
    <row r="329" spans="1:14" ht="18">
      <c r="A329" s="221"/>
      <c r="B329" s="221"/>
      <c r="C329" s="221"/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  <c r="N329" s="221"/>
    </row>
    <row r="330" spans="1:14" ht="18">
      <c r="A330" s="221"/>
      <c r="B330" s="221"/>
      <c r="C330" s="221"/>
      <c r="D330" s="221"/>
      <c r="E330" s="221"/>
      <c r="F330" s="221"/>
      <c r="G330" s="221"/>
      <c r="H330" s="221"/>
      <c r="I330" s="221"/>
      <c r="J330" s="221"/>
      <c r="K330" s="221"/>
      <c r="L330" s="221"/>
      <c r="M330" s="221"/>
      <c r="N330" s="221"/>
    </row>
    <row r="331" spans="1:14" ht="18">
      <c r="A331" s="221"/>
      <c r="B331" s="221"/>
      <c r="C331" s="221"/>
      <c r="D331" s="221"/>
      <c r="E331" s="221"/>
      <c r="F331" s="221"/>
      <c r="G331" s="221"/>
      <c r="H331" s="221"/>
      <c r="I331" s="221"/>
      <c r="J331" s="221"/>
      <c r="K331" s="221"/>
      <c r="L331" s="221"/>
      <c r="M331" s="221"/>
      <c r="N331" s="221"/>
    </row>
    <row r="332" spans="1:14" ht="18">
      <c r="A332" s="221"/>
      <c r="B332" s="221"/>
      <c r="C332" s="221"/>
      <c r="D332" s="221"/>
      <c r="E332" s="221"/>
      <c r="F332" s="221"/>
      <c r="G332" s="221"/>
      <c r="H332" s="221"/>
      <c r="I332" s="221"/>
      <c r="J332" s="221"/>
      <c r="K332" s="221"/>
      <c r="L332" s="221"/>
      <c r="M332" s="221"/>
      <c r="N332" s="221"/>
    </row>
    <row r="333" spans="1:14" ht="18">
      <c r="A333" s="221"/>
      <c r="B333" s="221"/>
      <c r="C333" s="221"/>
      <c r="D333" s="221"/>
      <c r="E333" s="221"/>
      <c r="F333" s="221"/>
      <c r="G333" s="221"/>
      <c r="H333" s="221"/>
      <c r="I333" s="221"/>
      <c r="J333" s="221"/>
      <c r="K333" s="221"/>
      <c r="L333" s="221"/>
      <c r="M333" s="221"/>
      <c r="N333" s="221"/>
    </row>
    <row r="334" spans="1:14" ht="18">
      <c r="A334" s="221"/>
      <c r="B334" s="221"/>
      <c r="C334" s="221"/>
      <c r="D334" s="221"/>
      <c r="E334" s="221"/>
      <c r="F334" s="221"/>
      <c r="G334" s="221"/>
      <c r="H334" s="221"/>
      <c r="I334" s="221"/>
      <c r="J334" s="221"/>
      <c r="K334" s="221"/>
      <c r="L334" s="221"/>
      <c r="M334" s="221"/>
      <c r="N334" s="221"/>
    </row>
    <row r="335" spans="1:14" ht="18">
      <c r="A335" s="221"/>
      <c r="B335" s="221"/>
      <c r="C335" s="221"/>
      <c r="D335" s="221"/>
      <c r="E335" s="221"/>
      <c r="F335" s="221"/>
      <c r="G335" s="221"/>
      <c r="H335" s="221"/>
      <c r="I335" s="221"/>
      <c r="J335" s="221"/>
      <c r="K335" s="221"/>
      <c r="L335" s="221"/>
      <c r="M335" s="221"/>
      <c r="N335" s="221"/>
    </row>
    <row r="336" spans="1:14" ht="18">
      <c r="A336" s="221"/>
      <c r="B336" s="221"/>
      <c r="C336" s="221"/>
      <c r="D336" s="221"/>
      <c r="E336" s="221"/>
      <c r="F336" s="221"/>
      <c r="G336" s="221"/>
      <c r="H336" s="221"/>
      <c r="I336" s="221"/>
      <c r="J336" s="221"/>
      <c r="K336" s="221"/>
      <c r="L336" s="221"/>
      <c r="M336" s="221"/>
      <c r="N336" s="221"/>
    </row>
    <row r="337" spans="1:14" ht="18">
      <c r="A337" s="221"/>
      <c r="B337" s="221"/>
      <c r="C337" s="221"/>
      <c r="D337" s="221"/>
      <c r="E337" s="221"/>
      <c r="F337" s="221"/>
      <c r="G337" s="221"/>
      <c r="H337" s="221"/>
      <c r="I337" s="221"/>
      <c r="J337" s="221"/>
      <c r="K337" s="221"/>
      <c r="L337" s="221"/>
      <c r="M337" s="221"/>
      <c r="N337" s="221"/>
    </row>
    <row r="338" spans="1:14" ht="18">
      <c r="A338" s="221"/>
      <c r="B338" s="221"/>
      <c r="C338" s="221"/>
      <c r="D338" s="221"/>
      <c r="E338" s="221"/>
      <c r="F338" s="221"/>
      <c r="G338" s="221"/>
      <c r="H338" s="221"/>
      <c r="I338" s="221"/>
      <c r="J338" s="221"/>
      <c r="K338" s="221"/>
      <c r="L338" s="221"/>
      <c r="M338" s="221"/>
      <c r="N338" s="221"/>
    </row>
    <row r="339" spans="1:14" ht="18">
      <c r="A339" s="221"/>
      <c r="B339" s="221"/>
      <c r="C339" s="221"/>
      <c r="D339" s="221"/>
      <c r="E339" s="221"/>
      <c r="F339" s="221"/>
      <c r="G339" s="221"/>
      <c r="H339" s="221"/>
      <c r="I339" s="221"/>
      <c r="J339" s="221"/>
      <c r="K339" s="221"/>
      <c r="L339" s="221"/>
      <c r="M339" s="221"/>
      <c r="N339" s="221"/>
    </row>
    <row r="340" spans="1:14" ht="18">
      <c r="A340" s="221"/>
      <c r="B340" s="221"/>
      <c r="C340" s="221"/>
      <c r="D340" s="221"/>
      <c r="E340" s="221"/>
      <c r="F340" s="221"/>
      <c r="G340" s="221"/>
      <c r="H340" s="221"/>
      <c r="I340" s="221"/>
      <c r="J340" s="221"/>
      <c r="K340" s="221"/>
      <c r="L340" s="221"/>
      <c r="M340" s="221"/>
      <c r="N340" s="221"/>
    </row>
    <row r="341" spans="1:14" ht="18">
      <c r="A341" s="221"/>
      <c r="B341" s="221"/>
      <c r="C341" s="221"/>
      <c r="D341" s="221"/>
      <c r="E341" s="221"/>
      <c r="F341" s="221"/>
      <c r="G341" s="221"/>
      <c r="H341" s="221"/>
      <c r="I341" s="221"/>
      <c r="J341" s="221"/>
      <c r="K341" s="221"/>
      <c r="L341" s="221"/>
      <c r="M341" s="221"/>
      <c r="N341" s="221"/>
    </row>
    <row r="342" spans="1:14" ht="18">
      <c r="A342" s="221"/>
      <c r="B342" s="221"/>
      <c r="C342" s="221"/>
      <c r="D342" s="221"/>
      <c r="E342" s="221"/>
      <c r="F342" s="221"/>
      <c r="G342" s="221"/>
      <c r="H342" s="221"/>
      <c r="I342" s="221"/>
      <c r="J342" s="221"/>
      <c r="K342" s="221"/>
      <c r="L342" s="221"/>
      <c r="M342" s="221"/>
      <c r="N342" s="221"/>
    </row>
    <row r="343" spans="1:14" ht="18">
      <c r="A343" s="221"/>
      <c r="B343" s="221"/>
      <c r="C343" s="221"/>
      <c r="D343" s="221"/>
      <c r="E343" s="221"/>
      <c r="F343" s="221"/>
      <c r="G343" s="221"/>
      <c r="H343" s="221"/>
      <c r="I343" s="221"/>
      <c r="J343" s="221"/>
      <c r="K343" s="221"/>
      <c r="L343" s="221"/>
      <c r="M343" s="221"/>
      <c r="N343" s="221"/>
    </row>
    <row r="344" spans="1:14" ht="18">
      <c r="A344" s="221"/>
      <c r="B344" s="221"/>
      <c r="C344" s="221"/>
      <c r="D344" s="221"/>
      <c r="E344" s="221"/>
      <c r="F344" s="221"/>
      <c r="G344" s="221"/>
      <c r="H344" s="221"/>
      <c r="I344" s="221"/>
      <c r="J344" s="221"/>
      <c r="K344" s="221"/>
      <c r="L344" s="221"/>
      <c r="M344" s="221"/>
      <c r="N344" s="221"/>
    </row>
    <row r="345" spans="1:14" ht="18">
      <c r="A345" s="221"/>
      <c r="B345" s="221"/>
      <c r="C345" s="221"/>
      <c r="D345" s="221"/>
      <c r="E345" s="221"/>
      <c r="F345" s="221"/>
      <c r="G345" s="221"/>
      <c r="H345" s="221"/>
      <c r="I345" s="221"/>
      <c r="J345" s="221"/>
      <c r="K345" s="221"/>
      <c r="L345" s="221"/>
      <c r="M345" s="221"/>
      <c r="N345" s="221"/>
    </row>
    <row r="346" spans="1:14" ht="18">
      <c r="A346" s="221"/>
      <c r="B346" s="221"/>
      <c r="C346" s="221"/>
      <c r="D346" s="221"/>
      <c r="E346" s="221"/>
      <c r="F346" s="221"/>
      <c r="G346" s="221"/>
      <c r="H346" s="221"/>
      <c r="I346" s="221"/>
      <c r="J346" s="221"/>
      <c r="K346" s="221"/>
      <c r="L346" s="221"/>
      <c r="M346" s="221"/>
      <c r="N346" s="221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2019-08-26T03:46:25Z</dcterms:created>
  <dcterms:modified xsi:type="dcterms:W3CDTF">2021-06-21T06:22:17Z</dcterms:modified>
  <cp:category/>
  <cp:version/>
  <cp:contentType/>
  <cp:contentStatus/>
</cp:coreProperties>
</file>