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2"/>
  </bookViews>
  <sheets>
    <sheet name="ฝนปี55" sheetId="1" r:id="rId1"/>
    <sheet name="analysis (55)" sheetId="2" r:id="rId2"/>
    <sheet name="forecast-N.1- 55 (สค.)" sheetId="3" r:id="rId3"/>
  </sheets>
  <externalReferences>
    <externalReference r:id="rId6"/>
  </externalReferences>
  <definedNames>
    <definedName name="name">'[1]c-form'!$B$7</definedName>
  </definedNames>
  <calcPr fullCalcOnLoad="1"/>
</workbook>
</file>

<file path=xl/sharedStrings.xml><?xml version="1.0" encoding="utf-8"?>
<sst xmlns="http://schemas.openxmlformats.org/spreadsheetml/2006/main" count="129" uniqueCount="98">
  <si>
    <t>ปี 2555</t>
  </si>
  <si>
    <t>กรกฎาคม</t>
  </si>
  <si>
    <t>วันที่</t>
  </si>
  <si>
    <t>ทุ่งช้าง</t>
  </si>
  <si>
    <t>เชียงกลาง</t>
  </si>
  <si>
    <t>ปัว</t>
  </si>
  <si>
    <t>สองแคว</t>
  </si>
  <si>
    <t>ท่าวังผา</t>
  </si>
  <si>
    <t>เฉลิมฯ</t>
  </si>
  <si>
    <t>อ.เมือง</t>
  </si>
  <si>
    <t>เฉลี่ย</t>
  </si>
  <si>
    <t>T</t>
  </si>
  <si>
    <t>สิงหาคม</t>
  </si>
  <si>
    <t>ปริมาณฝน</t>
  </si>
  <si>
    <t>Distribution</t>
  </si>
  <si>
    <t>มม.</t>
  </si>
  <si>
    <t>%</t>
  </si>
  <si>
    <t>โดยใช้ Unit Hydrograph และปริมาณน้ำฝน</t>
  </si>
  <si>
    <t>ลบม./วิ./1มม.</t>
  </si>
  <si>
    <t>RO. - %</t>
  </si>
  <si>
    <t>Baseflow</t>
  </si>
  <si>
    <t>UH.</t>
  </si>
  <si>
    <t>Disc.</t>
  </si>
  <si>
    <t>Disc.+Baseflow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</si>
  <si>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</si>
  <si>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</si>
  <si>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</si>
  <si>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</si>
  <si>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</si>
  <si>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</si>
  <si>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</si>
  <si>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</si>
  <si>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</si>
  <si>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</si>
  <si>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</si>
  <si>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</si>
  <si>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</si>
  <si>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</si>
  <si>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</si>
  <si>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</si>
  <si>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ส.ค.</t>
  </si>
  <si>
    <t>ฝนเฉลี่ย</t>
  </si>
  <si>
    <t>จากคำนวณ</t>
  </si>
  <si>
    <t>ax0.166</t>
  </si>
  <si>
    <t>1cxb1...n</t>
  </si>
  <si>
    <t>2cxb1...n</t>
  </si>
  <si>
    <t>3cxb1...n</t>
  </si>
  <si>
    <t>4cxb1...n</t>
  </si>
  <si>
    <t>5cxb1...n</t>
  </si>
  <si>
    <t>6cxb1...n</t>
  </si>
  <si>
    <t>7cxb1...n</t>
  </si>
  <si>
    <t>8cxb1...n</t>
  </si>
  <si>
    <t>9cxb1...n</t>
  </si>
  <si>
    <t>10cxb1...n</t>
  </si>
  <si>
    <t>11cxb1...n</t>
  </si>
  <si>
    <t>รวม d......n</t>
  </si>
  <si>
    <t>l+baseflow</t>
  </si>
  <si>
    <t>ตารางแสดงการพยากรณ์หาปริมาณน้ำแม่น้ำน่านที่สถานี N.1 อ.เมือง จ. น่าน</t>
  </si>
  <si>
    <t>ตารางแสดงวิธีการคำนวณหา Distribution graph และ Unit Hydrograph</t>
  </si>
  <si>
    <t>ของสถานี N.1</t>
  </si>
  <si>
    <t>ปริมาณน้ำ</t>
  </si>
  <si>
    <t>Base flow</t>
  </si>
  <si>
    <t>direct flow</t>
  </si>
  <si>
    <t>Unit hydrograph</t>
  </si>
  <si>
    <t>พ.ศ. 2555</t>
  </si>
  <si>
    <t>ลบ.ม. / วิ</t>
  </si>
  <si>
    <t>ลบ.ม. / วิ /  1มม.</t>
  </si>
  <si>
    <t>( 1 )</t>
  </si>
  <si>
    <t>( 2 )</t>
  </si>
  <si>
    <t>( 3 ) = ( 1 ) - ( 2 )</t>
  </si>
  <si>
    <t>( 4 ) = ( 3 ) / รวม ( 3 )*100</t>
  </si>
  <si>
    <t>( 5 )  = ( 3 ) / depth( 3 )</t>
  </si>
  <si>
    <t>(c-d)</t>
  </si>
  <si>
    <t>(e/น้ำท่า)x100</t>
  </si>
  <si>
    <t>(e/depth)</t>
  </si>
  <si>
    <t>ฝนส่วนเกิน</t>
  </si>
  <si>
    <t>(Excess Rainfall)</t>
  </si>
  <si>
    <t xml:space="preserve">มม. </t>
  </si>
  <si>
    <t>ฝนรวม</t>
  </si>
  <si>
    <t>(Effective Rainfall)</t>
  </si>
  <si>
    <t>สัมประสิทธิ์การเกิดน้ำท่า</t>
  </si>
  <si>
    <t>(Runoff coefficient)</t>
  </si>
  <si>
    <t>น้ำท่ารวม</t>
  </si>
  <si>
    <t>RO = Excess rainfall / Effective rainfall</t>
  </si>
  <si>
    <t>(ปริมาตร)</t>
  </si>
  <si>
    <t>Flood Volume (ล้าน ลบ.ม.)</t>
  </si>
  <si>
    <t>Depth = Volumex1,000 / D.A.</t>
  </si>
  <si>
    <t>(ความสูง)</t>
  </si>
  <si>
    <t xml:space="preserve">Excess Rainfall (มม.) </t>
  </si>
  <si>
    <t>พื้นที่รับน้ำฝน (DA.)</t>
  </si>
  <si>
    <t>ตร.กม.</t>
  </si>
  <si>
    <t>ฝนรวม (Effective Rf.)</t>
  </si>
  <si>
    <t>มม. (วันที่ 19-20 ส.ค.2549)</t>
  </si>
  <si>
    <t>% (Runoff coefficient)</t>
  </si>
  <si>
    <t>จากข้อมูลปี 2555</t>
  </si>
  <si>
    <r>
      <t>Volume. = น้ำท่า x 8,6400/1,000,000</t>
    </r>
    <r>
      <rPr>
        <sz val="14"/>
        <rFont val="Cordia New"/>
        <family val="2"/>
      </rPr>
      <t xml:space="preserve">  </t>
    </r>
  </si>
  <si>
    <t>ระดับน้ำ -ปริมาณน้ำสูงสุด</t>
  </si>
  <si>
    <t>ระดับ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</si>
</sst>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\ "/>
    <numFmt numFmtId="205" formatCode="0\ \ \ \ "/>
    <numFmt numFmtId="206" formatCode="0.000\ "/>
    <numFmt numFmtId="207" formatCode="0.000"/>
    <numFmt numFmtId="208" formatCode="0.0000"/>
    <numFmt numFmtId="209" formatCode="0.0000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\t&quot;$&quot;#,##0_);\(\t&quot;$&quot;#,##0\)"/>
    <numFmt numFmtId="215" formatCode="\t&quot;$&quot;#,##0_);[Red]\(\t&quot;$&quot;#,##0\)"/>
    <numFmt numFmtId="216" formatCode="\t&quot;$&quot;#,##0.00_);\(\t&quot;$&quot;#,##0.00\)"/>
    <numFmt numFmtId="217" formatCode="\t&quot;$&quot;#,##0.00_);[Red]\(\t&quot;$&quot;#,##0.00\)"/>
    <numFmt numFmtId="218" formatCode="dd"/>
    <numFmt numFmtId="219" formatCode="_-* #,##0.0_-;\-* #,##0.0_-;_-* &quot;-&quot;??_-;_-@_-"/>
    <numFmt numFmtId="220" formatCode="_-* #,##0_-;\-* #,##0_-;_-* &quot;-&quot;??_-;_-@_-"/>
    <numFmt numFmtId="221" formatCode="#,##0.0"/>
    <numFmt numFmtId="222" formatCode="0.00\ \ "/>
    <numFmt numFmtId="223" formatCode="0.00_)"/>
    <numFmt numFmtId="224" formatCode="d\ \ด\ด\ด"/>
    <numFmt numFmtId="225" formatCode="dd\ mmm"/>
    <numFmt numFmtId="226" formatCode="dd\ \ด\ด\ด"/>
    <numFmt numFmtId="227" formatCode="0.000000"/>
    <numFmt numFmtId="228" formatCode="0.00000000"/>
    <numFmt numFmtId="229" formatCode="0.0000000"/>
    <numFmt numFmtId="230" formatCode="#,##0_ ;\-#,##0\ "/>
    <numFmt numFmtId="231" formatCode="0;[Red]0"/>
    <numFmt numFmtId="232" formatCode="0.00;[Red]0.00"/>
    <numFmt numFmtId="233" formatCode="#,##0.00_ ;\-#,##0.00\ "/>
    <numFmt numFmtId="234" formatCode="#,##0.0_ ;\-#,##0.0\ "/>
    <numFmt numFmtId="235" formatCode="0.0;[Red]0.0"/>
    <numFmt numFmtId="236" formatCode="[$-41E]d\ mmmm\ yyyy"/>
    <numFmt numFmtId="237" formatCode="B1d\-mmm\-yy"/>
    <numFmt numFmtId="238" formatCode="[$-107041E]d\ mmm\ yy;@"/>
    <numFmt numFmtId="239" formatCode="[$-101041E]d\ mmm\ yy;@"/>
    <numFmt numFmtId="240" formatCode="dd\ \ ดดด\ yyyy"/>
    <numFmt numFmtId="241" formatCode="[$-1070000]d/m/yy;@"/>
  </numFmts>
  <fonts count="6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0"/>
    </font>
    <font>
      <u val="single"/>
      <sz val="14"/>
      <color indexed="12"/>
      <name val="CordiaUPC"/>
      <family val="0"/>
    </font>
    <font>
      <sz val="14"/>
      <name val="Jasmine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4"/>
      <name val="Cordia New"/>
      <family val="0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Cordia New"/>
      <family val="0"/>
    </font>
    <font>
      <b/>
      <sz val="14"/>
      <name val="Cordia New"/>
      <family val="2"/>
    </font>
    <font>
      <sz val="14"/>
      <color indexed="10"/>
      <name val="TH SarabunPSK"/>
      <family val="2"/>
    </font>
    <font>
      <sz val="14"/>
      <name val="DilleniaUPC"/>
      <family val="1"/>
    </font>
    <font>
      <b/>
      <sz val="2"/>
      <color indexed="8"/>
      <name val="Cordia New"/>
      <family val="0"/>
    </font>
    <font>
      <sz val="2"/>
      <color indexed="8"/>
      <name val="Cordia New"/>
      <family val="0"/>
    </font>
    <font>
      <sz val="1.75"/>
      <color indexed="8"/>
      <name val="Cordia New"/>
      <family val="0"/>
    </font>
    <font>
      <sz val="1.5"/>
      <color indexed="8"/>
      <name val="Cordia New"/>
      <family val="0"/>
    </font>
    <font>
      <sz val="16"/>
      <name val="Cordia New"/>
      <family val="0"/>
    </font>
    <font>
      <sz val="11"/>
      <name val="Cordia New"/>
      <family val="0"/>
    </font>
    <font>
      <sz val="12"/>
      <name val="Cordia New"/>
      <family val="2"/>
    </font>
    <font>
      <sz val="12"/>
      <color indexed="10"/>
      <name val="Cordia New"/>
      <family val="0"/>
    </font>
    <font>
      <sz val="12"/>
      <color indexed="8"/>
      <name val="Cordia New"/>
      <family val="2"/>
    </font>
    <font>
      <b/>
      <sz val="12"/>
      <color indexed="10"/>
      <name val="Cordia New"/>
      <family val="0"/>
    </font>
    <font>
      <sz val="13"/>
      <name val="Cordia New"/>
      <family val="0"/>
    </font>
    <font>
      <b/>
      <sz val="16"/>
      <name val="Cordia New"/>
      <family val="2"/>
    </font>
    <font>
      <sz val="10.75"/>
      <name val="Cordia New"/>
      <family val="2"/>
    </font>
    <font>
      <sz val="19.25"/>
      <name val="Cordia New"/>
      <family val="0"/>
    </font>
    <font>
      <sz val="19.75"/>
      <name val="Cordia New"/>
      <family val="0"/>
    </font>
    <font>
      <sz val="9"/>
      <name val="Cordia New"/>
      <family val="2"/>
    </font>
    <font>
      <b/>
      <sz val="12"/>
      <name val="Cordia New"/>
      <family val="2"/>
    </font>
    <font>
      <sz val="14.5"/>
      <name val="Cordia New"/>
      <family val="0"/>
    </font>
    <font>
      <sz val="9.75"/>
      <name val="Cordia New"/>
      <family val="2"/>
    </font>
    <font>
      <sz val="18"/>
      <name val="Cordia New"/>
      <family val="0"/>
    </font>
    <font>
      <b/>
      <sz val="11"/>
      <name val="Cordia New"/>
      <family val="2"/>
    </font>
    <font>
      <b/>
      <sz val="14"/>
      <color indexed="10"/>
      <name val="Cordia New"/>
      <family val="2"/>
    </font>
    <font>
      <b/>
      <sz val="14"/>
      <color indexed="12"/>
      <name val="Cordia New"/>
      <family val="2"/>
    </font>
    <font>
      <b/>
      <sz val="10"/>
      <color indexed="12"/>
      <name val="Cordia New"/>
      <family val="2"/>
    </font>
    <font>
      <b/>
      <sz val="14"/>
      <color indexed="8"/>
      <name val="Cordia New"/>
      <family val="2"/>
    </font>
    <font>
      <sz val="10"/>
      <color indexed="8"/>
      <name val="Cordia New"/>
      <family val="2"/>
    </font>
    <font>
      <sz val="10"/>
      <name val="Cordia New"/>
      <family val="2"/>
    </font>
    <font>
      <sz val="10"/>
      <color indexed="12"/>
      <name val="Cordia New"/>
      <family val="2"/>
    </font>
    <font>
      <sz val="14"/>
      <color indexed="12"/>
      <name val="Cordia New"/>
      <family val="2"/>
    </font>
    <font>
      <b/>
      <sz val="9.75"/>
      <color indexed="8"/>
      <name val="Cordia New"/>
      <family val="0"/>
    </font>
    <font>
      <sz val="9.75"/>
      <color indexed="8"/>
      <name val="Cordia New"/>
      <family val="0"/>
    </font>
    <font>
      <b/>
      <sz val="10"/>
      <color indexed="8"/>
      <name val="Cordia New"/>
      <family val="0"/>
    </font>
    <font>
      <sz val="9"/>
      <color indexed="8"/>
      <name val="Cordia New"/>
      <family val="0"/>
    </font>
    <font>
      <sz val="8"/>
      <color indexed="8"/>
      <name val="Cordia New"/>
      <family val="0"/>
    </font>
    <font>
      <b/>
      <sz val="16"/>
      <color indexed="10"/>
      <name val="Cordia New"/>
      <family val="2"/>
    </font>
    <font>
      <b/>
      <sz val="16"/>
      <color indexed="10"/>
      <name val="CordiaUPC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5" fillId="0" borderId="0" xfId="49">
      <alignment/>
      <protection/>
    </xf>
    <xf numFmtId="0" fontId="25" fillId="0" borderId="10" xfId="49" applyFont="1" applyBorder="1" applyAlignment="1">
      <alignment horizontal="center"/>
      <protection/>
    </xf>
    <xf numFmtId="0" fontId="25" fillId="0" borderId="11" xfId="49" applyFont="1" applyBorder="1" applyAlignment="1">
      <alignment horizontal="center"/>
      <protection/>
    </xf>
    <xf numFmtId="0" fontId="15" fillId="0" borderId="12" xfId="49" applyBorder="1">
      <alignment/>
      <protection/>
    </xf>
    <xf numFmtId="0" fontId="15" fillId="0" borderId="12" xfId="49" applyFont="1" applyBorder="1" applyAlignment="1">
      <alignment horizontal="center"/>
      <protection/>
    </xf>
    <xf numFmtId="0" fontId="15" fillId="0" borderId="12" xfId="49" applyBorder="1" applyAlignment="1">
      <alignment horizontal="center"/>
      <protection/>
    </xf>
    <xf numFmtId="203" fontId="15" fillId="0" borderId="12" xfId="49" applyNumberFormat="1" applyBorder="1" applyAlignment="1">
      <alignment horizontal="center"/>
      <protection/>
    </xf>
    <xf numFmtId="203" fontId="27" fillId="0" borderId="12" xfId="35" applyNumberFormat="1" applyFont="1" applyBorder="1" applyAlignment="1">
      <alignment horizontal="center" vertical="center"/>
      <protection/>
    </xf>
    <xf numFmtId="203" fontId="24" fillId="0" borderId="12" xfId="49" applyNumberFormat="1" applyFont="1" applyBorder="1" applyAlignment="1">
      <alignment horizontal="center"/>
      <protection/>
    </xf>
    <xf numFmtId="203" fontId="27" fillId="0" borderId="13" xfId="35" applyNumberFormat="1" applyFont="1" applyBorder="1" applyAlignment="1">
      <alignment horizontal="center" vertical="center"/>
      <protection/>
    </xf>
    <xf numFmtId="0" fontId="25" fillId="0" borderId="0" xfId="49" applyFont="1" applyAlignment="1">
      <alignment horizontal="center"/>
      <protection/>
    </xf>
    <xf numFmtId="0" fontId="15" fillId="7" borderId="12" xfId="49" applyFill="1" applyBorder="1">
      <alignment/>
      <protection/>
    </xf>
    <xf numFmtId="0" fontId="15" fillId="7" borderId="12" xfId="49" applyFont="1" applyFill="1" applyBorder="1" applyAlignment="1">
      <alignment horizontal="center"/>
      <protection/>
    </xf>
    <xf numFmtId="0" fontId="15" fillId="7" borderId="12" xfId="49" applyFill="1" applyBorder="1" applyAlignment="1">
      <alignment horizontal="center"/>
      <protection/>
    </xf>
    <xf numFmtId="203" fontId="15" fillId="7" borderId="12" xfId="49" applyNumberFormat="1" applyFill="1" applyBorder="1" applyAlignment="1">
      <alignment horizontal="center"/>
      <protection/>
    </xf>
    <xf numFmtId="203" fontId="27" fillId="7" borderId="12" xfId="35" applyNumberFormat="1" applyFont="1" applyFill="1" applyBorder="1" applyAlignment="1">
      <alignment horizontal="center" vertical="center"/>
      <protection/>
    </xf>
    <xf numFmtId="0" fontId="15" fillId="7" borderId="14" xfId="49" applyFill="1" applyBorder="1" applyAlignment="1">
      <alignment horizontal="center"/>
      <protection/>
    </xf>
    <xf numFmtId="0" fontId="15" fillId="0" borderId="14" xfId="49" applyBorder="1" applyAlignment="1">
      <alignment horizontal="center"/>
      <protection/>
    </xf>
    <xf numFmtId="0" fontId="15" fillId="0" borderId="15" xfId="49" applyBorder="1" applyAlignment="1">
      <alignment horizontal="center"/>
      <protection/>
    </xf>
    <xf numFmtId="0" fontId="15" fillId="0" borderId="16" xfId="49" applyBorder="1">
      <alignment/>
      <protection/>
    </xf>
    <xf numFmtId="0" fontId="15" fillId="0" borderId="16" xfId="49" applyFont="1" applyBorder="1" applyAlignment="1">
      <alignment horizontal="center"/>
      <protection/>
    </xf>
    <xf numFmtId="0" fontId="15" fillId="0" borderId="16" xfId="49" applyBorder="1" applyAlignment="1">
      <alignment horizontal="center"/>
      <protection/>
    </xf>
    <xf numFmtId="203" fontId="15" fillId="0" borderId="16" xfId="49" applyNumberFormat="1" applyBorder="1" applyAlignment="1">
      <alignment horizontal="center"/>
      <protection/>
    </xf>
    <xf numFmtId="0" fontId="15" fillId="0" borderId="17" xfId="49" applyBorder="1" applyAlignment="1">
      <alignment horizontal="center"/>
      <protection/>
    </xf>
    <xf numFmtId="0" fontId="15" fillId="0" borderId="0" xfId="48">
      <alignment/>
      <protection/>
    </xf>
    <xf numFmtId="0" fontId="15" fillId="0" borderId="18" xfId="48" applyBorder="1" applyAlignment="1">
      <alignment horizontal="center"/>
      <protection/>
    </xf>
    <xf numFmtId="49" fontId="15" fillId="0" borderId="19" xfId="48" applyNumberFormat="1" applyBorder="1" applyAlignment="1">
      <alignment horizontal="center"/>
      <protection/>
    </xf>
    <xf numFmtId="0" fontId="15" fillId="0" borderId="19" xfId="48" applyBorder="1" applyAlignment="1">
      <alignment horizontal="center"/>
      <protection/>
    </xf>
    <xf numFmtId="49" fontId="15" fillId="0" borderId="19" xfId="48" applyNumberFormat="1" applyBorder="1">
      <alignment/>
      <protection/>
    </xf>
    <xf numFmtId="0" fontId="25" fillId="0" borderId="10" xfId="48" applyFont="1" applyBorder="1" applyAlignment="1">
      <alignment horizontal="center"/>
      <protection/>
    </xf>
    <xf numFmtId="0" fontId="25" fillId="0" borderId="11" xfId="48" applyFont="1" applyBorder="1" applyAlignment="1">
      <alignment horizontal="center"/>
      <protection/>
    </xf>
    <xf numFmtId="49" fontId="25" fillId="0" borderId="10" xfId="48" applyNumberFormat="1" applyFont="1" applyBorder="1" applyAlignment="1">
      <alignment horizontal="center"/>
      <protection/>
    </xf>
    <xf numFmtId="49" fontId="25" fillId="0" borderId="20" xfId="48" applyNumberFormat="1" applyFont="1" applyBorder="1" applyAlignment="1">
      <alignment horizontal="center"/>
      <protection/>
    </xf>
    <xf numFmtId="17" fontId="33" fillId="0" borderId="19" xfId="48" applyNumberFormat="1" applyFont="1" applyBorder="1" applyAlignment="1">
      <alignment horizontal="center"/>
      <protection/>
    </xf>
    <xf numFmtId="0" fontId="15" fillId="0" borderId="21" xfId="48" applyBorder="1" applyAlignment="1">
      <alignment horizontal="center"/>
      <protection/>
    </xf>
    <xf numFmtId="49" fontId="15" fillId="0" borderId="22" xfId="48" applyNumberFormat="1" applyBorder="1" applyAlignment="1">
      <alignment horizontal="center"/>
      <protection/>
    </xf>
    <xf numFmtId="0" fontId="15" fillId="0" borderId="10" xfId="48" applyFont="1" applyBorder="1" applyAlignment="1">
      <alignment horizontal="center" vertical="center"/>
      <protection/>
    </xf>
    <xf numFmtId="203" fontId="24" fillId="0" borderId="12" xfId="48" applyNumberFormat="1" applyFont="1" applyBorder="1" applyAlignment="1">
      <alignment horizontal="center" vertical="center"/>
      <protection/>
    </xf>
    <xf numFmtId="203" fontId="15" fillId="0" borderId="10" xfId="48" applyNumberFormat="1" applyFont="1" applyBorder="1" applyAlignment="1">
      <alignment horizontal="center" vertical="center"/>
      <protection/>
    </xf>
    <xf numFmtId="2" fontId="34" fillId="0" borderId="10" xfId="48" applyNumberFormat="1" applyFont="1" applyBorder="1" applyAlignment="1">
      <alignment horizontal="center" vertical="center"/>
      <protection/>
    </xf>
    <xf numFmtId="0" fontId="34" fillId="0" borderId="0" xfId="48" applyFont="1">
      <alignment/>
      <protection/>
    </xf>
    <xf numFmtId="0" fontId="15" fillId="0" borderId="12" xfId="48" applyNumberFormat="1" applyFont="1" applyBorder="1" applyAlignment="1">
      <alignment horizontal="center" vertical="center"/>
      <protection/>
    </xf>
    <xf numFmtId="203" fontId="35" fillId="0" borderId="12" xfId="48" applyNumberFormat="1" applyFont="1" applyBorder="1" applyAlignment="1">
      <alignment horizontal="center" vertical="center"/>
      <protection/>
    </xf>
    <xf numFmtId="203" fontId="15" fillId="0" borderId="23" xfId="48" applyNumberFormat="1" applyFont="1" applyBorder="1" applyAlignment="1">
      <alignment horizontal="center" vertical="center"/>
      <protection/>
    </xf>
    <xf numFmtId="2" fontId="26" fillId="0" borderId="24" xfId="36" applyNumberFormat="1" applyFont="1" applyBorder="1" applyAlignment="1">
      <alignment horizontal="center"/>
      <protection/>
    </xf>
    <xf numFmtId="2" fontId="34" fillId="0" borderId="12" xfId="48" applyNumberFormat="1" applyFont="1" applyBorder="1" applyAlignment="1">
      <alignment horizontal="center" vertical="center"/>
      <protection/>
    </xf>
    <xf numFmtId="207" fontId="34" fillId="0" borderId="12" xfId="48" applyNumberFormat="1" applyFont="1" applyBorder="1" applyAlignment="1">
      <alignment horizontal="center" vertical="center"/>
      <protection/>
    </xf>
    <xf numFmtId="203" fontId="35" fillId="0" borderId="0" xfId="48" applyNumberFormat="1" applyFont="1" applyAlignment="1">
      <alignment horizontal="center"/>
      <protection/>
    </xf>
    <xf numFmtId="203" fontId="15" fillId="0" borderId="12" xfId="48" applyNumberFormat="1" applyFont="1" applyBorder="1" applyAlignment="1">
      <alignment horizontal="center" vertical="center"/>
      <protection/>
    </xf>
    <xf numFmtId="2" fontId="15" fillId="0" borderId="12" xfId="48" applyNumberFormat="1" applyBorder="1" applyAlignment="1">
      <alignment horizontal="center" vertical="center"/>
      <protection/>
    </xf>
    <xf numFmtId="2" fontId="36" fillId="0" borderId="12" xfId="48" applyNumberFormat="1" applyFont="1" applyBorder="1" applyAlignment="1">
      <alignment horizontal="center" vertical="center"/>
      <protection/>
    </xf>
    <xf numFmtId="203" fontId="37" fillId="0" borderId="12" xfId="48" applyNumberFormat="1" applyFont="1" applyBorder="1" applyAlignment="1">
      <alignment horizontal="center" vertical="center"/>
      <protection/>
    </xf>
    <xf numFmtId="2" fontId="15" fillId="0" borderId="23" xfId="48" applyNumberFormat="1" applyBorder="1" applyAlignment="1">
      <alignment horizontal="center" vertical="center"/>
      <protection/>
    </xf>
    <xf numFmtId="0" fontId="35" fillId="0" borderId="23" xfId="48" applyFont="1" applyBorder="1">
      <alignment/>
      <protection/>
    </xf>
    <xf numFmtId="0" fontId="24" fillId="0" borderId="23" xfId="48" applyFont="1" applyBorder="1" applyAlignment="1">
      <alignment horizontal="right" vertical="center"/>
      <protection/>
    </xf>
    <xf numFmtId="0" fontId="34" fillId="0" borderId="0" xfId="48" applyFont="1" applyFill="1" applyBorder="1">
      <alignment/>
      <protection/>
    </xf>
    <xf numFmtId="203" fontId="24" fillId="0" borderId="12" xfId="48" applyNumberFormat="1" applyFont="1" applyBorder="1" applyAlignment="1">
      <alignment horizontal="center" vertical="center"/>
      <protection/>
    </xf>
    <xf numFmtId="0" fontId="38" fillId="0" borderId="0" xfId="48" applyFont="1" applyAlignment="1">
      <alignment horizontal="center" vertical="center"/>
      <protection/>
    </xf>
    <xf numFmtId="0" fontId="15" fillId="0" borderId="0" xfId="48" applyFont="1" applyAlignment="1">
      <alignment horizontal="left" vertical="center"/>
      <protection/>
    </xf>
    <xf numFmtId="0" fontId="34" fillId="0" borderId="0" xfId="48" applyFont="1" applyAlignment="1">
      <alignment horizontal="center" vertical="center"/>
      <protection/>
    </xf>
    <xf numFmtId="2" fontId="15" fillId="0" borderId="0" xfId="48" applyNumberFormat="1" applyFont="1" applyAlignment="1">
      <alignment horizontal="center" vertical="center"/>
      <protection/>
    </xf>
    <xf numFmtId="0" fontId="38" fillId="0" borderId="0" xfId="48" applyFont="1" applyAlignment="1">
      <alignment horizontal="center" vertical="center"/>
      <protection/>
    </xf>
    <xf numFmtId="0" fontId="15" fillId="0" borderId="0" xfId="48" applyFont="1">
      <alignment/>
      <protection/>
    </xf>
    <xf numFmtId="0" fontId="15" fillId="0" borderId="0" xfId="48" applyFont="1" applyAlignment="1">
      <alignment horizontal="center" vertical="center"/>
      <protection/>
    </xf>
    <xf numFmtId="203" fontId="15" fillId="0" borderId="0" xfId="48" applyNumberFormat="1" applyFont="1" applyAlignment="1">
      <alignment horizontal="center" vertical="center"/>
      <protection/>
    </xf>
    <xf numFmtId="0" fontId="38" fillId="0" borderId="0" xfId="48" applyFont="1">
      <alignment/>
      <protection/>
    </xf>
    <xf numFmtId="0" fontId="35" fillId="0" borderId="13" xfId="48" applyFont="1" applyBorder="1">
      <alignment/>
      <protection/>
    </xf>
    <xf numFmtId="203" fontId="35" fillId="0" borderId="13" xfId="48" applyNumberFormat="1" applyFont="1" applyBorder="1" applyAlignment="1">
      <alignment horizontal="center" vertical="center"/>
      <protection/>
    </xf>
    <xf numFmtId="2" fontId="34" fillId="0" borderId="13" xfId="48" applyNumberFormat="1" applyFont="1" applyBorder="1" applyAlignment="1">
      <alignment horizontal="center" vertical="center"/>
      <protection/>
    </xf>
    <xf numFmtId="0" fontId="34" fillId="0" borderId="16" xfId="48" applyFont="1" applyBorder="1" applyAlignment="1">
      <alignment horizontal="center" vertical="center"/>
      <protection/>
    </xf>
    <xf numFmtId="0" fontId="35" fillId="0" borderId="25" xfId="48" applyFont="1" applyBorder="1">
      <alignment/>
      <protection/>
    </xf>
    <xf numFmtId="203" fontId="35" fillId="0" borderId="25" xfId="48" applyNumberFormat="1" applyFont="1" applyBorder="1" applyAlignment="1">
      <alignment horizontal="center" vertical="center"/>
      <protection/>
    </xf>
    <xf numFmtId="2" fontId="34" fillId="0" borderId="25" xfId="48" applyNumberFormat="1" applyFont="1" applyBorder="1" applyAlignment="1">
      <alignment horizontal="center" vertical="center"/>
      <protection/>
    </xf>
    <xf numFmtId="0" fontId="15" fillId="0" borderId="26" xfId="48" applyBorder="1" applyAlignment="1">
      <alignment horizontal="center" vertical="center"/>
      <protection/>
    </xf>
    <xf numFmtId="2" fontId="39" fillId="0" borderId="25" xfId="48" applyNumberFormat="1" applyFont="1" applyBorder="1" applyAlignment="1">
      <alignment horizontal="center"/>
      <protection/>
    </xf>
    <xf numFmtId="1" fontId="15" fillId="0" borderId="25" xfId="48" applyNumberFormat="1" applyBorder="1" applyAlignment="1">
      <alignment horizontal="center"/>
      <protection/>
    </xf>
    <xf numFmtId="2" fontId="25" fillId="0" borderId="25" xfId="48" applyNumberFormat="1" applyFont="1" applyBorder="1" applyAlignment="1">
      <alignment horizontal="center"/>
      <protection/>
    </xf>
    <xf numFmtId="0" fontId="15" fillId="0" borderId="26" xfId="48" applyBorder="1" applyAlignment="1">
      <alignment horizontal="left"/>
      <protection/>
    </xf>
    <xf numFmtId="0" fontId="15" fillId="0" borderId="27" xfId="48" applyBorder="1" applyAlignment="1">
      <alignment horizontal="left"/>
      <protection/>
    </xf>
    <xf numFmtId="0" fontId="15" fillId="0" borderId="27" xfId="48" applyBorder="1">
      <alignment/>
      <protection/>
    </xf>
    <xf numFmtId="0" fontId="15" fillId="0" borderId="28" xfId="48" applyBorder="1" applyAlignment="1">
      <alignment horizontal="left"/>
      <protection/>
    </xf>
    <xf numFmtId="2" fontId="39" fillId="0" borderId="28" xfId="48" applyNumberFormat="1" applyFont="1" applyBorder="1" applyAlignment="1">
      <alignment horizontal="center"/>
      <protection/>
    </xf>
    <xf numFmtId="0" fontId="15" fillId="0" borderId="25" xfId="48" applyBorder="1" applyAlignment="1">
      <alignment horizontal="left"/>
      <protection/>
    </xf>
    <xf numFmtId="0" fontId="15" fillId="0" borderId="25" xfId="48" applyBorder="1">
      <alignment/>
      <protection/>
    </xf>
    <xf numFmtId="0" fontId="15" fillId="0" borderId="28" xfId="48" applyBorder="1">
      <alignment/>
      <protection/>
    </xf>
    <xf numFmtId="0" fontId="15" fillId="0" borderId="0" xfId="48" applyBorder="1">
      <alignment/>
      <protection/>
    </xf>
    <xf numFmtId="0" fontId="15" fillId="0" borderId="29" xfId="48" applyBorder="1">
      <alignment/>
      <protection/>
    </xf>
    <xf numFmtId="220" fontId="15" fillId="0" borderId="29" xfId="40" applyNumberFormat="1" applyBorder="1" applyAlignment="1">
      <alignment/>
    </xf>
    <xf numFmtId="203" fontId="15" fillId="0" borderId="0" xfId="48" applyNumberFormat="1" applyFill="1">
      <alignment/>
      <protection/>
    </xf>
    <xf numFmtId="2" fontId="15" fillId="0" borderId="0" xfId="48" applyNumberFormat="1">
      <alignment/>
      <protection/>
    </xf>
    <xf numFmtId="0" fontId="34" fillId="0" borderId="0" xfId="48" applyFont="1" applyFill="1" applyBorder="1" applyAlignment="1">
      <alignment horizontal="center"/>
      <protection/>
    </xf>
    <xf numFmtId="0" fontId="25" fillId="0" borderId="25" xfId="49" applyFont="1" applyBorder="1">
      <alignment/>
      <protection/>
    </xf>
    <xf numFmtId="0" fontId="25" fillId="0" borderId="25" xfId="49" applyFont="1" applyBorder="1" applyAlignment="1">
      <alignment horizontal="center"/>
      <protection/>
    </xf>
    <xf numFmtId="0" fontId="48" fillId="0" borderId="25" xfId="49" applyFont="1" applyBorder="1">
      <alignment/>
      <protection/>
    </xf>
    <xf numFmtId="0" fontId="25" fillId="0" borderId="0" xfId="49" applyFont="1">
      <alignment/>
      <protection/>
    </xf>
    <xf numFmtId="0" fontId="25" fillId="0" borderId="26" xfId="49" applyFont="1" applyBorder="1">
      <alignment/>
      <protection/>
    </xf>
    <xf numFmtId="0" fontId="25" fillId="0" borderId="27" xfId="49" applyFont="1" applyBorder="1">
      <alignment/>
      <protection/>
    </xf>
    <xf numFmtId="0" fontId="25" fillId="0" borderId="27" xfId="49" applyFont="1" applyBorder="1" applyAlignment="1">
      <alignment horizontal="center"/>
      <protection/>
    </xf>
    <xf numFmtId="0" fontId="34" fillId="18" borderId="25" xfId="49" applyFont="1" applyFill="1" applyBorder="1" applyAlignment="1">
      <alignment/>
      <protection/>
    </xf>
    <xf numFmtId="2" fontId="25" fillId="18" borderId="28" xfId="49" applyNumberFormat="1" applyFont="1" applyFill="1" applyBorder="1" applyAlignment="1">
      <alignment horizontal="center"/>
      <protection/>
    </xf>
    <xf numFmtId="0" fontId="25" fillId="0" borderId="18" xfId="49" applyFont="1" applyBorder="1">
      <alignment/>
      <protection/>
    </xf>
    <xf numFmtId="0" fontId="25" fillId="0" borderId="18" xfId="49" applyFont="1" applyBorder="1" applyAlignment="1">
      <alignment horizontal="center"/>
      <protection/>
    </xf>
    <xf numFmtId="207" fontId="49" fillId="0" borderId="18" xfId="49" applyNumberFormat="1" applyFont="1" applyFill="1" applyBorder="1">
      <alignment/>
      <protection/>
    </xf>
    <xf numFmtId="0" fontId="50" fillId="19" borderId="18" xfId="49" applyFont="1" applyFill="1" applyBorder="1">
      <alignment/>
      <protection/>
    </xf>
    <xf numFmtId="0" fontId="51" fillId="19" borderId="18" xfId="49" applyFont="1" applyFill="1" applyBorder="1">
      <alignment/>
      <protection/>
    </xf>
    <xf numFmtId="0" fontId="15" fillId="0" borderId="0" xfId="49" applyFill="1" applyBorder="1">
      <alignment/>
      <protection/>
    </xf>
    <xf numFmtId="0" fontId="52" fillId="0" borderId="0" xfId="49" applyFont="1" applyFill="1" applyBorder="1" applyAlignment="1">
      <alignment/>
      <protection/>
    </xf>
    <xf numFmtId="0" fontId="25" fillId="20" borderId="18" xfId="49" applyFont="1" applyFill="1" applyBorder="1" applyAlignment="1">
      <alignment horizontal="center" vertical="center"/>
      <protection/>
    </xf>
    <xf numFmtId="1" fontId="52" fillId="0" borderId="25" xfId="49" applyNumberFormat="1" applyFont="1" applyBorder="1" applyAlignment="1">
      <alignment horizontal="center" vertical="center"/>
      <protection/>
    </xf>
    <xf numFmtId="1" fontId="52" fillId="0" borderId="25" xfId="49" applyNumberFormat="1" applyFont="1" applyFill="1" applyBorder="1" applyAlignment="1">
      <alignment horizontal="center" vertical="center"/>
      <protection/>
    </xf>
    <xf numFmtId="0" fontId="25" fillId="0" borderId="25" xfId="49" applyFont="1" applyBorder="1" applyAlignment="1">
      <alignment horizontal="center" vertical="center"/>
      <protection/>
    </xf>
    <xf numFmtId="0" fontId="50" fillId="19" borderId="25" xfId="49" applyFont="1" applyFill="1" applyBorder="1" applyAlignment="1">
      <alignment horizontal="center" vertical="center"/>
      <protection/>
    </xf>
    <xf numFmtId="0" fontId="25" fillId="0" borderId="0" xfId="49" applyFont="1" applyFill="1" applyBorder="1" applyAlignment="1">
      <alignment horizontal="center" vertical="center"/>
      <protection/>
    </xf>
    <xf numFmtId="0" fontId="15" fillId="0" borderId="0" xfId="49" applyFill="1" applyBorder="1" applyAlignment="1">
      <alignment horizontal="center" vertical="center"/>
      <protection/>
    </xf>
    <xf numFmtId="17" fontId="49" fillId="20" borderId="19" xfId="49" applyNumberFormat="1" applyFont="1" applyFill="1" applyBorder="1" applyAlignment="1">
      <alignment horizontal="center" vertical="center"/>
      <protection/>
    </xf>
    <xf numFmtId="1" fontId="53" fillId="0" borderId="25" xfId="49" applyNumberFormat="1" applyFont="1" applyBorder="1" applyAlignment="1">
      <alignment horizontal="center"/>
      <protection/>
    </xf>
    <xf numFmtId="1" fontId="53" fillId="0" borderId="25" xfId="49" applyNumberFormat="1" applyFont="1" applyFill="1" applyBorder="1" applyAlignment="1">
      <alignment horizontal="center"/>
      <protection/>
    </xf>
    <xf numFmtId="0" fontId="54" fillId="0" borderId="27" xfId="49" applyFont="1" applyBorder="1" applyAlignment="1">
      <alignment horizontal="center"/>
      <protection/>
    </xf>
    <xf numFmtId="0" fontId="54" fillId="0" borderId="25" xfId="49" applyFont="1" applyBorder="1" applyAlignment="1">
      <alignment horizontal="center"/>
      <protection/>
    </xf>
    <xf numFmtId="0" fontId="55" fillId="19" borderId="25" xfId="49" applyFont="1" applyFill="1" applyBorder="1" applyAlignment="1">
      <alignment horizontal="center"/>
      <protection/>
    </xf>
    <xf numFmtId="0" fontId="15" fillId="0" borderId="0" xfId="49" applyFont="1" applyFill="1" applyBorder="1" applyAlignment="1">
      <alignment horizontal="center"/>
      <protection/>
    </xf>
    <xf numFmtId="203" fontId="15" fillId="0" borderId="0" xfId="49" applyNumberFormat="1" applyFill="1" applyBorder="1">
      <alignment/>
      <protection/>
    </xf>
    <xf numFmtId="239" fontId="15" fillId="0" borderId="0" xfId="49" applyNumberFormat="1" applyFont="1" applyFill="1" applyBorder="1" applyAlignment="1">
      <alignment horizontal="center"/>
      <protection/>
    </xf>
    <xf numFmtId="0" fontId="25" fillId="0" borderId="30" xfId="49" applyFont="1" applyBorder="1" applyAlignment="1">
      <alignment horizontal="right"/>
      <protection/>
    </xf>
    <xf numFmtId="203" fontId="24" fillId="0" borderId="31" xfId="49" applyNumberFormat="1" applyFont="1" applyFill="1" applyBorder="1" applyAlignment="1">
      <alignment horizontal="right"/>
      <protection/>
    </xf>
    <xf numFmtId="207" fontId="15" fillId="0" borderId="32" xfId="49" applyNumberFormat="1" applyBorder="1" applyAlignment="1">
      <alignment horizontal="right"/>
      <protection/>
    </xf>
    <xf numFmtId="207" fontId="15" fillId="0" borderId="32" xfId="49" applyNumberFormat="1" applyBorder="1">
      <alignment/>
      <protection/>
    </xf>
    <xf numFmtId="2" fontId="34" fillId="0" borderId="32" xfId="49" applyNumberFormat="1" applyFont="1" applyBorder="1">
      <alignment/>
      <protection/>
    </xf>
    <xf numFmtId="2" fontId="34" fillId="21" borderId="32" xfId="49" applyNumberFormat="1" applyFont="1" applyFill="1" applyBorder="1">
      <alignment/>
      <protection/>
    </xf>
    <xf numFmtId="2" fontId="34" fillId="7" borderId="32" xfId="49" applyNumberFormat="1" applyFont="1" applyFill="1" applyBorder="1" applyAlignment="1">
      <alignment horizontal="center"/>
      <protection/>
    </xf>
    <xf numFmtId="0" fontId="15" fillId="0" borderId="0" xfId="49" applyFill="1" applyBorder="1" applyAlignment="1">
      <alignment horizontal="center"/>
      <protection/>
    </xf>
    <xf numFmtId="0" fontId="56" fillId="0" borderId="0" xfId="50" applyFont="1" applyBorder="1" applyAlignment="1">
      <alignment horizontal="center"/>
      <protection/>
    </xf>
    <xf numFmtId="203" fontId="35" fillId="0" borderId="0" xfId="50" applyNumberFormat="1" applyFont="1" applyFill="1" applyBorder="1" applyAlignment="1">
      <alignment horizontal="center"/>
      <protection/>
    </xf>
    <xf numFmtId="0" fontId="25" fillId="0" borderId="23" xfId="49" applyFont="1" applyBorder="1" applyAlignment="1">
      <alignment horizontal="right" vertical="center"/>
      <protection/>
    </xf>
    <xf numFmtId="207" fontId="15" fillId="0" borderId="31" xfId="49" applyNumberFormat="1" applyFont="1" applyFill="1" applyBorder="1" applyAlignment="1">
      <alignment horizontal="center"/>
      <protection/>
    </xf>
    <xf numFmtId="207" fontId="15" fillId="0" borderId="31" xfId="49" applyNumberFormat="1" applyBorder="1" applyAlignment="1">
      <alignment horizontal="right"/>
      <protection/>
    </xf>
    <xf numFmtId="207" fontId="15" fillId="0" borderId="31" xfId="49" applyNumberFormat="1" applyBorder="1">
      <alignment/>
      <protection/>
    </xf>
    <xf numFmtId="203" fontId="34" fillId="0" borderId="31" xfId="49" applyNumberFormat="1" applyFont="1" applyBorder="1">
      <alignment/>
      <protection/>
    </xf>
    <xf numFmtId="2" fontId="34" fillId="0" borderId="31" xfId="49" applyNumberFormat="1" applyFont="1" applyBorder="1">
      <alignment/>
      <protection/>
    </xf>
    <xf numFmtId="2" fontId="34" fillId="21" borderId="31" xfId="49" applyNumberFormat="1" applyFont="1" applyFill="1" applyBorder="1">
      <alignment/>
      <protection/>
    </xf>
    <xf numFmtId="2" fontId="34" fillId="7" borderId="31" xfId="49" applyNumberFormat="1" applyFont="1" applyFill="1" applyBorder="1" applyAlignment="1">
      <alignment horizontal="center"/>
      <protection/>
    </xf>
    <xf numFmtId="0" fontId="56" fillId="0" borderId="0" xfId="50" applyFont="1" applyBorder="1" applyAlignment="1">
      <alignment horizontal="center"/>
      <protection/>
    </xf>
    <xf numFmtId="0" fontId="24" fillId="0" borderId="0" xfId="50" applyFont="1" applyFill="1" applyBorder="1" applyAlignment="1">
      <alignment horizontal="center"/>
      <protection/>
    </xf>
    <xf numFmtId="203" fontId="24" fillId="0" borderId="0" xfId="50" applyNumberFormat="1" applyFont="1" applyFill="1" applyBorder="1" applyAlignment="1">
      <alignment horizontal="center"/>
      <protection/>
    </xf>
    <xf numFmtId="0" fontId="25" fillId="0" borderId="30" xfId="49" applyNumberFormat="1" applyFont="1" applyBorder="1" applyAlignment="1">
      <alignment horizontal="right"/>
      <protection/>
    </xf>
    <xf numFmtId="2" fontId="44" fillId="7" borderId="31" xfId="49" applyNumberFormat="1" applyFont="1" applyFill="1" applyBorder="1" applyAlignment="1">
      <alignment horizontal="center"/>
      <protection/>
    </xf>
    <xf numFmtId="0" fontId="56" fillId="0" borderId="0" xfId="50" applyFont="1" applyFill="1" applyBorder="1" applyAlignment="1">
      <alignment horizontal="center"/>
      <protection/>
    </xf>
    <xf numFmtId="203" fontId="24" fillId="0" borderId="0" xfId="49" applyNumberFormat="1" applyFont="1" applyBorder="1" applyAlignment="1">
      <alignment horizontal="center"/>
      <protection/>
    </xf>
    <xf numFmtId="0" fontId="15" fillId="0" borderId="0" xfId="49" applyFont="1" applyFill="1" applyBorder="1" applyAlignment="1">
      <alignment horizontal="center"/>
      <protection/>
    </xf>
    <xf numFmtId="203" fontId="15" fillId="0" borderId="0" xfId="49" applyNumberFormat="1" applyFill="1" applyBorder="1" applyAlignment="1">
      <alignment horizontal="center"/>
      <protection/>
    </xf>
    <xf numFmtId="203" fontId="50" fillId="0" borderId="0" xfId="49" applyNumberFormat="1" applyFont="1" applyFill="1" applyBorder="1" applyAlignment="1">
      <alignment horizontal="center"/>
      <protection/>
    </xf>
    <xf numFmtId="0" fontId="24" fillId="0" borderId="31" xfId="49" applyFont="1" applyFill="1" applyBorder="1" applyAlignment="1">
      <alignment horizontal="right"/>
      <protection/>
    </xf>
    <xf numFmtId="0" fontId="15" fillId="0" borderId="31" xfId="49" applyFill="1" applyBorder="1">
      <alignment/>
      <protection/>
    </xf>
    <xf numFmtId="0" fontId="54" fillId="0" borderId="0" xfId="49" applyFont="1" applyFill="1" applyBorder="1" applyAlignment="1">
      <alignment horizontal="center"/>
      <protection/>
    </xf>
    <xf numFmtId="0" fontId="24" fillId="0" borderId="0" xfId="49" applyFont="1" applyFill="1" applyBorder="1">
      <alignment/>
      <protection/>
    </xf>
    <xf numFmtId="0" fontId="15" fillId="0" borderId="31" xfId="49" applyBorder="1">
      <alignment/>
      <protection/>
    </xf>
    <xf numFmtId="0" fontId="15" fillId="0" borderId="0" xfId="49" applyBorder="1" applyAlignment="1">
      <alignment horizontal="center"/>
      <protection/>
    </xf>
    <xf numFmtId="0" fontId="15" fillId="0" borderId="31" xfId="49" applyFont="1" applyBorder="1">
      <alignment/>
      <protection/>
    </xf>
    <xf numFmtId="0" fontId="15" fillId="0" borderId="33" xfId="49" applyBorder="1">
      <alignment/>
      <protection/>
    </xf>
    <xf numFmtId="2" fontId="38" fillId="0" borderId="33" xfId="49" applyNumberFormat="1" applyFont="1" applyBorder="1">
      <alignment/>
      <protection/>
    </xf>
    <xf numFmtId="2" fontId="15" fillId="21" borderId="33" xfId="49" applyNumberFormat="1" applyFont="1" applyFill="1" applyBorder="1">
      <alignment/>
      <protection/>
    </xf>
    <xf numFmtId="2" fontId="15" fillId="7" borderId="33" xfId="49" applyNumberFormat="1" applyFont="1" applyFill="1" applyBorder="1" applyAlignment="1">
      <alignment horizontal="center"/>
      <protection/>
    </xf>
    <xf numFmtId="0" fontId="15" fillId="0" borderId="23" xfId="49" applyFont="1" applyBorder="1" applyAlignment="1">
      <alignment horizontal="center"/>
      <protection/>
    </xf>
    <xf numFmtId="0" fontId="15" fillId="0" borderId="13" xfId="49" applyBorder="1">
      <alignment/>
      <protection/>
    </xf>
    <xf numFmtId="0" fontId="24" fillId="0" borderId="34" xfId="49" applyFont="1" applyBorder="1" applyAlignment="1">
      <alignment horizontal="center" vertical="center"/>
      <protection/>
    </xf>
    <xf numFmtId="0" fontId="25" fillId="0" borderId="0" xfId="49" applyFont="1" applyAlignment="1">
      <alignment horizontal="center"/>
      <protection/>
    </xf>
    <xf numFmtId="0" fontId="15" fillId="0" borderId="26" xfId="48" applyFont="1" applyBorder="1" applyAlignment="1">
      <alignment horizontal="center"/>
      <protection/>
    </xf>
    <xf numFmtId="0" fontId="15" fillId="0" borderId="27" xfId="48" applyFont="1" applyBorder="1" applyAlignment="1">
      <alignment horizontal="center"/>
      <protection/>
    </xf>
    <xf numFmtId="0" fontId="32" fillId="0" borderId="0" xfId="48" applyFont="1" applyAlignment="1">
      <alignment horizontal="center"/>
      <protection/>
    </xf>
    <xf numFmtId="0" fontId="32" fillId="0" borderId="34" xfId="48" applyFont="1" applyBorder="1" applyAlignment="1">
      <alignment horizontal="center"/>
      <protection/>
    </xf>
    <xf numFmtId="0" fontId="24" fillId="22" borderId="0" xfId="48" applyFont="1" applyFill="1" applyAlignment="1">
      <alignment horizontal="center"/>
      <protection/>
    </xf>
    <xf numFmtId="0" fontId="47" fillId="0" borderId="0" xfId="49" applyFont="1" applyAlignment="1">
      <alignment horizontal="center" vertical="center"/>
      <protection/>
    </xf>
    <xf numFmtId="0" fontId="49" fillId="0" borderId="12" xfId="49" applyFont="1" applyBorder="1">
      <alignment/>
      <protection/>
    </xf>
    <xf numFmtId="207" fontId="37" fillId="0" borderId="10" xfId="48" applyNumberFormat="1" applyFont="1" applyBorder="1" applyAlignment="1">
      <alignment horizontal="center" vertical="center"/>
      <protection/>
    </xf>
    <xf numFmtId="207" fontId="37" fillId="0" borderId="12" xfId="48" applyNumberFormat="1" applyFont="1" applyBorder="1" applyAlignment="1">
      <alignment horizontal="center" vertical="center"/>
      <protection/>
    </xf>
    <xf numFmtId="207" fontId="49" fillId="0" borderId="32" xfId="49" applyNumberFormat="1" applyFont="1" applyFill="1" applyBorder="1" applyAlignment="1">
      <alignment horizontal="center"/>
      <protection/>
    </xf>
    <xf numFmtId="207" fontId="49" fillId="0" borderId="31" xfId="49" applyNumberFormat="1" applyFont="1" applyFill="1" applyBorder="1" applyAlignment="1">
      <alignment horizontal="center"/>
      <protection/>
    </xf>
    <xf numFmtId="203" fontId="49" fillId="0" borderId="31" xfId="49" applyNumberFormat="1" applyFont="1" applyFill="1" applyBorder="1" applyAlignment="1">
      <alignment horizontal="right"/>
      <protection/>
    </xf>
    <xf numFmtId="203" fontId="24" fillId="0" borderId="10" xfId="48" applyNumberFormat="1" applyFont="1" applyBorder="1" applyAlignment="1">
      <alignment horizontal="center" vertical="center"/>
      <protection/>
    </xf>
    <xf numFmtId="2" fontId="62" fillId="7" borderId="31" xfId="49" applyNumberFormat="1" applyFont="1" applyFill="1" applyBorder="1" applyAlignment="1">
      <alignment horizontal="center"/>
      <protection/>
    </xf>
    <xf numFmtId="0" fontId="24" fillId="0" borderId="0" xfId="49" applyFont="1" applyFill="1" applyAlignment="1">
      <alignment/>
      <protection/>
    </xf>
    <xf numFmtId="0" fontId="15" fillId="0" borderId="0" xfId="49" applyFont="1" applyAlignment="1">
      <alignment/>
      <protection/>
    </xf>
    <xf numFmtId="0" fontId="15" fillId="0" borderId="0" xfId="49" applyAlignment="1">
      <alignment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40111" xfId="35"/>
    <cellStyle name="Normal_x11131_x11231(2)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unit  graph  Nan (พอใช้ได้)" xfId="48"/>
    <cellStyle name="ปกติ_Unit  Y.1C(June, 2011)" xfId="49"/>
    <cellStyle name="ปกติ_ฝนที่แพร่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ผลการพยากรณ์ปริมาณน้ำ โดยใช้</a:t>
            </a:r>
            <a:r>
              <a:rPr lang="en-US" cap="none" sz="200" b="1" i="0" u="none" baseline="0">
                <a:solidFill>
                  <a:srgbClr val="000000"/>
                </a:solidFill>
              </a:rPr>
              <a:t>UH</a:t>
            </a:r>
            <a:r>
              <a:rPr lang="en-US" cap="none" sz="200" b="1" i="0" u="none" baseline="0">
                <a:solidFill>
                  <a:srgbClr val="000000"/>
                </a:solidFill>
              </a:rPr>
              <a:t>กับปริมาณน้ำฝน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ฝนปี55!#REF!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ฝนปี55!#REF!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6065025"/>
        <c:axId val="33258634"/>
      </c:lineChart>
      <c:catAx>
        <c:axId val="26065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หน่วย - 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3258634"/>
        <c:crosses val="autoZero"/>
        <c:auto val="1"/>
        <c:lblOffset val="100"/>
        <c:tickLblSkip val="1"/>
        <c:noMultiLvlLbl val="0"/>
      </c:catAx>
      <c:valAx>
        <c:axId val="33258634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ปริมาณน้ำ - ลบ.ม./วินาที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6065025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กราฟแสดงปริมาณน้ำฝนและปริมาณน้ำท่าเฉลี่ยรายวัน
สถานีแม่น้ำน่าน</a:t>
            </a:r>
          </a:p>
        </c:rich>
      </c:tx>
      <c:layout>
        <c:manualLayout>
          <c:xMode val="factor"/>
          <c:yMode val="factor"/>
          <c:x val="0.02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61"/>
          <c:w val="0.868"/>
          <c:h val="0.725"/>
        </c:manualLayout>
      </c:layout>
      <c:barChart>
        <c:barDir val="col"/>
        <c:grouping val="clustered"/>
        <c:varyColors val="0"/>
        <c:ser>
          <c:idx val="1"/>
          <c:order val="1"/>
          <c:tx>
            <c:v>ปริมาณฝน</c:v>
          </c:tx>
          <c:spPr>
            <a:solidFill>
              <a:srgbClr val="3366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'analysis (55)'!$B$8:$B$15</c:f>
              <c:numCache/>
            </c:numRef>
          </c:val>
        </c:ser>
        <c:axId val="30892251"/>
        <c:axId val="9594804"/>
      </c:barChart>
      <c:lineChart>
        <c:grouping val="standard"/>
        <c:varyColors val="0"/>
        <c:ser>
          <c:idx val="0"/>
          <c:order val="0"/>
          <c:tx>
            <c:v>ปริมาณน้ำเฉลี่ยรายวัน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'analysis (55)'!$A$8:$A$14</c:f>
              <c:numCache/>
            </c:numRef>
          </c:cat>
          <c:val>
            <c:numRef>
              <c:f>'analysis (55)'!$C$35:$C$39</c:f>
              <c:numCache/>
            </c:numRef>
          </c:val>
          <c:smooth val="1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'analysis (55)'!$A$8:$A$14</c:f>
              <c:numCache/>
            </c:numRef>
          </c:cat>
          <c:val>
            <c:numRef>
              <c:f>'analysis (55)'!$C$8:$C$14</c:f>
              <c:numCache/>
            </c:numRef>
          </c:val>
          <c:smooth val="1"/>
        </c:ser>
        <c:axId val="19244373"/>
        <c:axId val="38981630"/>
      </c:lineChart>
      <c:catAx>
        <c:axId val="19244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 วัน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981630"/>
        <c:crosses val="autoZero"/>
        <c:auto val="1"/>
        <c:lblOffset val="100"/>
        <c:tickLblSkip val="1"/>
        <c:noMultiLvlLbl val="0"/>
      </c:catAx>
      <c:valAx>
        <c:axId val="38981630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ปริมาณน้ำท่า ลบ.ม. / วินาที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_ ;\-#,##0.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244373"/>
        <c:crossesAt val="1"/>
        <c:crossBetween val="between"/>
        <c:dispUnits/>
        <c:majorUnit val="300"/>
        <c:minorUnit val="100"/>
      </c:valAx>
      <c:catAx>
        <c:axId val="30892251"/>
        <c:scaling>
          <c:orientation val="minMax"/>
        </c:scaling>
        <c:axPos val="t"/>
        <c:delete val="1"/>
        <c:majorTickMark val="in"/>
        <c:minorTickMark val="none"/>
        <c:tickLblPos val="nextTo"/>
        <c:crossAx val="9594804"/>
        <c:crosses val="autoZero"/>
        <c:auto val="1"/>
        <c:lblOffset val="100"/>
        <c:noMultiLvlLbl val="0"/>
      </c:catAx>
      <c:valAx>
        <c:axId val="9594804"/>
        <c:scaling>
          <c:orientation val="maxMin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 ปริมาณน้ำฝน - มม.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-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8922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455"/>
          <c:y val="0.2305"/>
          <c:w val="0.415"/>
          <c:h val="0.1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กราฟหนึ่งหน่วยน้ำท่าUnit Hydrographสำหรับสถานี 
แม่น้ำน่าน</a:t>
            </a:r>
          </a:p>
        </c:rich>
      </c:tx>
      <c:layout>
        <c:manualLayout>
          <c:xMode val="factor"/>
          <c:yMode val="factor"/>
          <c:x val="0.0287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187"/>
          <c:w val="0.806"/>
          <c:h val="0.76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'analysis (55)'!$A$8:$A$14</c:f>
              <c:numCache/>
            </c:numRef>
          </c:cat>
          <c:val>
            <c:numRef>
              <c:f>'analysis (55)'!$G$8:$G$14</c:f>
              <c:numCache/>
            </c:numRef>
          </c:val>
          <c:smooth val="1"/>
        </c:ser>
        <c:marker val="1"/>
        <c:axId val="15290351"/>
        <c:axId val="3395432"/>
      </c:lineChart>
      <c:catAx>
        <c:axId val="15290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หน่วย - วัน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5432"/>
        <c:crossesAt val="0"/>
        <c:auto val="1"/>
        <c:lblOffset val="100"/>
        <c:noMultiLvlLbl val="0"/>
      </c:catAx>
      <c:valAx>
        <c:axId val="339543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ปริมาณน้ำ - ลบ.ม./ วินาที/มม.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;[Red]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5290351"/>
        <c:crossesAt val="1"/>
        <c:crossBetween val="between"/>
        <c:dispUnits/>
        <c:majorUnit val="5"/>
        <c:minorUnit val="1"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ผลการพยากรณ์ปริมาณน้ำ โดยใช้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UH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กับปริมาณน้ำฝน</a:t>
            </a:r>
          </a:p>
        </c:rich>
      </c:tx>
      <c:layout>
        <c:manualLayout>
          <c:xMode val="factor"/>
          <c:yMode val="factor"/>
          <c:x val="0.036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1425"/>
          <c:w val="0.883"/>
          <c:h val="0.83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'forecast-N.1- 55 (สค.)'!$A$7:$A$13</c:f>
              <c:numCache/>
            </c:numRef>
          </c:cat>
          <c:val>
            <c:numRef>
              <c:f>'forecast-N.1- 55 (สค.)'!$R$7:$R$15</c:f>
              <c:numCache/>
            </c:numRef>
          </c:val>
          <c:smooth val="1"/>
        </c:ser>
        <c:marker val="1"/>
        <c:axId val="30558889"/>
        <c:axId val="6594546"/>
      </c:lineChart>
      <c:catAx>
        <c:axId val="3055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หน่วย - วัน</a:t>
                </a:r>
              </a:p>
            </c:rich>
          </c:tx>
          <c:layout>
            <c:manualLayout>
              <c:xMode val="factor"/>
              <c:yMode val="factor"/>
              <c:x val="-0.027"/>
              <c:y val="-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4546"/>
        <c:crosses val="autoZero"/>
        <c:auto val="1"/>
        <c:lblOffset val="100"/>
        <c:tickLblSkip val="1"/>
        <c:noMultiLvlLbl val="0"/>
      </c:catAx>
      <c:valAx>
        <c:axId val="65945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58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66675</xdr:rowOff>
    </xdr:from>
    <xdr:to>
      <xdr:col>0</xdr:col>
      <xdr:colOff>0</xdr:colOff>
      <xdr:row>23</xdr:row>
      <xdr:rowOff>257175</xdr:rowOff>
    </xdr:to>
    <xdr:graphicFrame>
      <xdr:nvGraphicFramePr>
        <xdr:cNvPr id="1" name="Chart 1"/>
        <xdr:cNvGraphicFramePr/>
      </xdr:nvGraphicFramePr>
      <xdr:xfrm>
        <a:off x="0" y="4314825"/>
        <a:ext cx="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0</xdr:row>
      <xdr:rowOff>238125</xdr:rowOff>
    </xdr:from>
    <xdr:to>
      <xdr:col>14</xdr:col>
      <xdr:colOff>57150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5343525" y="238125"/>
        <a:ext cx="5067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16</xdr:row>
      <xdr:rowOff>161925</xdr:rowOff>
    </xdr:from>
    <xdr:to>
      <xdr:col>14</xdr:col>
      <xdr:colOff>47625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5353050" y="3590925"/>
        <a:ext cx="5048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19050</xdr:rowOff>
    </xdr:from>
    <xdr:to>
      <xdr:col>8</xdr:col>
      <xdr:colOff>0</xdr:colOff>
      <xdr:row>27</xdr:row>
      <xdr:rowOff>209550</xdr:rowOff>
    </xdr:to>
    <xdr:graphicFrame>
      <xdr:nvGraphicFramePr>
        <xdr:cNvPr id="1" name="Chart 1"/>
        <xdr:cNvGraphicFramePr/>
      </xdr:nvGraphicFramePr>
      <xdr:xfrm>
        <a:off x="85725" y="5591175"/>
        <a:ext cx="32575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323850</xdr:colOff>
      <xdr:row>6</xdr:row>
      <xdr:rowOff>238125</xdr:rowOff>
    </xdr:from>
    <xdr:ext cx="1457325" cy="504825"/>
    <xdr:sp>
      <xdr:nvSpPr>
        <xdr:cNvPr id="2" name="TextBox 2"/>
        <xdr:cNvSpPr txBox="1">
          <a:spLocks noChangeArrowheads="1"/>
        </xdr:cNvSpPr>
      </xdr:nvSpPr>
      <xdr:spPr>
        <a:xfrm>
          <a:off x="4029075" y="2200275"/>
          <a:ext cx="1457325" cy="5048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ordiaUPC"/>
              <a:ea typeface="CordiaUPC"/>
              <a:cs typeface="CordiaUPC"/>
            </a:rPr>
            <a:t>analysis จากฝน </a:t>
          </a:r>
          <a:r>
            <a:rPr lang="en-US" cap="none" sz="1600" b="1" i="0" u="none" baseline="0">
              <a:solidFill>
                <a:srgbClr val="FF0000"/>
              </a:solidFill>
              <a:latin typeface="CordiaUPC"/>
              <a:ea typeface="CordiaUPC"/>
              <a:cs typeface="CordiaUPC"/>
            </a:rPr>
            <a:t>2</a:t>
          </a:r>
          <a:r>
            <a:rPr lang="en-US" cap="none" sz="1400" b="1" i="0" u="none" baseline="0">
              <a:latin typeface="CordiaUPC"/>
              <a:ea typeface="CordiaUPC"/>
              <a:cs typeface="CordiaUPC"/>
            </a:rPr>
            <a:t> วัน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.26%202008\cfrom&#3649;&#3617;&#3656;&#3609;&#3657;&#3635;&#3611;&#3636;&#3591;\STREAMGH1%20-%20P.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P.77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64"/>
  <sheetViews>
    <sheetView zoomScaleSheetLayoutView="100" workbookViewId="0" topLeftCell="A31">
      <selection activeCell="J41" sqref="J41:J43"/>
    </sheetView>
  </sheetViews>
  <sheetFormatPr defaultColWidth="9.140625" defaultRowHeight="21.75"/>
  <cols>
    <col min="1" max="13" width="9.140625" style="1" customWidth="1"/>
    <col min="14" max="14" width="10.00390625" style="1" customWidth="1"/>
    <col min="15" max="16384" width="9.140625" style="1" customWidth="1"/>
  </cols>
  <sheetData>
    <row r="1" spans="2:14" ht="30" customHeight="1"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L1" s="166" t="s">
        <v>96</v>
      </c>
      <c r="M1" s="166"/>
      <c r="N1" s="166"/>
    </row>
    <row r="2" spans="1:14" ht="21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L2" s="2" t="s">
        <v>2</v>
      </c>
      <c r="M2" s="163" t="s">
        <v>97</v>
      </c>
      <c r="N2" s="163" t="s">
        <v>60</v>
      </c>
    </row>
    <row r="3" spans="2:14" ht="21.75">
      <c r="B3" s="4">
        <v>1</v>
      </c>
      <c r="C3" s="5">
        <v>18.6</v>
      </c>
      <c r="D3" s="6">
        <v>9</v>
      </c>
      <c r="E3" s="7">
        <v>4.9</v>
      </c>
      <c r="F3" s="8">
        <v>37.9</v>
      </c>
      <c r="G3" s="8">
        <v>6.5</v>
      </c>
      <c r="H3" s="8">
        <v>0</v>
      </c>
      <c r="I3" s="8"/>
      <c r="J3" s="9">
        <f>AVERAGE(C3:H3)</f>
        <v>12.816666666666668</v>
      </c>
      <c r="L3" s="4">
        <v>1</v>
      </c>
      <c r="M3" s="4">
        <v>192.25</v>
      </c>
      <c r="N3" s="4">
        <v>18.5</v>
      </c>
    </row>
    <row r="4" spans="2:14" ht="21.75">
      <c r="B4" s="4">
        <v>2</v>
      </c>
      <c r="C4" s="5">
        <v>1.4</v>
      </c>
      <c r="D4" s="6">
        <v>4.5</v>
      </c>
      <c r="E4" s="7">
        <v>0</v>
      </c>
      <c r="F4" s="8">
        <v>0</v>
      </c>
      <c r="G4" s="8">
        <v>1.2</v>
      </c>
      <c r="H4" s="8">
        <v>4.1</v>
      </c>
      <c r="I4" s="8"/>
      <c r="J4" s="9">
        <f aca="true" t="shared" si="0" ref="J4:J64">AVERAGE(C4:H4)</f>
        <v>1.8666666666666665</v>
      </c>
      <c r="L4" s="4">
        <v>2</v>
      </c>
      <c r="M4" s="4">
        <v>192.35</v>
      </c>
      <c r="N4" s="4">
        <v>25.85</v>
      </c>
    </row>
    <row r="5" spans="2:14" ht="21.75">
      <c r="B5" s="4">
        <v>3</v>
      </c>
      <c r="C5" s="5">
        <v>12</v>
      </c>
      <c r="D5" s="6">
        <v>0</v>
      </c>
      <c r="E5" s="7">
        <v>4.2</v>
      </c>
      <c r="F5" s="8">
        <v>6.6</v>
      </c>
      <c r="G5" s="8">
        <v>5.5</v>
      </c>
      <c r="H5" s="8">
        <v>0</v>
      </c>
      <c r="I5" s="8"/>
      <c r="J5" s="9">
        <f t="shared" si="0"/>
        <v>4.716666666666666</v>
      </c>
      <c r="L5" s="4">
        <v>3</v>
      </c>
      <c r="M5" s="4">
        <v>192.48</v>
      </c>
      <c r="N5" s="4">
        <v>36.8</v>
      </c>
    </row>
    <row r="6" spans="2:14" ht="21.75">
      <c r="B6" s="4">
        <v>4</v>
      </c>
      <c r="C6" s="5">
        <v>10.8</v>
      </c>
      <c r="D6" s="6">
        <v>6.1</v>
      </c>
      <c r="E6" s="7">
        <v>1</v>
      </c>
      <c r="F6" s="8">
        <v>42.8</v>
      </c>
      <c r="G6" s="8">
        <v>13.6</v>
      </c>
      <c r="H6" s="8">
        <v>0</v>
      </c>
      <c r="I6" s="8"/>
      <c r="J6" s="9">
        <f t="shared" si="0"/>
        <v>12.383333333333333</v>
      </c>
      <c r="L6" s="4">
        <v>4</v>
      </c>
      <c r="M6" s="4">
        <v>192.57</v>
      </c>
      <c r="N6" s="4">
        <v>44.8</v>
      </c>
    </row>
    <row r="7" spans="2:14" ht="21.75">
      <c r="B7" s="4">
        <v>5</v>
      </c>
      <c r="C7" s="5">
        <v>21</v>
      </c>
      <c r="D7" s="6">
        <v>4.5</v>
      </c>
      <c r="E7" s="7">
        <v>11</v>
      </c>
      <c r="F7" s="8">
        <v>20.9</v>
      </c>
      <c r="G7" s="8">
        <v>20.5</v>
      </c>
      <c r="H7" s="8">
        <v>13</v>
      </c>
      <c r="I7" s="8"/>
      <c r="J7" s="9">
        <f t="shared" si="0"/>
        <v>15.15</v>
      </c>
      <c r="L7" s="4">
        <v>5</v>
      </c>
      <c r="M7" s="4">
        <v>192.99</v>
      </c>
      <c r="N7" s="4">
        <v>84.5</v>
      </c>
    </row>
    <row r="8" spans="2:14" ht="21.75">
      <c r="B8" s="4">
        <v>6</v>
      </c>
      <c r="C8" s="5">
        <v>1.8</v>
      </c>
      <c r="D8" s="6">
        <v>28.9</v>
      </c>
      <c r="E8" s="7">
        <v>3.4</v>
      </c>
      <c r="F8" s="8">
        <v>0</v>
      </c>
      <c r="G8" s="8">
        <v>2</v>
      </c>
      <c r="H8" s="8">
        <v>2.8</v>
      </c>
      <c r="I8" s="8"/>
      <c r="J8" s="9">
        <f t="shared" si="0"/>
        <v>6.483333333333333</v>
      </c>
      <c r="L8" s="4">
        <v>6</v>
      </c>
      <c r="M8" s="4">
        <v>193.7</v>
      </c>
      <c r="N8" s="4">
        <v>161.5</v>
      </c>
    </row>
    <row r="9" spans="2:14" ht="21.75">
      <c r="B9" s="4">
        <v>7</v>
      </c>
      <c r="C9" s="5">
        <v>25.3</v>
      </c>
      <c r="D9" s="6">
        <v>0</v>
      </c>
      <c r="E9" s="7">
        <v>3.3</v>
      </c>
      <c r="F9" s="8">
        <v>0</v>
      </c>
      <c r="G9" s="8" t="s">
        <v>11</v>
      </c>
      <c r="H9" s="8">
        <v>24</v>
      </c>
      <c r="I9" s="8"/>
      <c r="J9" s="9">
        <f t="shared" si="0"/>
        <v>10.52</v>
      </c>
      <c r="L9" s="4">
        <v>7</v>
      </c>
      <c r="M9" s="4">
        <v>193.41</v>
      </c>
      <c r="N9" s="4">
        <v>128.6</v>
      </c>
    </row>
    <row r="10" spans="2:14" ht="21.75">
      <c r="B10" s="4">
        <v>8</v>
      </c>
      <c r="C10" s="5">
        <v>0.5</v>
      </c>
      <c r="D10" s="6">
        <v>16.5</v>
      </c>
      <c r="E10" s="7">
        <v>0</v>
      </c>
      <c r="F10" s="8">
        <v>0</v>
      </c>
      <c r="G10" s="8">
        <v>3.9</v>
      </c>
      <c r="H10" s="8">
        <v>0</v>
      </c>
      <c r="I10" s="8"/>
      <c r="J10" s="9">
        <f t="shared" si="0"/>
        <v>3.483333333333333</v>
      </c>
      <c r="L10" s="4">
        <v>8</v>
      </c>
      <c r="M10" s="4">
        <v>193.14</v>
      </c>
      <c r="N10" s="4">
        <v>100.2</v>
      </c>
    </row>
    <row r="11" spans="2:14" ht="21.75">
      <c r="B11" s="4">
        <v>9</v>
      </c>
      <c r="C11" s="5" t="s">
        <v>11</v>
      </c>
      <c r="D11" s="6">
        <v>0</v>
      </c>
      <c r="E11" s="7">
        <v>3.8</v>
      </c>
      <c r="F11" s="8">
        <v>0</v>
      </c>
      <c r="G11" s="8">
        <v>0.1</v>
      </c>
      <c r="H11" s="8">
        <v>0</v>
      </c>
      <c r="I11" s="8"/>
      <c r="J11" s="9">
        <f t="shared" si="0"/>
        <v>0.78</v>
      </c>
      <c r="L11" s="4">
        <v>9</v>
      </c>
      <c r="M11" s="4">
        <v>192.95</v>
      </c>
      <c r="N11" s="4">
        <v>80.5</v>
      </c>
    </row>
    <row r="12" spans="2:14" ht="21.75">
      <c r="B12" s="4">
        <v>10</v>
      </c>
      <c r="C12" s="5">
        <v>0</v>
      </c>
      <c r="D12" s="6">
        <v>0</v>
      </c>
      <c r="E12" s="7">
        <v>0.5</v>
      </c>
      <c r="F12" s="8">
        <v>0</v>
      </c>
      <c r="G12" s="8" t="s">
        <v>11</v>
      </c>
      <c r="H12" s="8">
        <v>0</v>
      </c>
      <c r="I12" s="8"/>
      <c r="J12" s="9">
        <f t="shared" si="0"/>
        <v>0.1</v>
      </c>
      <c r="L12" s="4">
        <v>10</v>
      </c>
      <c r="M12" s="4">
        <v>192.83</v>
      </c>
      <c r="N12" s="4">
        <v>68.85</v>
      </c>
    </row>
    <row r="13" spans="2:14" ht="21.75">
      <c r="B13" s="4">
        <v>11</v>
      </c>
      <c r="C13" s="5">
        <v>5.8</v>
      </c>
      <c r="D13" s="6">
        <v>0</v>
      </c>
      <c r="E13" s="7">
        <v>0</v>
      </c>
      <c r="F13" s="8">
        <v>30.4</v>
      </c>
      <c r="G13" s="8">
        <v>14.2</v>
      </c>
      <c r="H13" s="8">
        <v>0</v>
      </c>
      <c r="I13" s="8"/>
      <c r="J13" s="9">
        <f t="shared" si="0"/>
        <v>8.399999999999999</v>
      </c>
      <c r="L13" s="4">
        <v>11</v>
      </c>
      <c r="M13" s="4">
        <v>192.79</v>
      </c>
      <c r="N13" s="4">
        <v>65.05</v>
      </c>
    </row>
    <row r="14" spans="2:14" ht="21.75">
      <c r="B14" s="4">
        <v>12</v>
      </c>
      <c r="C14" s="5">
        <v>0.6</v>
      </c>
      <c r="D14" s="6">
        <v>19.5</v>
      </c>
      <c r="E14" s="7">
        <v>0</v>
      </c>
      <c r="F14" s="8">
        <v>0</v>
      </c>
      <c r="G14" s="8">
        <v>0.2</v>
      </c>
      <c r="H14" s="8">
        <v>0</v>
      </c>
      <c r="I14" s="8"/>
      <c r="J14" s="9">
        <f t="shared" si="0"/>
        <v>3.3833333333333333</v>
      </c>
      <c r="L14" s="4">
        <v>12</v>
      </c>
      <c r="M14" s="4">
        <v>193.18</v>
      </c>
      <c r="N14" s="4">
        <v>104.4</v>
      </c>
    </row>
    <row r="15" spans="2:14" ht="21.75">
      <c r="B15" s="4">
        <v>13</v>
      </c>
      <c r="C15" s="5">
        <v>0</v>
      </c>
      <c r="D15" s="6">
        <v>0</v>
      </c>
      <c r="E15" s="7">
        <v>0</v>
      </c>
      <c r="F15" s="8">
        <v>4.8</v>
      </c>
      <c r="G15" s="8" t="s">
        <v>11</v>
      </c>
      <c r="H15" s="8">
        <v>0</v>
      </c>
      <c r="I15" s="8"/>
      <c r="J15" s="9">
        <f t="shared" si="0"/>
        <v>0.96</v>
      </c>
      <c r="L15" s="4">
        <v>13</v>
      </c>
      <c r="M15" s="4">
        <v>193.44</v>
      </c>
      <c r="N15" s="4">
        <v>131.9</v>
      </c>
    </row>
    <row r="16" spans="2:14" ht="21.75">
      <c r="B16" s="4">
        <v>14</v>
      </c>
      <c r="C16" s="5">
        <v>63.2</v>
      </c>
      <c r="D16" s="6">
        <v>0</v>
      </c>
      <c r="E16" s="7">
        <v>0</v>
      </c>
      <c r="F16" s="8">
        <v>20.9</v>
      </c>
      <c r="G16" s="8">
        <v>0.7</v>
      </c>
      <c r="H16" s="8">
        <v>0</v>
      </c>
      <c r="I16" s="8"/>
      <c r="J16" s="9">
        <f t="shared" si="0"/>
        <v>14.133333333333333</v>
      </c>
      <c r="L16" s="4">
        <v>14</v>
      </c>
      <c r="M16" s="4">
        <v>193.22</v>
      </c>
      <c r="N16" s="4">
        <v>108.6</v>
      </c>
    </row>
    <row r="17" spans="2:14" ht="21.75">
      <c r="B17" s="4">
        <v>15</v>
      </c>
      <c r="C17" s="5">
        <v>0.4</v>
      </c>
      <c r="D17" s="6">
        <v>9</v>
      </c>
      <c r="E17" s="7">
        <v>0</v>
      </c>
      <c r="F17" s="8">
        <v>0</v>
      </c>
      <c r="G17" s="8">
        <v>0</v>
      </c>
      <c r="H17" s="8">
        <v>0</v>
      </c>
      <c r="I17" s="8"/>
      <c r="J17" s="9">
        <f t="shared" si="0"/>
        <v>1.5666666666666667</v>
      </c>
      <c r="L17" s="4">
        <v>15</v>
      </c>
      <c r="M17" s="4">
        <v>193.08</v>
      </c>
      <c r="N17" s="4">
        <v>93.9</v>
      </c>
    </row>
    <row r="18" spans="2:14" ht="21.75">
      <c r="B18" s="4">
        <v>16</v>
      </c>
      <c r="C18" s="5" t="s">
        <v>11</v>
      </c>
      <c r="D18" s="6">
        <v>3</v>
      </c>
      <c r="E18" s="7">
        <v>0</v>
      </c>
      <c r="F18" s="8">
        <v>0</v>
      </c>
      <c r="G18" s="8">
        <v>1.7</v>
      </c>
      <c r="H18" s="8">
        <v>0</v>
      </c>
      <c r="I18" s="8"/>
      <c r="J18" s="9">
        <f t="shared" si="0"/>
        <v>0.9400000000000001</v>
      </c>
      <c r="L18" s="4">
        <v>16</v>
      </c>
      <c r="M18" s="4">
        <v>193.55</v>
      </c>
      <c r="N18" s="4">
        <v>144</v>
      </c>
    </row>
    <row r="19" spans="2:14" ht="21.75">
      <c r="B19" s="4">
        <v>17</v>
      </c>
      <c r="C19" s="5">
        <v>10.4</v>
      </c>
      <c r="D19" s="6">
        <v>0</v>
      </c>
      <c r="E19" s="7">
        <v>0</v>
      </c>
      <c r="F19" s="8">
        <v>7.1</v>
      </c>
      <c r="G19" s="8">
        <v>1.4</v>
      </c>
      <c r="H19" s="8">
        <v>0</v>
      </c>
      <c r="I19" s="8"/>
      <c r="J19" s="9">
        <f t="shared" si="0"/>
        <v>3.15</v>
      </c>
      <c r="L19" s="4">
        <v>17</v>
      </c>
      <c r="M19" s="4">
        <v>193.14</v>
      </c>
      <c r="N19" s="4">
        <v>100.2</v>
      </c>
    </row>
    <row r="20" spans="2:14" ht="21.75">
      <c r="B20" s="4">
        <v>18</v>
      </c>
      <c r="C20" s="5">
        <v>9.9</v>
      </c>
      <c r="D20" s="6">
        <v>2.2</v>
      </c>
      <c r="E20" s="7">
        <v>1.4</v>
      </c>
      <c r="F20" s="8">
        <v>5.8</v>
      </c>
      <c r="G20" s="8">
        <v>9.1</v>
      </c>
      <c r="H20" s="8">
        <v>2.3</v>
      </c>
      <c r="I20" s="8"/>
      <c r="J20" s="9">
        <f t="shared" si="0"/>
        <v>5.116666666666666</v>
      </c>
      <c r="L20" s="4">
        <v>18</v>
      </c>
      <c r="M20" s="4">
        <v>192.88</v>
      </c>
      <c r="N20" s="4">
        <v>73.6</v>
      </c>
    </row>
    <row r="21" spans="2:14" ht="21.75">
      <c r="B21" s="4">
        <v>19</v>
      </c>
      <c r="C21" s="5">
        <v>0</v>
      </c>
      <c r="D21" s="6">
        <v>10.6</v>
      </c>
      <c r="E21" s="7">
        <v>13.4</v>
      </c>
      <c r="F21" s="8">
        <v>5.9</v>
      </c>
      <c r="G21" s="8">
        <v>0.7</v>
      </c>
      <c r="H21" s="8">
        <v>19.4</v>
      </c>
      <c r="I21" s="8"/>
      <c r="J21" s="9">
        <f t="shared" si="0"/>
        <v>8.333333333333334</v>
      </c>
      <c r="L21" s="4">
        <v>19</v>
      </c>
      <c r="M21" s="4">
        <v>192.99</v>
      </c>
      <c r="N21" s="4">
        <v>84.5</v>
      </c>
    </row>
    <row r="22" spans="2:14" ht="21.75">
      <c r="B22" s="4">
        <v>20</v>
      </c>
      <c r="C22" s="5">
        <v>3.9</v>
      </c>
      <c r="D22" s="6">
        <v>8.5</v>
      </c>
      <c r="E22" s="7">
        <v>0</v>
      </c>
      <c r="F22" s="8">
        <v>6.4</v>
      </c>
      <c r="G22" s="8">
        <v>0</v>
      </c>
      <c r="H22" s="8">
        <v>0</v>
      </c>
      <c r="I22" s="8"/>
      <c r="J22" s="9">
        <f t="shared" si="0"/>
        <v>3.1333333333333333</v>
      </c>
      <c r="L22" s="4">
        <v>20</v>
      </c>
      <c r="M22" s="4">
        <v>193.07</v>
      </c>
      <c r="N22" s="4">
        <v>92.85</v>
      </c>
    </row>
    <row r="23" spans="2:14" ht="21.75">
      <c r="B23" s="4">
        <v>21</v>
      </c>
      <c r="C23" s="5">
        <v>0</v>
      </c>
      <c r="D23" s="6">
        <v>0</v>
      </c>
      <c r="E23" s="7">
        <v>0</v>
      </c>
      <c r="F23" s="8">
        <v>0</v>
      </c>
      <c r="G23" s="8">
        <v>0</v>
      </c>
      <c r="H23" s="8">
        <v>0</v>
      </c>
      <c r="I23" s="8"/>
      <c r="J23" s="9">
        <f t="shared" si="0"/>
        <v>0</v>
      </c>
      <c r="L23" s="4">
        <v>21</v>
      </c>
      <c r="M23" s="4">
        <v>193.04</v>
      </c>
      <c r="N23" s="4">
        <v>89.7</v>
      </c>
    </row>
    <row r="24" spans="2:14" ht="21.75">
      <c r="B24" s="4">
        <v>22</v>
      </c>
      <c r="C24" s="5">
        <v>12.3</v>
      </c>
      <c r="D24" s="6">
        <v>0</v>
      </c>
      <c r="E24" s="7">
        <v>0</v>
      </c>
      <c r="F24" s="8">
        <v>5.1</v>
      </c>
      <c r="G24" s="8">
        <v>3.3</v>
      </c>
      <c r="H24" s="8">
        <v>0</v>
      </c>
      <c r="I24" s="8"/>
      <c r="J24" s="9">
        <f t="shared" si="0"/>
        <v>3.4499999999999997</v>
      </c>
      <c r="L24" s="4">
        <v>22</v>
      </c>
      <c r="M24" s="4">
        <v>192.89</v>
      </c>
      <c r="N24" s="4">
        <v>74.55</v>
      </c>
    </row>
    <row r="25" spans="2:14" ht="21.75">
      <c r="B25" s="4">
        <v>23</v>
      </c>
      <c r="C25" s="5">
        <v>80.5</v>
      </c>
      <c r="D25" s="6">
        <v>0</v>
      </c>
      <c r="E25" s="7">
        <v>7.2</v>
      </c>
      <c r="F25" s="8">
        <v>73.8</v>
      </c>
      <c r="G25" s="8">
        <v>46.6</v>
      </c>
      <c r="H25" s="8">
        <v>16.7</v>
      </c>
      <c r="I25" s="8"/>
      <c r="J25" s="9">
        <f t="shared" si="0"/>
        <v>37.46666666666666</v>
      </c>
      <c r="L25" s="4">
        <v>23</v>
      </c>
      <c r="M25" s="4">
        <v>192.84</v>
      </c>
      <c r="N25" s="4">
        <v>69.8</v>
      </c>
    </row>
    <row r="26" spans="2:14" ht="21.75">
      <c r="B26" s="4">
        <v>24</v>
      </c>
      <c r="C26" s="5">
        <v>1.7</v>
      </c>
      <c r="D26" s="6">
        <v>62.5</v>
      </c>
      <c r="E26" s="7">
        <v>56</v>
      </c>
      <c r="F26" s="8">
        <v>1.4</v>
      </c>
      <c r="G26" s="8">
        <v>4.1</v>
      </c>
      <c r="H26" s="8">
        <v>44</v>
      </c>
      <c r="I26" s="8"/>
      <c r="J26" s="9">
        <f t="shared" si="0"/>
        <v>28.28333333333333</v>
      </c>
      <c r="L26" s="4">
        <v>24</v>
      </c>
      <c r="M26" s="4">
        <v>196.65</v>
      </c>
      <c r="N26" s="4">
        <v>642.7500000000007</v>
      </c>
    </row>
    <row r="27" spans="2:14" ht="21.75">
      <c r="B27" s="4">
        <v>25</v>
      </c>
      <c r="C27" s="5">
        <v>1.2</v>
      </c>
      <c r="D27" s="6">
        <v>14.5</v>
      </c>
      <c r="E27" s="7">
        <v>7.6</v>
      </c>
      <c r="F27" s="8">
        <v>1.9</v>
      </c>
      <c r="G27" s="8">
        <v>1.5</v>
      </c>
      <c r="H27" s="8">
        <v>0</v>
      </c>
      <c r="I27" s="8"/>
      <c r="J27" s="9">
        <f t="shared" si="0"/>
        <v>4.449999999999999</v>
      </c>
      <c r="L27" s="4">
        <v>25</v>
      </c>
      <c r="M27" s="4">
        <v>196.79</v>
      </c>
      <c r="N27" s="4">
        <v>672.85</v>
      </c>
    </row>
    <row r="28" spans="2:14" ht="21.75">
      <c r="B28" s="4">
        <v>26</v>
      </c>
      <c r="C28" s="5">
        <v>3.1</v>
      </c>
      <c r="D28" s="6">
        <v>0</v>
      </c>
      <c r="E28" s="7">
        <v>0</v>
      </c>
      <c r="F28" s="8">
        <v>0.6</v>
      </c>
      <c r="G28" s="8">
        <v>0</v>
      </c>
      <c r="H28" s="8">
        <v>0</v>
      </c>
      <c r="I28" s="8"/>
      <c r="J28" s="9">
        <f t="shared" si="0"/>
        <v>0.6166666666666667</v>
      </c>
      <c r="L28" s="4">
        <v>26</v>
      </c>
      <c r="M28" s="4">
        <v>195.12</v>
      </c>
      <c r="N28" s="4">
        <v>364.2000000000007</v>
      </c>
    </row>
    <row r="29" spans="2:14" ht="21.75">
      <c r="B29" s="4">
        <v>27</v>
      </c>
      <c r="C29" s="5">
        <v>21</v>
      </c>
      <c r="D29" s="6">
        <v>0</v>
      </c>
      <c r="E29" s="7">
        <v>0</v>
      </c>
      <c r="F29" s="8">
        <v>13.6</v>
      </c>
      <c r="G29" s="8">
        <v>9.3</v>
      </c>
      <c r="H29" s="8">
        <v>16.1</v>
      </c>
      <c r="I29" s="8"/>
      <c r="J29" s="9">
        <f t="shared" si="0"/>
        <v>10.000000000000002</v>
      </c>
      <c r="L29" s="4">
        <v>27</v>
      </c>
      <c r="M29" s="4">
        <v>194.27</v>
      </c>
      <c r="N29" s="4">
        <v>240.61</v>
      </c>
    </row>
    <row r="30" spans="2:14" ht="21.75">
      <c r="B30" s="4">
        <v>28</v>
      </c>
      <c r="C30" s="5">
        <v>13.9</v>
      </c>
      <c r="D30" s="6">
        <v>19.5</v>
      </c>
      <c r="E30" s="7">
        <v>4.2</v>
      </c>
      <c r="F30" s="8">
        <v>12.1</v>
      </c>
      <c r="G30" s="8">
        <v>4.7</v>
      </c>
      <c r="H30" s="8">
        <v>15.3</v>
      </c>
      <c r="I30" s="8"/>
      <c r="J30" s="9">
        <f t="shared" si="0"/>
        <v>11.616666666666667</v>
      </c>
      <c r="L30" s="4">
        <v>28</v>
      </c>
      <c r="M30" s="4">
        <v>193.89</v>
      </c>
      <c r="N30" s="4">
        <v>186.325</v>
      </c>
    </row>
    <row r="31" spans="2:14" ht="21.75">
      <c r="B31" s="4">
        <v>29</v>
      </c>
      <c r="C31" s="5">
        <v>4.4</v>
      </c>
      <c r="D31" s="6">
        <v>15</v>
      </c>
      <c r="E31" s="7">
        <v>25.5</v>
      </c>
      <c r="F31" s="8">
        <v>6.4</v>
      </c>
      <c r="G31" s="8">
        <v>11.2</v>
      </c>
      <c r="H31" s="8">
        <v>0</v>
      </c>
      <c r="I31" s="8"/>
      <c r="J31" s="9">
        <f t="shared" si="0"/>
        <v>10.416666666666666</v>
      </c>
      <c r="L31" s="4">
        <v>29</v>
      </c>
      <c r="M31" s="4">
        <v>194.44</v>
      </c>
      <c r="N31" s="4">
        <v>264.92</v>
      </c>
    </row>
    <row r="32" spans="2:14" ht="21.75">
      <c r="B32" s="4">
        <v>30</v>
      </c>
      <c r="C32" s="5">
        <v>2.2</v>
      </c>
      <c r="D32" s="6">
        <v>6</v>
      </c>
      <c r="E32" s="7">
        <v>9.2</v>
      </c>
      <c r="F32" s="8">
        <v>9.1</v>
      </c>
      <c r="G32" s="8">
        <v>0.2</v>
      </c>
      <c r="H32" s="8">
        <v>8.3</v>
      </c>
      <c r="I32" s="8"/>
      <c r="J32" s="9">
        <f t="shared" si="0"/>
        <v>5.833333333333333</v>
      </c>
      <c r="L32" s="4">
        <v>30</v>
      </c>
      <c r="M32" s="4">
        <v>194.89</v>
      </c>
      <c r="N32" s="4">
        <v>329.27</v>
      </c>
    </row>
    <row r="33" spans="2:14" ht="21.75">
      <c r="B33" s="4"/>
      <c r="C33" s="5">
        <v>4.3</v>
      </c>
      <c r="D33" s="6">
        <v>2.3</v>
      </c>
      <c r="E33" s="7">
        <v>1.3</v>
      </c>
      <c r="F33" s="10">
        <v>21.1</v>
      </c>
      <c r="G33" s="10">
        <v>7.4</v>
      </c>
      <c r="H33" s="10">
        <v>44</v>
      </c>
      <c r="I33" s="10"/>
      <c r="J33" s="9">
        <f t="shared" si="0"/>
        <v>13.4</v>
      </c>
      <c r="L33" s="4">
        <v>31</v>
      </c>
      <c r="M33" s="4">
        <v>194.58</v>
      </c>
      <c r="N33" s="4">
        <v>284.94</v>
      </c>
    </row>
    <row r="34" spans="1:14" ht="21.75">
      <c r="A34" s="11" t="s">
        <v>12</v>
      </c>
      <c r="B34" s="4">
        <v>1</v>
      </c>
      <c r="C34" s="5">
        <v>1.9</v>
      </c>
      <c r="D34" s="6">
        <v>21</v>
      </c>
      <c r="E34" s="7">
        <v>46.6</v>
      </c>
      <c r="F34" s="8">
        <v>0</v>
      </c>
      <c r="G34" s="8">
        <v>0</v>
      </c>
      <c r="H34" s="8">
        <v>3.2</v>
      </c>
      <c r="I34" s="6"/>
      <c r="J34" s="9">
        <f t="shared" si="0"/>
        <v>12.116666666666667</v>
      </c>
      <c r="L34" s="4">
        <v>1</v>
      </c>
      <c r="M34" s="4">
        <v>195.01</v>
      </c>
      <c r="N34" s="4">
        <v>346.6000000000005</v>
      </c>
    </row>
    <row r="35" spans="2:14" ht="21.75">
      <c r="B35" s="4">
        <v>2</v>
      </c>
      <c r="C35" s="5">
        <v>6.3</v>
      </c>
      <c r="D35" s="6">
        <v>0</v>
      </c>
      <c r="E35" s="7">
        <v>0</v>
      </c>
      <c r="F35" s="8">
        <v>11.8</v>
      </c>
      <c r="G35" s="8">
        <v>20.6</v>
      </c>
      <c r="H35" s="8">
        <v>7.4</v>
      </c>
      <c r="I35" s="6"/>
      <c r="J35" s="9">
        <f t="shared" si="0"/>
        <v>7.683333333333334</v>
      </c>
      <c r="L35" s="4">
        <v>2</v>
      </c>
      <c r="M35" s="4">
        <v>194.8</v>
      </c>
      <c r="N35" s="4">
        <v>316.4</v>
      </c>
    </row>
    <row r="36" spans="2:14" ht="21.75">
      <c r="B36" s="4">
        <v>3</v>
      </c>
      <c r="C36" s="5">
        <v>2.6</v>
      </c>
      <c r="D36" s="6">
        <v>2.7</v>
      </c>
      <c r="E36" s="7">
        <v>19.4</v>
      </c>
      <c r="F36" s="8">
        <v>22.1</v>
      </c>
      <c r="G36" s="8">
        <v>4.5</v>
      </c>
      <c r="H36" s="8">
        <v>21.6</v>
      </c>
      <c r="I36" s="6"/>
      <c r="J36" s="9">
        <f t="shared" si="0"/>
        <v>12.15</v>
      </c>
      <c r="L36" s="4">
        <v>3</v>
      </c>
      <c r="M36" s="4">
        <v>194.35</v>
      </c>
      <c r="N36" s="4">
        <v>252.05</v>
      </c>
    </row>
    <row r="37" spans="2:14" ht="21.75">
      <c r="B37" s="4">
        <v>4</v>
      </c>
      <c r="C37" s="5">
        <v>1.7</v>
      </c>
      <c r="D37" s="6">
        <v>24.3</v>
      </c>
      <c r="E37" s="7">
        <v>12.2</v>
      </c>
      <c r="F37" s="8">
        <v>3.1</v>
      </c>
      <c r="G37" s="8">
        <v>0</v>
      </c>
      <c r="H37" s="8">
        <v>6.4</v>
      </c>
      <c r="I37" s="6"/>
      <c r="J37" s="9">
        <f t="shared" si="0"/>
        <v>7.95</v>
      </c>
      <c r="L37" s="4">
        <v>4</v>
      </c>
      <c r="M37" s="4">
        <v>194.39</v>
      </c>
      <c r="N37" s="4">
        <v>257.77</v>
      </c>
    </row>
    <row r="38" spans="2:14" ht="21.75">
      <c r="B38" s="4">
        <v>5</v>
      </c>
      <c r="C38" s="5">
        <v>0.6</v>
      </c>
      <c r="D38" s="6">
        <v>0</v>
      </c>
      <c r="E38" s="7">
        <v>0</v>
      </c>
      <c r="F38" s="8">
        <v>0</v>
      </c>
      <c r="G38" s="8" t="s">
        <v>11</v>
      </c>
      <c r="H38" s="8">
        <v>0</v>
      </c>
      <c r="I38" s="6"/>
      <c r="J38" s="9">
        <f t="shared" si="0"/>
        <v>0.12</v>
      </c>
      <c r="L38" s="4">
        <v>5</v>
      </c>
      <c r="M38" s="4">
        <v>194.25</v>
      </c>
      <c r="N38" s="4">
        <v>237.75</v>
      </c>
    </row>
    <row r="39" spans="2:14" ht="21.75">
      <c r="B39" s="4">
        <v>6</v>
      </c>
      <c r="C39" s="5">
        <v>5.8</v>
      </c>
      <c r="D39" s="6">
        <v>22</v>
      </c>
      <c r="E39" s="7">
        <v>0</v>
      </c>
      <c r="F39" s="8">
        <v>7.3</v>
      </c>
      <c r="G39" s="8">
        <v>4.7</v>
      </c>
      <c r="H39" s="8">
        <v>0</v>
      </c>
      <c r="I39" s="6"/>
      <c r="J39" s="9">
        <f t="shared" si="0"/>
        <v>6.633333333333334</v>
      </c>
      <c r="L39" s="4">
        <v>6</v>
      </c>
      <c r="M39" s="4">
        <v>193.96</v>
      </c>
      <c r="N39" s="4">
        <v>196.3</v>
      </c>
    </row>
    <row r="40" spans="2:14" ht="21.75">
      <c r="B40" s="4">
        <v>7</v>
      </c>
      <c r="C40" s="5">
        <v>3.9</v>
      </c>
      <c r="D40" s="6">
        <v>6.5</v>
      </c>
      <c r="E40" s="7">
        <v>1.8</v>
      </c>
      <c r="F40" s="8">
        <v>12.6</v>
      </c>
      <c r="G40" s="8">
        <v>2.7</v>
      </c>
      <c r="H40" s="8">
        <v>0</v>
      </c>
      <c r="I40" s="6"/>
      <c r="J40" s="9">
        <f t="shared" si="0"/>
        <v>4.583333333333333</v>
      </c>
      <c r="L40" s="4">
        <v>7</v>
      </c>
      <c r="M40" s="4">
        <v>193.71</v>
      </c>
      <c r="N40" s="4">
        <v>162.7</v>
      </c>
    </row>
    <row r="41" spans="2:14" ht="21.75">
      <c r="B41" s="12">
        <v>8</v>
      </c>
      <c r="C41" s="13">
        <v>18.8</v>
      </c>
      <c r="D41" s="14">
        <v>6.5</v>
      </c>
      <c r="E41" s="15">
        <v>5.7</v>
      </c>
      <c r="F41" s="16">
        <v>67.4</v>
      </c>
      <c r="G41" s="16">
        <v>63.9</v>
      </c>
      <c r="H41" s="16">
        <v>5.3</v>
      </c>
      <c r="I41" s="17"/>
      <c r="J41" s="9">
        <f t="shared" si="0"/>
        <v>27.933333333333337</v>
      </c>
      <c r="L41" s="12">
        <v>8</v>
      </c>
      <c r="M41" s="4">
        <v>193.92</v>
      </c>
      <c r="N41" s="4">
        <v>190.6</v>
      </c>
    </row>
    <row r="42" spans="2:14" ht="21.75">
      <c r="B42" s="12">
        <v>9</v>
      </c>
      <c r="C42" s="13">
        <v>19.2</v>
      </c>
      <c r="D42" s="14">
        <v>0</v>
      </c>
      <c r="E42" s="15">
        <v>117.8</v>
      </c>
      <c r="F42" s="16">
        <v>15.8</v>
      </c>
      <c r="G42" s="16">
        <v>56.4</v>
      </c>
      <c r="H42" s="16">
        <v>50</v>
      </c>
      <c r="I42" s="17"/>
      <c r="J42" s="9">
        <f t="shared" si="0"/>
        <v>43.20000000000001</v>
      </c>
      <c r="L42" s="12">
        <v>9</v>
      </c>
      <c r="M42" s="4">
        <v>197.3</v>
      </c>
      <c r="N42" s="4">
        <v>787.5</v>
      </c>
    </row>
    <row r="43" spans="2:14" ht="21.75">
      <c r="B43" s="12">
        <v>10</v>
      </c>
      <c r="C43" s="13">
        <v>4.6</v>
      </c>
      <c r="D43" s="14">
        <v>55.5</v>
      </c>
      <c r="E43" s="15">
        <v>48.3</v>
      </c>
      <c r="F43" s="16">
        <v>47.9</v>
      </c>
      <c r="G43" s="16">
        <v>12.1</v>
      </c>
      <c r="H43" s="16">
        <v>26.2</v>
      </c>
      <c r="I43" s="17"/>
      <c r="J43" s="9">
        <f t="shared" si="0"/>
        <v>32.43333333333333</v>
      </c>
      <c r="L43" s="12">
        <v>10</v>
      </c>
      <c r="M43" s="4">
        <v>198.52</v>
      </c>
      <c r="N43" s="173">
        <v>1078.8</v>
      </c>
    </row>
    <row r="44" spans="2:14" ht="21.75">
      <c r="B44" s="4">
        <v>11</v>
      </c>
      <c r="C44" s="5">
        <v>10.7</v>
      </c>
      <c r="D44" s="6">
        <v>0</v>
      </c>
      <c r="E44" s="7">
        <v>1.9</v>
      </c>
      <c r="F44" s="8">
        <v>9.4</v>
      </c>
      <c r="G44" s="8">
        <v>15.7</v>
      </c>
      <c r="H44" s="8">
        <v>0</v>
      </c>
      <c r="I44" s="18"/>
      <c r="J44" s="9">
        <f t="shared" si="0"/>
        <v>6.283333333333334</v>
      </c>
      <c r="L44" s="4">
        <v>11</v>
      </c>
      <c r="M44" s="4">
        <v>197.48</v>
      </c>
      <c r="N44" s="4">
        <v>828</v>
      </c>
    </row>
    <row r="45" spans="2:14" ht="21.75">
      <c r="B45" s="4">
        <v>12</v>
      </c>
      <c r="C45" s="5">
        <v>0</v>
      </c>
      <c r="D45" s="6">
        <v>15.6</v>
      </c>
      <c r="E45" s="7">
        <v>3.5</v>
      </c>
      <c r="F45" s="8">
        <v>0</v>
      </c>
      <c r="G45" s="8">
        <v>0</v>
      </c>
      <c r="H45" s="8">
        <v>0</v>
      </c>
      <c r="I45" s="18"/>
      <c r="J45" s="9">
        <f t="shared" si="0"/>
        <v>3.1833333333333336</v>
      </c>
      <c r="L45" s="4">
        <v>12</v>
      </c>
      <c r="M45" s="4">
        <v>196.19</v>
      </c>
      <c r="N45" s="4">
        <v>550.1500000000008</v>
      </c>
    </row>
    <row r="46" spans="2:14" ht="21.75">
      <c r="B46" s="4">
        <v>13</v>
      </c>
      <c r="C46" s="5">
        <v>6.2</v>
      </c>
      <c r="D46" s="6">
        <v>16.1</v>
      </c>
      <c r="E46" s="7">
        <v>0</v>
      </c>
      <c r="F46" s="8">
        <v>0</v>
      </c>
      <c r="G46" s="8">
        <v>10</v>
      </c>
      <c r="H46" s="8">
        <v>0</v>
      </c>
      <c r="I46" s="18"/>
      <c r="J46" s="9">
        <f t="shared" si="0"/>
        <v>5.383333333333333</v>
      </c>
      <c r="L46" s="4">
        <v>13</v>
      </c>
      <c r="M46" s="4">
        <v>195.36</v>
      </c>
      <c r="N46" s="4">
        <v>403.40000000000055</v>
      </c>
    </row>
    <row r="47" spans="2:14" ht="21.75">
      <c r="B47" s="4">
        <v>14</v>
      </c>
      <c r="C47" s="5">
        <v>1</v>
      </c>
      <c r="D47" s="6">
        <v>0</v>
      </c>
      <c r="E47" s="7">
        <v>0</v>
      </c>
      <c r="F47" s="8">
        <v>2.5</v>
      </c>
      <c r="G47" s="8">
        <v>10.4</v>
      </c>
      <c r="H47" s="8">
        <v>4.5</v>
      </c>
      <c r="I47" s="18"/>
      <c r="J47" s="9">
        <f t="shared" si="0"/>
        <v>3.0666666666666664</v>
      </c>
      <c r="L47" s="4">
        <v>14</v>
      </c>
      <c r="M47" s="4">
        <v>194.72</v>
      </c>
      <c r="N47" s="4">
        <v>304.96</v>
      </c>
    </row>
    <row r="48" spans="2:14" ht="21.75">
      <c r="B48" s="4">
        <v>15</v>
      </c>
      <c r="C48" s="5">
        <v>2.7</v>
      </c>
      <c r="D48" s="6">
        <v>0</v>
      </c>
      <c r="E48" s="7">
        <v>0</v>
      </c>
      <c r="F48" s="8">
        <v>7.3</v>
      </c>
      <c r="G48" s="8" t="s">
        <v>11</v>
      </c>
      <c r="H48" s="8">
        <v>3.2</v>
      </c>
      <c r="I48" s="18"/>
      <c r="J48" s="9">
        <f t="shared" si="0"/>
        <v>2.6399999999999997</v>
      </c>
      <c r="L48" s="4">
        <v>15</v>
      </c>
      <c r="M48" s="4">
        <v>194.5</v>
      </c>
      <c r="N48" s="4">
        <v>273.5</v>
      </c>
    </row>
    <row r="49" spans="2:14" ht="21.75">
      <c r="B49" s="4">
        <v>16</v>
      </c>
      <c r="C49" s="5">
        <v>2.2</v>
      </c>
      <c r="D49" s="6">
        <v>0</v>
      </c>
      <c r="E49" s="7">
        <v>0</v>
      </c>
      <c r="F49" s="8">
        <v>1.8</v>
      </c>
      <c r="G49" s="8" t="s">
        <v>11</v>
      </c>
      <c r="H49" s="8">
        <v>2.7</v>
      </c>
      <c r="I49" s="18"/>
      <c r="J49" s="9">
        <f t="shared" si="0"/>
        <v>1.34</v>
      </c>
      <c r="L49" s="4">
        <v>16</v>
      </c>
      <c r="M49" s="4">
        <v>194.25</v>
      </c>
      <c r="N49" s="4">
        <v>237.75</v>
      </c>
    </row>
    <row r="50" spans="2:14" ht="21.75">
      <c r="B50" s="4">
        <v>17</v>
      </c>
      <c r="C50" s="5" t="s">
        <v>11</v>
      </c>
      <c r="D50" s="6">
        <v>0</v>
      </c>
      <c r="E50" s="7">
        <v>0</v>
      </c>
      <c r="F50" s="8">
        <v>4.9</v>
      </c>
      <c r="G50" s="8" t="s">
        <v>11</v>
      </c>
      <c r="H50" s="8">
        <v>11.1</v>
      </c>
      <c r="I50" s="18"/>
      <c r="J50" s="9">
        <f t="shared" si="0"/>
        <v>4</v>
      </c>
      <c r="L50" s="4">
        <v>17</v>
      </c>
      <c r="M50" s="4">
        <v>194.17</v>
      </c>
      <c r="N50" s="4">
        <v>226.31</v>
      </c>
    </row>
    <row r="51" spans="2:14" ht="21.75">
      <c r="B51" s="4">
        <v>18</v>
      </c>
      <c r="C51" s="5" t="s">
        <v>11</v>
      </c>
      <c r="D51" s="6">
        <v>0</v>
      </c>
      <c r="E51" s="7">
        <v>0</v>
      </c>
      <c r="F51" s="8">
        <v>8.9</v>
      </c>
      <c r="G51" s="8">
        <v>3.4</v>
      </c>
      <c r="H51" s="8">
        <v>0</v>
      </c>
      <c r="I51" s="18"/>
      <c r="J51" s="9">
        <f t="shared" si="0"/>
        <v>2.46</v>
      </c>
      <c r="L51" s="4">
        <v>18</v>
      </c>
      <c r="M51" s="4">
        <v>194.03</v>
      </c>
      <c r="N51" s="4">
        <v>206.29</v>
      </c>
    </row>
    <row r="52" spans="2:14" ht="21.75">
      <c r="B52" s="4">
        <v>19</v>
      </c>
      <c r="C52" s="5">
        <v>17.4</v>
      </c>
      <c r="D52" s="6">
        <v>0</v>
      </c>
      <c r="E52" s="7">
        <v>1.7</v>
      </c>
      <c r="F52" s="8">
        <v>14.1</v>
      </c>
      <c r="G52" s="8">
        <v>0</v>
      </c>
      <c r="H52" s="8">
        <v>7.3</v>
      </c>
      <c r="I52" s="18"/>
      <c r="J52" s="9">
        <f t="shared" si="0"/>
        <v>6.749999999999999</v>
      </c>
      <c r="L52" s="4">
        <v>19</v>
      </c>
      <c r="M52" s="4">
        <v>193.84</v>
      </c>
      <c r="N52" s="4">
        <v>179.2</v>
      </c>
    </row>
    <row r="53" spans="2:14" ht="21.75">
      <c r="B53" s="4">
        <v>20</v>
      </c>
      <c r="C53" s="5">
        <v>17</v>
      </c>
      <c r="D53" s="6">
        <v>16.3</v>
      </c>
      <c r="E53" s="7">
        <v>0</v>
      </c>
      <c r="F53" s="8">
        <v>29.3</v>
      </c>
      <c r="G53" s="8">
        <v>7.3</v>
      </c>
      <c r="H53" s="8">
        <v>15</v>
      </c>
      <c r="I53" s="18"/>
      <c r="J53" s="9">
        <f t="shared" si="0"/>
        <v>14.149999999999999</v>
      </c>
      <c r="L53" s="4">
        <v>20</v>
      </c>
      <c r="M53" s="4">
        <v>193.85</v>
      </c>
      <c r="N53" s="4">
        <v>180.625</v>
      </c>
    </row>
    <row r="54" spans="2:14" ht="21.75">
      <c r="B54" s="4">
        <v>21</v>
      </c>
      <c r="C54" s="5">
        <v>2</v>
      </c>
      <c r="D54" s="6">
        <v>10.3</v>
      </c>
      <c r="E54" s="7">
        <v>1.9</v>
      </c>
      <c r="F54" s="8">
        <v>0</v>
      </c>
      <c r="G54" s="8">
        <v>0.7</v>
      </c>
      <c r="H54" s="8">
        <v>0</v>
      </c>
      <c r="I54" s="18"/>
      <c r="J54" s="9">
        <f t="shared" si="0"/>
        <v>2.4833333333333334</v>
      </c>
      <c r="L54" s="4">
        <v>21</v>
      </c>
      <c r="M54" s="4">
        <v>194.61</v>
      </c>
      <c r="N54" s="4">
        <v>289.23</v>
      </c>
    </row>
    <row r="55" spans="2:14" ht="21.75">
      <c r="B55" s="4">
        <v>22</v>
      </c>
      <c r="C55" s="5" t="s">
        <v>11</v>
      </c>
      <c r="D55" s="6">
        <v>0</v>
      </c>
      <c r="E55" s="7">
        <v>0</v>
      </c>
      <c r="F55" s="8">
        <v>0</v>
      </c>
      <c r="G55" s="8">
        <v>0</v>
      </c>
      <c r="H55" s="8">
        <v>0</v>
      </c>
      <c r="I55" s="18"/>
      <c r="J55" s="9">
        <f t="shared" si="0"/>
        <v>0</v>
      </c>
      <c r="L55" s="4">
        <v>22</v>
      </c>
      <c r="M55" s="4">
        <v>194.62</v>
      </c>
      <c r="N55" s="4">
        <v>290.66</v>
      </c>
    </row>
    <row r="56" spans="2:14" ht="21.75">
      <c r="B56" s="4">
        <v>23</v>
      </c>
      <c r="C56" s="5">
        <v>1.2</v>
      </c>
      <c r="D56" s="6">
        <v>0</v>
      </c>
      <c r="E56" s="7">
        <v>0</v>
      </c>
      <c r="F56" s="8">
        <v>10.6</v>
      </c>
      <c r="G56" s="8">
        <v>0.9</v>
      </c>
      <c r="H56" s="8">
        <v>0</v>
      </c>
      <c r="I56" s="18"/>
      <c r="J56" s="9">
        <f t="shared" si="0"/>
        <v>2.1166666666666667</v>
      </c>
      <c r="L56" s="4">
        <v>23</v>
      </c>
      <c r="M56" s="4">
        <v>194.03</v>
      </c>
      <c r="N56" s="4">
        <v>206.29</v>
      </c>
    </row>
    <row r="57" spans="2:14" ht="21.75">
      <c r="B57" s="4">
        <v>24</v>
      </c>
      <c r="C57" s="5">
        <v>6.5</v>
      </c>
      <c r="D57" s="6">
        <v>0</v>
      </c>
      <c r="E57" s="7">
        <v>3.3</v>
      </c>
      <c r="F57" s="8">
        <v>0</v>
      </c>
      <c r="G57" s="8">
        <v>10.4</v>
      </c>
      <c r="H57" s="8">
        <v>0</v>
      </c>
      <c r="I57" s="18"/>
      <c r="J57" s="9">
        <f t="shared" si="0"/>
        <v>3.366666666666667</v>
      </c>
      <c r="L57" s="4">
        <v>24</v>
      </c>
      <c r="M57" s="4">
        <v>194.5</v>
      </c>
      <c r="N57" s="4">
        <v>273.5</v>
      </c>
    </row>
    <row r="58" spans="2:14" ht="21.75">
      <c r="B58" s="4">
        <v>25</v>
      </c>
      <c r="C58" s="5">
        <v>47.4</v>
      </c>
      <c r="D58" s="6">
        <v>0</v>
      </c>
      <c r="E58" s="7">
        <v>4.2</v>
      </c>
      <c r="F58" s="8">
        <v>2.4</v>
      </c>
      <c r="G58" s="8">
        <v>0.5</v>
      </c>
      <c r="H58" s="8">
        <v>0</v>
      </c>
      <c r="I58" s="18"/>
      <c r="J58" s="9">
        <f t="shared" si="0"/>
        <v>9.083333333333334</v>
      </c>
      <c r="L58" s="4">
        <v>25</v>
      </c>
      <c r="M58" s="4">
        <v>194.33</v>
      </c>
      <c r="N58" s="4">
        <v>249.19</v>
      </c>
    </row>
    <row r="59" spans="2:14" ht="21.75">
      <c r="B59" s="4">
        <v>26</v>
      </c>
      <c r="C59" s="5" t="s">
        <v>11</v>
      </c>
      <c r="D59" s="6">
        <v>68.6</v>
      </c>
      <c r="E59" s="7">
        <v>0</v>
      </c>
      <c r="F59" s="8">
        <v>5.4</v>
      </c>
      <c r="G59" s="8">
        <v>24.4</v>
      </c>
      <c r="H59" s="8">
        <v>0</v>
      </c>
      <c r="I59" s="18"/>
      <c r="J59" s="9">
        <f t="shared" si="0"/>
        <v>19.68</v>
      </c>
      <c r="L59" s="4">
        <v>26</v>
      </c>
      <c r="M59" s="4">
        <v>194.59</v>
      </c>
      <c r="N59" s="4">
        <v>286.37</v>
      </c>
    </row>
    <row r="60" spans="2:14" ht="21.75">
      <c r="B60" s="4">
        <v>27</v>
      </c>
      <c r="C60" s="5">
        <v>0</v>
      </c>
      <c r="D60" s="6">
        <v>2.2</v>
      </c>
      <c r="E60" s="7">
        <v>3</v>
      </c>
      <c r="F60" s="8">
        <v>9.8</v>
      </c>
      <c r="G60" s="8">
        <v>2.1</v>
      </c>
      <c r="H60" s="8">
        <v>0</v>
      </c>
      <c r="I60" s="18"/>
      <c r="J60" s="9">
        <f t="shared" si="0"/>
        <v>2.85</v>
      </c>
      <c r="L60" s="4">
        <v>27</v>
      </c>
      <c r="M60" s="4">
        <v>194.98</v>
      </c>
      <c r="N60" s="4">
        <v>342.14</v>
      </c>
    </row>
    <row r="61" spans="2:14" ht="21.75">
      <c r="B61" s="4">
        <v>28</v>
      </c>
      <c r="C61" s="5">
        <v>5.9</v>
      </c>
      <c r="D61" s="6">
        <v>19</v>
      </c>
      <c r="E61" s="7">
        <v>8.2</v>
      </c>
      <c r="F61" s="8">
        <v>38.9</v>
      </c>
      <c r="G61" s="8">
        <v>9.2</v>
      </c>
      <c r="H61" s="8">
        <v>0</v>
      </c>
      <c r="I61" s="18"/>
      <c r="J61" s="9">
        <f t="shared" si="0"/>
        <v>13.533333333333333</v>
      </c>
      <c r="L61" s="4">
        <v>28</v>
      </c>
      <c r="M61" s="4">
        <v>194.91</v>
      </c>
      <c r="N61" s="4">
        <v>332.13</v>
      </c>
    </row>
    <row r="62" spans="2:14" ht="21.75">
      <c r="B62" s="4">
        <v>29</v>
      </c>
      <c r="C62" s="5">
        <v>3</v>
      </c>
      <c r="D62" s="6">
        <v>5.4</v>
      </c>
      <c r="E62" s="7">
        <v>7.5</v>
      </c>
      <c r="F62" s="8">
        <v>7.4</v>
      </c>
      <c r="G62" s="8">
        <v>5.4</v>
      </c>
      <c r="H62" s="8">
        <v>3.4</v>
      </c>
      <c r="I62" s="18"/>
      <c r="J62" s="9">
        <f t="shared" si="0"/>
        <v>5.3500000000000005</v>
      </c>
      <c r="L62" s="4">
        <v>29</v>
      </c>
      <c r="M62" s="4">
        <v>194.58</v>
      </c>
      <c r="N62" s="4">
        <v>284.94</v>
      </c>
    </row>
    <row r="63" spans="2:14" ht="21.75">
      <c r="B63" s="4">
        <v>30</v>
      </c>
      <c r="C63" s="5">
        <v>34.8</v>
      </c>
      <c r="D63" s="6">
        <v>2.2</v>
      </c>
      <c r="E63" s="7">
        <v>18.2</v>
      </c>
      <c r="F63" s="8">
        <v>21.6</v>
      </c>
      <c r="G63" s="8">
        <v>0.3</v>
      </c>
      <c r="H63" s="8">
        <v>0</v>
      </c>
      <c r="I63" s="19"/>
      <c r="J63" s="9">
        <f t="shared" si="0"/>
        <v>12.850000000000001</v>
      </c>
      <c r="L63" s="4">
        <v>30</v>
      </c>
      <c r="M63" s="4">
        <v>194.55</v>
      </c>
      <c r="N63" s="4">
        <v>280.65</v>
      </c>
    </row>
    <row r="64" spans="2:14" ht="21.75">
      <c r="B64" s="20">
        <v>31</v>
      </c>
      <c r="C64" s="21">
        <v>10.7</v>
      </c>
      <c r="D64" s="22">
        <v>5.1</v>
      </c>
      <c r="E64" s="23">
        <v>3.4</v>
      </c>
      <c r="F64" s="24">
        <v>37.6</v>
      </c>
      <c r="G64" s="24">
        <v>1.2</v>
      </c>
      <c r="H64" s="24">
        <v>0</v>
      </c>
      <c r="I64" s="24"/>
      <c r="J64" s="9">
        <f t="shared" si="0"/>
        <v>9.666666666666666</v>
      </c>
      <c r="L64" s="20">
        <v>31</v>
      </c>
      <c r="M64" s="164">
        <v>195.11</v>
      </c>
      <c r="N64" s="164">
        <v>362.6000000000007</v>
      </c>
    </row>
  </sheetData>
  <sheetProtection/>
  <mergeCells count="2">
    <mergeCell ref="B1:J1"/>
    <mergeCell ref="L1:N1"/>
  </mergeCells>
  <printOptions/>
  <pageMargins left="0.42" right="0" top="0.7480314960629921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47"/>
  <sheetViews>
    <sheetView workbookViewId="0" topLeftCell="A1">
      <selection activeCell="G20" sqref="G20"/>
    </sheetView>
  </sheetViews>
  <sheetFormatPr defaultColWidth="9.140625" defaultRowHeight="21.75"/>
  <cols>
    <col min="1" max="1" width="9.8515625" style="25" customWidth="1"/>
    <col min="2" max="2" width="10.28125" style="25" customWidth="1"/>
    <col min="3" max="3" width="10.7109375" style="25" customWidth="1"/>
    <col min="4" max="4" width="9.8515625" style="25" customWidth="1"/>
    <col min="5" max="5" width="11.421875" style="25" customWidth="1"/>
    <col min="6" max="6" width="13.00390625" style="25" customWidth="1"/>
    <col min="7" max="7" width="13.7109375" style="25" customWidth="1"/>
    <col min="8" max="8" width="10.00390625" style="25" customWidth="1"/>
    <col min="9" max="9" width="11.140625" style="25" customWidth="1"/>
    <col min="10" max="10" width="18.7109375" style="25" customWidth="1"/>
    <col min="11" max="16384" width="9.140625" style="25" customWidth="1"/>
  </cols>
  <sheetData>
    <row r="1" spans="1:7" ht="24">
      <c r="A1" s="169" t="s">
        <v>58</v>
      </c>
      <c r="B1" s="169"/>
      <c r="C1" s="169"/>
      <c r="D1" s="169"/>
      <c r="E1" s="169"/>
      <c r="F1" s="169"/>
      <c r="G1" s="169"/>
    </row>
    <row r="2" spans="1:7" ht="24">
      <c r="A2" s="170" t="s">
        <v>59</v>
      </c>
      <c r="B2" s="170"/>
      <c r="C2" s="170"/>
      <c r="D2" s="170"/>
      <c r="E2" s="170"/>
      <c r="F2" s="170"/>
      <c r="G2" s="170"/>
    </row>
    <row r="3" spans="1:7" ht="21.75">
      <c r="A3" s="26" t="s">
        <v>2</v>
      </c>
      <c r="B3" s="26" t="s">
        <v>13</v>
      </c>
      <c r="C3" s="26" t="s">
        <v>60</v>
      </c>
      <c r="D3" s="26" t="s">
        <v>61</v>
      </c>
      <c r="E3" s="26" t="s">
        <v>62</v>
      </c>
      <c r="F3" s="26" t="s">
        <v>14</v>
      </c>
      <c r="G3" s="26" t="s">
        <v>63</v>
      </c>
    </row>
    <row r="4" spans="1:7" ht="21.75">
      <c r="A4" s="27" t="s">
        <v>64</v>
      </c>
      <c r="B4" s="28" t="s">
        <v>15</v>
      </c>
      <c r="C4" s="28" t="s">
        <v>65</v>
      </c>
      <c r="D4" s="28" t="s">
        <v>65</v>
      </c>
      <c r="E4" s="28" t="s">
        <v>65</v>
      </c>
      <c r="F4" s="28" t="s">
        <v>16</v>
      </c>
      <c r="G4" s="28" t="s">
        <v>66</v>
      </c>
    </row>
    <row r="5" spans="1:7" ht="21.75" hidden="1">
      <c r="A5" s="28">
        <v>1986</v>
      </c>
      <c r="B5" s="28"/>
      <c r="C5" s="27" t="s">
        <v>67</v>
      </c>
      <c r="D5" s="27" t="s">
        <v>68</v>
      </c>
      <c r="E5" s="29" t="s">
        <v>69</v>
      </c>
      <c r="F5" s="29" t="s">
        <v>70</v>
      </c>
      <c r="G5" s="29" t="s">
        <v>71</v>
      </c>
    </row>
    <row r="6" spans="1:7" ht="21.75">
      <c r="A6" s="30" t="s">
        <v>24</v>
      </c>
      <c r="B6" s="31" t="s">
        <v>25</v>
      </c>
      <c r="C6" s="32" t="s">
        <v>26</v>
      </c>
      <c r="D6" s="33" t="s">
        <v>27</v>
      </c>
      <c r="E6" s="32" t="s">
        <v>28</v>
      </c>
      <c r="F6" s="32" t="s">
        <v>29</v>
      </c>
      <c r="G6" s="32" t="s">
        <v>30</v>
      </c>
    </row>
    <row r="7" spans="1:7" ht="21.75">
      <c r="A7" s="34">
        <v>239472</v>
      </c>
      <c r="B7" s="35"/>
      <c r="C7" s="27"/>
      <c r="D7" s="36"/>
      <c r="E7" s="27" t="s">
        <v>72</v>
      </c>
      <c r="F7" s="27" t="s">
        <v>73</v>
      </c>
      <c r="G7" s="27" t="s">
        <v>74</v>
      </c>
    </row>
    <row r="8" spans="1:7" s="41" customFormat="1" ht="15" customHeight="1">
      <c r="A8" s="37">
        <v>8</v>
      </c>
      <c r="B8" s="38">
        <v>27.933333333333337</v>
      </c>
      <c r="C8" s="39">
        <v>190.6</v>
      </c>
      <c r="D8" s="179">
        <f>C8</f>
        <v>190.6</v>
      </c>
      <c r="E8" s="40">
        <f>C8-D8</f>
        <v>0</v>
      </c>
      <c r="F8" s="40">
        <f>(E8/E$40)*100</f>
        <v>0</v>
      </c>
      <c r="G8" s="174">
        <f>E8/E$42</f>
        <v>0</v>
      </c>
    </row>
    <row r="9" spans="1:7" s="41" customFormat="1" ht="15" customHeight="1">
      <c r="A9" s="42">
        <v>9</v>
      </c>
      <c r="B9" s="43">
        <v>43.2</v>
      </c>
      <c r="C9" s="44">
        <v>787.5</v>
      </c>
      <c r="D9" s="45">
        <f>D8+(C$14-C$8)/6</f>
        <v>209.66</v>
      </c>
      <c r="E9" s="46">
        <f aca="true" t="shared" si="0" ref="E9:E14">C9-D9</f>
        <v>577.84</v>
      </c>
      <c r="F9" s="46">
        <f aca="true" t="shared" si="1" ref="F9:F14">(E9/E$40)*100</f>
        <v>23.987214346499503</v>
      </c>
      <c r="G9" s="175">
        <f aca="true" t="shared" si="2" ref="G9:G14">E9/E$42</f>
        <v>12.659918682874737</v>
      </c>
    </row>
    <row r="10" spans="1:7" s="41" customFormat="1" ht="15" customHeight="1">
      <c r="A10" s="42">
        <v>10</v>
      </c>
      <c r="B10" s="48">
        <v>32.43333333333333</v>
      </c>
      <c r="C10" s="49">
        <v>1078.8</v>
      </c>
      <c r="D10" s="45">
        <f aca="true" t="shared" si="3" ref="D10:D15">D9+(C$14-C$8)/6</f>
        <v>228.72</v>
      </c>
      <c r="E10" s="46">
        <f t="shared" si="0"/>
        <v>850.0799999999999</v>
      </c>
      <c r="F10" s="46">
        <f t="shared" si="1"/>
        <v>35.28840366134621</v>
      </c>
      <c r="G10" s="175">
        <f t="shared" si="2"/>
        <v>18.6244352657105</v>
      </c>
    </row>
    <row r="11" spans="1:7" s="41" customFormat="1" ht="15" customHeight="1">
      <c r="A11" s="42">
        <v>11</v>
      </c>
      <c r="B11" s="43"/>
      <c r="C11" s="49">
        <v>828</v>
      </c>
      <c r="D11" s="45">
        <f t="shared" si="3"/>
        <v>247.78</v>
      </c>
      <c r="E11" s="46">
        <f t="shared" si="0"/>
        <v>580.22</v>
      </c>
      <c r="F11" s="46">
        <f t="shared" si="1"/>
        <v>24.08601257809418</v>
      </c>
      <c r="G11" s="175">
        <f t="shared" si="2"/>
        <v>12.71206219399415</v>
      </c>
    </row>
    <row r="12" spans="1:7" s="41" customFormat="1" ht="15" customHeight="1">
      <c r="A12" s="42">
        <v>12</v>
      </c>
      <c r="B12" s="43"/>
      <c r="C12" s="49">
        <v>550.1500000000008</v>
      </c>
      <c r="D12" s="45">
        <f t="shared" si="3"/>
        <v>266.84</v>
      </c>
      <c r="E12" s="46">
        <f t="shared" si="0"/>
        <v>283.3100000000008</v>
      </c>
      <c r="F12" s="46">
        <f t="shared" si="1"/>
        <v>11.760725627348043</v>
      </c>
      <c r="G12" s="175">
        <f t="shared" si="2"/>
        <v>6.207049636655912</v>
      </c>
    </row>
    <row r="13" spans="1:7" s="41" customFormat="1" ht="15" customHeight="1">
      <c r="A13" s="42">
        <v>13</v>
      </c>
      <c r="B13" s="43"/>
      <c r="C13" s="49">
        <v>403.40000000000055</v>
      </c>
      <c r="D13" s="45">
        <f t="shared" si="3"/>
        <v>285.9</v>
      </c>
      <c r="E13" s="46">
        <f t="shared" si="0"/>
        <v>117.50000000000057</v>
      </c>
      <c r="F13" s="46">
        <f t="shared" si="1"/>
        <v>4.877643786712074</v>
      </c>
      <c r="G13" s="175">
        <f t="shared" si="2"/>
        <v>2.5743119985424836</v>
      </c>
    </row>
    <row r="14" spans="1:7" s="41" customFormat="1" ht="15" customHeight="1">
      <c r="A14" s="42">
        <v>14</v>
      </c>
      <c r="B14" s="43"/>
      <c r="C14" s="49">
        <v>304.96</v>
      </c>
      <c r="D14" s="45">
        <f t="shared" si="3"/>
        <v>304.96</v>
      </c>
      <c r="E14" s="46">
        <f t="shared" si="0"/>
        <v>0</v>
      </c>
      <c r="F14" s="46">
        <f t="shared" si="1"/>
        <v>0</v>
      </c>
      <c r="G14" s="175">
        <f t="shared" si="2"/>
        <v>0</v>
      </c>
    </row>
    <row r="15" spans="1:7" s="41" customFormat="1" ht="15" customHeight="1">
      <c r="A15" s="42">
        <v>15</v>
      </c>
      <c r="B15" s="43"/>
      <c r="C15" s="49"/>
      <c r="D15" s="45"/>
      <c r="E15" s="46"/>
      <c r="F15" s="46"/>
      <c r="G15" s="47"/>
    </row>
    <row r="16" spans="1:7" s="41" customFormat="1" ht="15" customHeight="1">
      <c r="A16" s="42"/>
      <c r="B16" s="43"/>
      <c r="C16" s="51"/>
      <c r="D16" s="50"/>
      <c r="E16" s="46"/>
      <c r="F16" s="46"/>
      <c r="G16" s="47"/>
    </row>
    <row r="17" spans="1:7" s="41" customFormat="1" ht="15" customHeight="1">
      <c r="A17" s="42"/>
      <c r="B17" s="43"/>
      <c r="C17" s="46"/>
      <c r="D17" s="50"/>
      <c r="E17" s="46"/>
      <c r="F17" s="46"/>
      <c r="G17" s="47"/>
    </row>
    <row r="18" spans="1:7" s="41" customFormat="1" ht="15" customHeight="1">
      <c r="A18" s="42"/>
      <c r="B18" s="52"/>
      <c r="C18" s="46"/>
      <c r="D18" s="50"/>
      <c r="E18" s="46"/>
      <c r="F18" s="46"/>
      <c r="G18" s="47"/>
    </row>
    <row r="19" spans="1:7" s="41" customFormat="1" ht="15" customHeight="1">
      <c r="A19" s="42"/>
      <c r="B19" s="52"/>
      <c r="C19" s="53"/>
      <c r="D19" s="50"/>
      <c r="E19" s="46"/>
      <c r="F19" s="46"/>
      <c r="G19" s="47"/>
    </row>
    <row r="20" spans="1:7" s="41" customFormat="1" ht="15" customHeight="1">
      <c r="A20" s="42"/>
      <c r="B20" s="43"/>
      <c r="C20" s="46"/>
      <c r="D20" s="53"/>
      <c r="E20" s="46"/>
      <c r="F20" s="46"/>
      <c r="G20" s="47"/>
    </row>
    <row r="21" spans="1:7" s="41" customFormat="1" ht="15" customHeight="1">
      <c r="A21" s="42"/>
      <c r="B21" s="43"/>
      <c r="C21" s="46"/>
      <c r="D21" s="53"/>
      <c r="E21" s="46"/>
      <c r="F21" s="46"/>
      <c r="G21" s="47"/>
    </row>
    <row r="22" spans="1:7" s="41" customFormat="1" ht="15" customHeight="1">
      <c r="A22" s="42"/>
      <c r="B22" s="43"/>
      <c r="C22" s="46"/>
      <c r="D22" s="53"/>
      <c r="E22" s="46"/>
      <c r="F22" s="46"/>
      <c r="G22" s="47"/>
    </row>
    <row r="23" spans="1:7" s="41" customFormat="1" ht="15" customHeight="1">
      <c r="A23" s="54"/>
      <c r="B23" s="43"/>
      <c r="C23" s="46"/>
      <c r="D23" s="53"/>
      <c r="E23" s="46"/>
      <c r="F23" s="46"/>
      <c r="G23" s="47"/>
    </row>
    <row r="24" spans="1:7" s="41" customFormat="1" ht="15" customHeight="1">
      <c r="A24" s="55"/>
      <c r="B24" s="43"/>
      <c r="C24" s="46"/>
      <c r="D24" s="53"/>
      <c r="E24" s="46"/>
      <c r="F24" s="46"/>
      <c r="G24" s="47"/>
    </row>
    <row r="25" spans="1:7" s="41" customFormat="1" ht="15" customHeight="1">
      <c r="A25" s="54"/>
      <c r="B25" s="43"/>
      <c r="C25" s="46"/>
      <c r="D25" s="53"/>
      <c r="E25" s="46"/>
      <c r="F25" s="46"/>
      <c r="G25" s="47"/>
    </row>
    <row r="26" spans="1:7" s="41" customFormat="1" ht="15" customHeight="1">
      <c r="A26" s="55"/>
      <c r="B26" s="43"/>
      <c r="C26" s="46"/>
      <c r="D26" s="53"/>
      <c r="E26" s="46"/>
      <c r="F26" s="46"/>
      <c r="G26" s="47"/>
    </row>
    <row r="27" spans="1:7" s="41" customFormat="1" ht="15" customHeight="1">
      <c r="A27" s="54"/>
      <c r="B27" s="43"/>
      <c r="C27" s="46"/>
      <c r="D27" s="53"/>
      <c r="E27" s="46"/>
      <c r="F27" s="46"/>
      <c r="G27" s="47"/>
    </row>
    <row r="28" spans="1:7" s="41" customFormat="1" ht="15" customHeight="1">
      <c r="A28" s="55"/>
      <c r="B28" s="43"/>
      <c r="C28" s="46"/>
      <c r="D28" s="53"/>
      <c r="E28" s="46"/>
      <c r="F28" s="46"/>
      <c r="G28" s="47"/>
    </row>
    <row r="29" spans="1:12" s="41" customFormat="1" ht="15" customHeight="1">
      <c r="A29" s="54"/>
      <c r="B29" s="43"/>
      <c r="C29" s="46"/>
      <c r="D29" s="53"/>
      <c r="E29" s="46"/>
      <c r="F29" s="46"/>
      <c r="G29" s="47"/>
      <c r="I29" s="56"/>
      <c r="J29" s="56"/>
      <c r="K29" s="56"/>
      <c r="L29" s="56"/>
    </row>
    <row r="30" spans="1:9" s="41" customFormat="1" ht="15" customHeight="1">
      <c r="A30" s="55"/>
      <c r="B30" s="43"/>
      <c r="C30" s="46"/>
      <c r="D30" s="53"/>
      <c r="E30" s="46"/>
      <c r="F30" s="46"/>
      <c r="G30" s="47"/>
      <c r="I30" s="56"/>
    </row>
    <row r="31" spans="1:9" s="41" customFormat="1" ht="15" customHeight="1">
      <c r="A31" s="54"/>
      <c r="B31" s="43"/>
      <c r="C31" s="46"/>
      <c r="D31" s="53"/>
      <c r="E31" s="46"/>
      <c r="F31" s="46"/>
      <c r="G31" s="47"/>
      <c r="I31" s="56"/>
    </row>
    <row r="32" spans="1:16" s="41" customFormat="1" ht="15" customHeight="1">
      <c r="A32" s="55"/>
      <c r="B32" s="43"/>
      <c r="C32" s="46"/>
      <c r="D32" s="53"/>
      <c r="E32" s="46"/>
      <c r="F32" s="46"/>
      <c r="G32" s="47"/>
      <c r="I32" s="56"/>
      <c r="P32" s="25"/>
    </row>
    <row r="33" spans="1:16" s="41" customFormat="1" ht="15" customHeight="1">
      <c r="A33" s="54"/>
      <c r="B33" s="43"/>
      <c r="C33" s="46"/>
      <c r="D33" s="53"/>
      <c r="E33" s="46"/>
      <c r="F33" s="46"/>
      <c r="G33" s="47"/>
      <c r="I33" s="56"/>
      <c r="P33" s="25"/>
    </row>
    <row r="34" spans="1:16" s="41" customFormat="1" ht="15" customHeight="1">
      <c r="A34" s="55"/>
      <c r="B34" s="43"/>
      <c r="C34" s="46"/>
      <c r="D34" s="53"/>
      <c r="E34" s="46"/>
      <c r="F34" s="46"/>
      <c r="G34" s="47"/>
      <c r="I34" s="56"/>
      <c r="P34" s="25"/>
    </row>
    <row r="35" spans="1:16" s="41" customFormat="1" ht="15" customHeight="1">
      <c r="A35" s="54"/>
      <c r="B35" s="57"/>
      <c r="C35" s="46"/>
      <c r="D35" s="53"/>
      <c r="E35" s="46"/>
      <c r="F35" s="46"/>
      <c r="G35" s="47"/>
      <c r="I35" s="56"/>
      <c r="P35" s="25"/>
    </row>
    <row r="36" spans="1:16" s="41" customFormat="1" ht="17.25" customHeight="1">
      <c r="A36" s="55"/>
      <c r="B36" s="57"/>
      <c r="C36" s="46"/>
      <c r="D36" s="53"/>
      <c r="E36" s="46"/>
      <c r="F36" s="46"/>
      <c r="G36" s="47"/>
      <c r="I36" s="56"/>
      <c r="J36" s="58" t="s">
        <v>75</v>
      </c>
      <c r="K36" s="59" t="s">
        <v>76</v>
      </c>
      <c r="L36" s="60"/>
      <c r="M36" s="61">
        <f>E42</f>
        <v>45.64326315789476</v>
      </c>
      <c r="N36" s="62" t="s">
        <v>77</v>
      </c>
      <c r="P36" s="63"/>
    </row>
    <row r="37" spans="1:16" ht="17.25" customHeight="1">
      <c r="A37" s="54"/>
      <c r="B37" s="57"/>
      <c r="C37" s="46"/>
      <c r="D37" s="53"/>
      <c r="E37" s="46"/>
      <c r="F37" s="46"/>
      <c r="G37" s="47"/>
      <c r="J37" s="58" t="s">
        <v>78</v>
      </c>
      <c r="K37" s="59" t="s">
        <v>79</v>
      </c>
      <c r="L37" s="64"/>
      <c r="M37" s="65">
        <f>C44</f>
        <v>71.13333333333334</v>
      </c>
      <c r="N37" s="62" t="s">
        <v>77</v>
      </c>
      <c r="O37" s="66"/>
      <c r="P37" s="63"/>
    </row>
    <row r="38" spans="1:15" ht="17.25" customHeight="1">
      <c r="A38" s="55"/>
      <c r="B38" s="57"/>
      <c r="C38" s="46"/>
      <c r="D38" s="53"/>
      <c r="E38" s="46"/>
      <c r="F38" s="46"/>
      <c r="G38" s="47"/>
      <c r="J38" s="58" t="s">
        <v>80</v>
      </c>
      <c r="K38" s="59" t="s">
        <v>81</v>
      </c>
      <c r="L38" s="64"/>
      <c r="M38" s="61">
        <f>C45</f>
        <v>64.16578700734969</v>
      </c>
      <c r="N38" s="64" t="s">
        <v>16</v>
      </c>
      <c r="O38" s="63"/>
    </row>
    <row r="39" spans="1:7" ht="15" customHeight="1">
      <c r="A39" s="67"/>
      <c r="B39" s="68"/>
      <c r="C39" s="69"/>
      <c r="D39" s="70"/>
      <c r="E39" s="70"/>
      <c r="F39" s="70"/>
      <c r="G39" s="70"/>
    </row>
    <row r="40" spans="1:12" ht="24.75" customHeight="1">
      <c r="A40" s="71"/>
      <c r="B40" s="72"/>
      <c r="C40" s="73"/>
      <c r="D40" s="74" t="s">
        <v>82</v>
      </c>
      <c r="E40" s="75">
        <f>SUM(E8:E14)</f>
        <v>2408.950000000001</v>
      </c>
      <c r="F40" s="76">
        <f>SUM(F7:F14)</f>
        <v>100</v>
      </c>
      <c r="G40" s="77">
        <f>SUM(G8:G14)</f>
        <v>52.77777777777778</v>
      </c>
      <c r="L40" s="58" t="s">
        <v>83</v>
      </c>
    </row>
    <row r="41" spans="1:7" ht="28.5" customHeight="1">
      <c r="A41" s="78" t="s">
        <v>95</v>
      </c>
      <c r="B41" s="79"/>
      <c r="C41" s="80"/>
      <c r="D41" s="81" t="s">
        <v>84</v>
      </c>
      <c r="E41" s="82">
        <f>E40*24*3600*10^-6</f>
        <v>208.1332800000001</v>
      </c>
      <c r="F41" s="83" t="s">
        <v>85</v>
      </c>
      <c r="G41" s="84"/>
    </row>
    <row r="42" spans="1:7" ht="25.5" customHeight="1">
      <c r="A42" s="167" t="s">
        <v>86</v>
      </c>
      <c r="B42" s="168"/>
      <c r="C42" s="168"/>
      <c r="D42" s="81" t="s">
        <v>87</v>
      </c>
      <c r="E42" s="82">
        <f>E41/C43*10^3</f>
        <v>45.64326315789476</v>
      </c>
      <c r="F42" s="78" t="s">
        <v>88</v>
      </c>
      <c r="G42" s="85"/>
    </row>
    <row r="43" spans="1:4" ht="21.75">
      <c r="A43" s="86" t="s">
        <v>89</v>
      </c>
      <c r="B43" s="87"/>
      <c r="C43" s="88">
        <v>4560</v>
      </c>
      <c r="D43" s="87" t="s">
        <v>90</v>
      </c>
    </row>
    <row r="44" spans="1:4" ht="21.75">
      <c r="A44" s="25" t="s">
        <v>91</v>
      </c>
      <c r="C44" s="89">
        <f>SUM(B8:B9)</f>
        <v>71.13333333333334</v>
      </c>
      <c r="D44" s="25" t="s">
        <v>92</v>
      </c>
    </row>
    <row r="45" spans="1:4" ht="21.75">
      <c r="A45" s="25" t="s">
        <v>80</v>
      </c>
      <c r="C45" s="90">
        <f>E42/C44*100</f>
        <v>64.16578700734969</v>
      </c>
      <c r="D45" s="25" t="s">
        <v>93</v>
      </c>
    </row>
    <row r="46" spans="2:7" ht="21.75">
      <c r="B46" s="91"/>
      <c r="C46" s="90"/>
      <c r="D46" s="56"/>
      <c r="E46" s="41"/>
      <c r="F46" s="41"/>
      <c r="G46" s="41"/>
    </row>
    <row r="47" spans="2:4" ht="21.75">
      <c r="B47" s="171" t="s">
        <v>94</v>
      </c>
      <c r="C47" s="171"/>
      <c r="D47" s="171"/>
    </row>
  </sheetData>
  <mergeCells count="4">
    <mergeCell ref="A42:C42"/>
    <mergeCell ref="A1:G1"/>
    <mergeCell ref="A2:G2"/>
    <mergeCell ref="B47:D47"/>
  </mergeCells>
  <printOptions/>
  <pageMargins left="1.36" right="0.75" top="0.82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1:Y35"/>
  <sheetViews>
    <sheetView tabSelected="1" zoomScaleSheetLayoutView="100" workbookViewId="0" topLeftCell="A1">
      <selection activeCell="V11" sqref="V11"/>
    </sheetView>
  </sheetViews>
  <sheetFormatPr defaultColWidth="9.140625" defaultRowHeight="21.75"/>
  <cols>
    <col min="1" max="1" width="5.7109375" style="1" customWidth="1"/>
    <col min="2" max="2" width="9.140625" style="1" customWidth="1"/>
    <col min="3" max="3" width="8.57421875" style="1" customWidth="1"/>
    <col min="4" max="4" width="7.57421875" style="1" customWidth="1"/>
    <col min="5" max="5" width="0.71875" style="1" customWidth="1"/>
    <col min="6" max="6" width="6.00390625" style="1" bestFit="1" customWidth="1"/>
    <col min="7" max="7" width="6.00390625" style="1" customWidth="1"/>
    <col min="8" max="8" width="6.421875" style="1" customWidth="1"/>
    <col min="9" max="10" width="5.421875" style="1" customWidth="1"/>
    <col min="11" max="16" width="5.00390625" style="1" customWidth="1"/>
    <col min="17" max="17" width="7.00390625" style="1" customWidth="1"/>
    <col min="18" max="18" width="9.00390625" style="1" customWidth="1"/>
    <col min="19" max="21" width="6.7109375" style="1" customWidth="1"/>
    <col min="22" max="22" width="13.7109375" style="1" customWidth="1"/>
    <col min="23" max="25" width="10.7109375" style="1" customWidth="1"/>
    <col min="26" max="16384" width="9.140625" style="1" customWidth="1"/>
  </cols>
  <sheetData>
    <row r="1" spans="1:18" ht="36.75" customHeight="1">
      <c r="A1" s="172" t="s">
        <v>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36.75" customHeight="1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24.75" customHeight="1">
      <c r="A3" s="92"/>
      <c r="B3" s="93" t="s">
        <v>15</v>
      </c>
      <c r="C3" s="94" t="s">
        <v>18</v>
      </c>
      <c r="D3" s="93" t="s">
        <v>19</v>
      </c>
      <c r="E3" s="95"/>
      <c r="F3" s="96"/>
      <c r="G3" s="97"/>
      <c r="H3" s="97"/>
      <c r="I3" s="98" t="s">
        <v>2</v>
      </c>
      <c r="J3" s="97"/>
      <c r="K3" s="97"/>
      <c r="L3" s="97"/>
      <c r="M3" s="97"/>
      <c r="N3" s="97"/>
      <c r="O3" s="97"/>
      <c r="P3" s="97"/>
      <c r="Q3" s="99" t="s">
        <v>20</v>
      </c>
      <c r="R3" s="100">
        <v>190.6</v>
      </c>
    </row>
    <row r="4" spans="1:25" ht="24.75" customHeight="1">
      <c r="A4" s="93" t="s">
        <v>2</v>
      </c>
      <c r="B4" s="101" t="s">
        <v>13</v>
      </c>
      <c r="C4" s="102" t="s">
        <v>21</v>
      </c>
      <c r="D4" s="103">
        <v>0.641</v>
      </c>
      <c r="E4" s="95"/>
      <c r="F4" s="102">
        <v>1</v>
      </c>
      <c r="G4" s="102">
        <v>2</v>
      </c>
      <c r="H4" s="102">
        <v>3</v>
      </c>
      <c r="I4" s="102">
        <v>4</v>
      </c>
      <c r="J4" s="102">
        <v>5</v>
      </c>
      <c r="K4" s="102">
        <v>6</v>
      </c>
      <c r="L4" s="102">
        <v>7</v>
      </c>
      <c r="M4" s="102">
        <v>8</v>
      </c>
      <c r="N4" s="102">
        <v>9</v>
      </c>
      <c r="O4" s="102">
        <v>10</v>
      </c>
      <c r="P4" s="102">
        <v>11</v>
      </c>
      <c r="Q4" s="104" t="s">
        <v>22</v>
      </c>
      <c r="R4" s="105" t="s">
        <v>23</v>
      </c>
      <c r="S4" s="106"/>
      <c r="T4" s="107"/>
      <c r="U4" s="107"/>
      <c r="V4" s="107"/>
      <c r="W4" s="107"/>
      <c r="X4" s="107"/>
      <c r="Y4" s="107"/>
    </row>
    <row r="5" spans="1:25" ht="14.25" customHeight="1">
      <c r="A5" s="108">
        <v>2555</v>
      </c>
      <c r="B5" s="109" t="s">
        <v>24</v>
      </c>
      <c r="C5" s="109" t="s">
        <v>25</v>
      </c>
      <c r="D5" s="110" t="s">
        <v>26</v>
      </c>
      <c r="E5" s="111"/>
      <c r="F5" s="111" t="s">
        <v>27</v>
      </c>
      <c r="G5" s="111" t="s">
        <v>28</v>
      </c>
      <c r="H5" s="111" t="s">
        <v>29</v>
      </c>
      <c r="I5" s="111" t="s">
        <v>30</v>
      </c>
      <c r="J5" s="111" t="s">
        <v>31</v>
      </c>
      <c r="K5" s="111" t="s">
        <v>32</v>
      </c>
      <c r="L5" s="111" t="s">
        <v>33</v>
      </c>
      <c r="M5" s="111" t="s">
        <v>34</v>
      </c>
      <c r="N5" s="111" t="s">
        <v>35</v>
      </c>
      <c r="O5" s="111" t="s">
        <v>36</v>
      </c>
      <c r="P5" s="111" t="s">
        <v>37</v>
      </c>
      <c r="Q5" s="112" t="s">
        <v>38</v>
      </c>
      <c r="R5" s="112" t="s">
        <v>39</v>
      </c>
      <c r="S5" s="113"/>
      <c r="T5" s="114"/>
      <c r="U5" s="114"/>
      <c r="V5" s="114"/>
      <c r="W5" s="114"/>
      <c r="X5" s="114"/>
      <c r="Y5" s="114"/>
    </row>
    <row r="6" spans="1:25" ht="17.25" customHeight="1">
      <c r="A6" s="115" t="s">
        <v>40</v>
      </c>
      <c r="B6" s="116" t="s">
        <v>41</v>
      </c>
      <c r="C6" s="116" t="s">
        <v>42</v>
      </c>
      <c r="D6" s="117" t="s">
        <v>43</v>
      </c>
      <c r="E6" s="118"/>
      <c r="F6" s="119" t="s">
        <v>44</v>
      </c>
      <c r="G6" s="119" t="s">
        <v>45</v>
      </c>
      <c r="H6" s="119" t="s">
        <v>46</v>
      </c>
      <c r="I6" s="119" t="s">
        <v>47</v>
      </c>
      <c r="J6" s="119" t="s">
        <v>48</v>
      </c>
      <c r="K6" s="119" t="s">
        <v>49</v>
      </c>
      <c r="L6" s="119" t="s">
        <v>50</v>
      </c>
      <c r="M6" s="119" t="s">
        <v>51</v>
      </c>
      <c r="N6" s="119" t="s">
        <v>52</v>
      </c>
      <c r="O6" s="119" t="s">
        <v>53</v>
      </c>
      <c r="P6" s="119" t="s">
        <v>54</v>
      </c>
      <c r="Q6" s="120" t="s">
        <v>55</v>
      </c>
      <c r="R6" s="120" t="s">
        <v>56</v>
      </c>
      <c r="S6" s="121"/>
      <c r="T6" s="122"/>
      <c r="U6" s="122"/>
      <c r="V6" s="122"/>
      <c r="W6" s="123"/>
      <c r="X6" s="123"/>
      <c r="Y6" s="123"/>
    </row>
    <row r="7" spans="1:25" ht="21.75">
      <c r="A7" s="124">
        <v>8</v>
      </c>
      <c r="B7" s="178">
        <v>27.933333333333337</v>
      </c>
      <c r="C7" s="176">
        <v>0</v>
      </c>
      <c r="D7" s="126">
        <f aca="true" t="shared" si="0" ref="D7:D13">+B7*$D$4</f>
        <v>17.90526666666667</v>
      </c>
      <c r="E7" s="127"/>
      <c r="F7" s="128">
        <f aca="true" t="shared" si="1" ref="F7:F17">+$D$7*C7</f>
        <v>0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>
        <f aca="true" t="shared" si="2" ref="Q7:Q15">SUM(F7:P7)</f>
        <v>0</v>
      </c>
      <c r="R7" s="130">
        <f aca="true" t="shared" si="3" ref="R7:R15">+Q7+$R$3</f>
        <v>190.6</v>
      </c>
      <c r="S7" s="131"/>
      <c r="T7" s="122"/>
      <c r="U7" s="122"/>
      <c r="V7" s="132"/>
      <c r="W7" s="133"/>
      <c r="X7" s="133"/>
      <c r="Y7" s="133"/>
    </row>
    <row r="8" spans="1:25" ht="21.75">
      <c r="A8" s="134">
        <v>9</v>
      </c>
      <c r="B8" s="178">
        <v>43.2</v>
      </c>
      <c r="C8" s="177">
        <v>12.659918682874737</v>
      </c>
      <c r="D8" s="136">
        <f t="shared" si="0"/>
        <v>27.691200000000002</v>
      </c>
      <c r="E8" s="137"/>
      <c r="F8" s="138">
        <f t="shared" si="1"/>
        <v>226.67921999518765</v>
      </c>
      <c r="G8" s="139">
        <f aca="true" t="shared" si="4" ref="G8:G18">+$D$8*C7</f>
        <v>0</v>
      </c>
      <c r="H8" s="139"/>
      <c r="I8" s="139"/>
      <c r="J8" s="139"/>
      <c r="K8" s="139"/>
      <c r="L8" s="139"/>
      <c r="M8" s="139"/>
      <c r="N8" s="139"/>
      <c r="O8" s="139"/>
      <c r="P8" s="139"/>
      <c r="Q8" s="140">
        <f t="shared" si="2"/>
        <v>226.67921999518765</v>
      </c>
      <c r="R8" s="141">
        <f t="shared" si="3"/>
        <v>417.27921999518765</v>
      </c>
      <c r="S8" s="121"/>
      <c r="T8" s="122"/>
      <c r="U8" s="122"/>
      <c r="V8" s="142"/>
      <c r="W8" s="143"/>
      <c r="X8" s="144"/>
      <c r="Y8" s="144"/>
    </row>
    <row r="9" spans="1:25" ht="21.75">
      <c r="A9" s="145">
        <v>10</v>
      </c>
      <c r="B9" s="178"/>
      <c r="C9" s="177">
        <v>18.6244352657105</v>
      </c>
      <c r="D9" s="136">
        <f t="shared" si="0"/>
        <v>0</v>
      </c>
      <c r="E9" s="137"/>
      <c r="F9" s="138">
        <f t="shared" si="1"/>
        <v>333.4754799486174</v>
      </c>
      <c r="G9" s="139">
        <f t="shared" si="4"/>
        <v>350.56834023122093</v>
      </c>
      <c r="H9" s="139">
        <f aca="true" t="shared" si="5" ref="H9:H19">+$D$9*C7</f>
        <v>0</v>
      </c>
      <c r="I9" s="139"/>
      <c r="J9" s="139"/>
      <c r="K9" s="139"/>
      <c r="L9" s="139"/>
      <c r="M9" s="139"/>
      <c r="N9" s="139"/>
      <c r="O9" s="139"/>
      <c r="P9" s="139"/>
      <c r="Q9" s="140">
        <f t="shared" si="2"/>
        <v>684.0438201798383</v>
      </c>
      <c r="R9" s="146">
        <f t="shared" si="3"/>
        <v>874.6438201798384</v>
      </c>
      <c r="S9" s="131"/>
      <c r="T9" s="122"/>
      <c r="U9" s="122"/>
      <c r="V9" s="142"/>
      <c r="W9" s="144"/>
      <c r="X9" s="144"/>
      <c r="Y9" s="144"/>
    </row>
    <row r="10" spans="1:25" ht="23.25">
      <c r="A10" s="124">
        <v>11</v>
      </c>
      <c r="B10" s="125"/>
      <c r="C10" s="177">
        <v>12.71206219399415</v>
      </c>
      <c r="D10" s="136">
        <f t="shared" si="0"/>
        <v>0</v>
      </c>
      <c r="E10" s="137"/>
      <c r="F10" s="138">
        <f t="shared" si="1"/>
        <v>227.61286346671702</v>
      </c>
      <c r="G10" s="138">
        <f t="shared" si="4"/>
        <v>515.7329618298426</v>
      </c>
      <c r="H10" s="139">
        <f t="shared" si="5"/>
        <v>0</v>
      </c>
      <c r="I10" s="139">
        <f aca="true" t="shared" si="6" ref="I10:I20">+$D$10*C7</f>
        <v>0</v>
      </c>
      <c r="J10" s="139"/>
      <c r="K10" s="139"/>
      <c r="L10" s="139"/>
      <c r="M10" s="139"/>
      <c r="N10" s="139"/>
      <c r="O10" s="139"/>
      <c r="P10" s="139"/>
      <c r="Q10" s="140">
        <f t="shared" si="2"/>
        <v>743.3458252965596</v>
      </c>
      <c r="R10" s="180">
        <f t="shared" si="3"/>
        <v>933.9458252965596</v>
      </c>
      <c r="S10" s="121"/>
      <c r="T10" s="122"/>
      <c r="U10" s="122"/>
      <c r="V10" s="142"/>
      <c r="W10" s="144"/>
      <c r="X10" s="144"/>
      <c r="Y10" s="144"/>
    </row>
    <row r="11" spans="1:25" ht="21.75">
      <c r="A11" s="134">
        <v>12</v>
      </c>
      <c r="B11" s="125"/>
      <c r="C11" s="177">
        <v>6.207049636655912</v>
      </c>
      <c r="D11" s="136">
        <f t="shared" si="0"/>
        <v>0</v>
      </c>
      <c r="E11" s="137"/>
      <c r="F11" s="138">
        <f t="shared" si="1"/>
        <v>111.13887895756055</v>
      </c>
      <c r="G11" s="138">
        <f t="shared" si="4"/>
        <v>352.01225662633084</v>
      </c>
      <c r="H11" s="139">
        <f t="shared" si="5"/>
        <v>0</v>
      </c>
      <c r="I11" s="139">
        <f t="shared" si="6"/>
        <v>0</v>
      </c>
      <c r="J11" s="139">
        <f aca="true" t="shared" si="7" ref="J11:J21">+$D$11*C7</f>
        <v>0</v>
      </c>
      <c r="K11" s="139"/>
      <c r="L11" s="139"/>
      <c r="M11" s="139"/>
      <c r="N11" s="139"/>
      <c r="O11" s="139"/>
      <c r="P11" s="139"/>
      <c r="Q11" s="140">
        <f t="shared" si="2"/>
        <v>463.1511355838914</v>
      </c>
      <c r="R11" s="146">
        <f t="shared" si="3"/>
        <v>653.7511355838914</v>
      </c>
      <c r="S11" s="131"/>
      <c r="T11" s="122"/>
      <c r="U11" s="122"/>
      <c r="V11" s="142"/>
      <c r="W11" s="143"/>
      <c r="X11" s="144"/>
      <c r="Y11" s="144"/>
    </row>
    <row r="12" spans="1:25" ht="21.75">
      <c r="A12" s="145">
        <v>13</v>
      </c>
      <c r="B12" s="125"/>
      <c r="C12" s="177">
        <v>2.5743119985424836</v>
      </c>
      <c r="D12" s="136">
        <f t="shared" si="0"/>
        <v>0</v>
      </c>
      <c r="E12" s="137"/>
      <c r="F12" s="138">
        <f t="shared" si="1"/>
        <v>46.093742817102786</v>
      </c>
      <c r="G12" s="138">
        <f t="shared" si="4"/>
        <v>171.88065289856618</v>
      </c>
      <c r="H12" s="139">
        <f t="shared" si="5"/>
        <v>0</v>
      </c>
      <c r="I12" s="139">
        <f t="shared" si="6"/>
        <v>0</v>
      </c>
      <c r="J12" s="139">
        <f t="shared" si="7"/>
        <v>0</v>
      </c>
      <c r="K12" s="139">
        <f aca="true" t="shared" si="8" ref="K12:K22">+$D$12*C7</f>
        <v>0</v>
      </c>
      <c r="L12" s="139"/>
      <c r="M12" s="139"/>
      <c r="N12" s="139"/>
      <c r="O12" s="139"/>
      <c r="P12" s="139"/>
      <c r="Q12" s="140">
        <f t="shared" si="2"/>
        <v>217.97439571566898</v>
      </c>
      <c r="R12" s="141">
        <f t="shared" si="3"/>
        <v>408.57439571566897</v>
      </c>
      <c r="S12" s="121"/>
      <c r="T12" s="122"/>
      <c r="U12" s="122"/>
      <c r="V12" s="147"/>
      <c r="W12" s="148"/>
      <c r="X12" s="148"/>
      <c r="Y12" s="148"/>
    </row>
    <row r="13" spans="1:25" ht="21.75">
      <c r="A13" s="124">
        <v>14</v>
      </c>
      <c r="B13" s="125"/>
      <c r="C13" s="177">
        <v>0</v>
      </c>
      <c r="D13" s="136">
        <f t="shared" si="0"/>
        <v>0</v>
      </c>
      <c r="E13" s="137"/>
      <c r="F13" s="138">
        <f t="shared" si="1"/>
        <v>0</v>
      </c>
      <c r="G13" s="139">
        <f t="shared" si="4"/>
        <v>71.28578841403963</v>
      </c>
      <c r="H13" s="139">
        <f t="shared" si="5"/>
        <v>0</v>
      </c>
      <c r="I13" s="139">
        <f t="shared" si="6"/>
        <v>0</v>
      </c>
      <c r="J13" s="139">
        <f t="shared" si="7"/>
        <v>0</v>
      </c>
      <c r="K13" s="139">
        <f t="shared" si="8"/>
        <v>0</v>
      </c>
      <c r="L13" s="139">
        <f aca="true" t="shared" si="9" ref="L13:L23">+$D$13*C7</f>
        <v>0</v>
      </c>
      <c r="M13" s="139"/>
      <c r="N13" s="139"/>
      <c r="O13" s="139"/>
      <c r="P13" s="139"/>
      <c r="Q13" s="140">
        <f t="shared" si="2"/>
        <v>71.28578841403963</v>
      </c>
      <c r="R13" s="141">
        <f t="shared" si="3"/>
        <v>261.8857884140396</v>
      </c>
      <c r="S13" s="131"/>
      <c r="T13" s="122"/>
      <c r="U13" s="122"/>
      <c r="V13" s="149"/>
      <c r="W13" s="150"/>
      <c r="X13" s="150"/>
      <c r="Y13" s="150"/>
    </row>
    <row r="14" spans="1:25" ht="21.75">
      <c r="A14" s="134"/>
      <c r="B14" s="125"/>
      <c r="C14" s="135"/>
      <c r="D14" s="136"/>
      <c r="E14" s="137"/>
      <c r="F14" s="139">
        <f t="shared" si="1"/>
        <v>0</v>
      </c>
      <c r="G14" s="139">
        <f t="shared" si="4"/>
        <v>0</v>
      </c>
      <c r="H14" s="139">
        <f t="shared" si="5"/>
        <v>0</v>
      </c>
      <c r="I14" s="139">
        <f t="shared" si="6"/>
        <v>0</v>
      </c>
      <c r="J14" s="139">
        <f t="shared" si="7"/>
        <v>0</v>
      </c>
      <c r="K14" s="139">
        <f t="shared" si="8"/>
        <v>0</v>
      </c>
      <c r="L14" s="139">
        <f t="shared" si="9"/>
        <v>0</v>
      </c>
      <c r="M14" s="139">
        <f aca="true" t="shared" si="10" ref="M14:M24">+$D$14*C7</f>
        <v>0</v>
      </c>
      <c r="N14" s="139"/>
      <c r="O14" s="139"/>
      <c r="P14" s="139"/>
      <c r="Q14" s="140">
        <f t="shared" si="2"/>
        <v>0</v>
      </c>
      <c r="R14" s="141">
        <f t="shared" si="3"/>
        <v>190.6</v>
      </c>
      <c r="S14" s="121"/>
      <c r="T14" s="122"/>
      <c r="U14" s="122"/>
      <c r="V14" s="149"/>
      <c r="W14" s="151"/>
      <c r="X14" s="151"/>
      <c r="Y14" s="151"/>
    </row>
    <row r="15" spans="1:25" ht="21.75">
      <c r="A15" s="145"/>
      <c r="B15" s="125"/>
      <c r="C15" s="135"/>
      <c r="D15" s="136"/>
      <c r="E15" s="137"/>
      <c r="F15" s="139">
        <f t="shared" si="1"/>
        <v>0</v>
      </c>
      <c r="G15" s="139">
        <f t="shared" si="4"/>
        <v>0</v>
      </c>
      <c r="H15" s="139">
        <f t="shared" si="5"/>
        <v>0</v>
      </c>
      <c r="I15" s="139">
        <f t="shared" si="6"/>
        <v>0</v>
      </c>
      <c r="J15" s="139">
        <f t="shared" si="7"/>
        <v>0</v>
      </c>
      <c r="K15" s="139">
        <f t="shared" si="8"/>
        <v>0</v>
      </c>
      <c r="L15" s="139">
        <f t="shared" si="9"/>
        <v>0</v>
      </c>
      <c r="M15" s="139">
        <f t="shared" si="10"/>
        <v>0</v>
      </c>
      <c r="N15" s="139">
        <f aca="true" t="shared" si="11" ref="N15:N25">+$D$15*C7</f>
        <v>0</v>
      </c>
      <c r="O15" s="139"/>
      <c r="P15" s="139"/>
      <c r="Q15" s="140">
        <f t="shared" si="2"/>
        <v>0</v>
      </c>
      <c r="R15" s="141">
        <f t="shared" si="3"/>
        <v>190.6</v>
      </c>
      <c r="S15" s="131"/>
      <c r="T15" s="122"/>
      <c r="U15" s="122"/>
      <c r="V15" s="106"/>
      <c r="W15" s="150"/>
      <c r="X15" s="106"/>
      <c r="Y15" s="106"/>
    </row>
    <row r="16" spans="1:25" ht="21.75">
      <c r="A16" s="134"/>
      <c r="B16" s="152"/>
      <c r="C16" s="135"/>
      <c r="D16" s="136"/>
      <c r="E16" s="137"/>
      <c r="F16" s="139">
        <f t="shared" si="1"/>
        <v>0</v>
      </c>
      <c r="G16" s="139">
        <f t="shared" si="4"/>
        <v>0</v>
      </c>
      <c r="H16" s="139">
        <f t="shared" si="5"/>
        <v>0</v>
      </c>
      <c r="I16" s="139">
        <f t="shared" si="6"/>
        <v>0</v>
      </c>
      <c r="J16" s="139">
        <f t="shared" si="7"/>
        <v>0</v>
      </c>
      <c r="K16" s="139">
        <f t="shared" si="8"/>
        <v>0</v>
      </c>
      <c r="L16" s="139">
        <f t="shared" si="9"/>
        <v>0</v>
      </c>
      <c r="M16" s="139">
        <f t="shared" si="10"/>
        <v>0</v>
      </c>
      <c r="N16" s="139">
        <f t="shared" si="11"/>
        <v>0</v>
      </c>
      <c r="O16" s="139">
        <f aca="true" t="shared" si="12" ref="O16:O26">+$D$16*C7</f>
        <v>0</v>
      </c>
      <c r="P16" s="139"/>
      <c r="Q16" s="140"/>
      <c r="R16" s="141"/>
      <c r="S16" s="121"/>
      <c r="T16" s="122"/>
      <c r="U16" s="122"/>
      <c r="V16" s="106"/>
      <c r="W16" s="106"/>
      <c r="X16" s="106"/>
      <c r="Y16" s="106"/>
    </row>
    <row r="17" spans="1:25" ht="21.75">
      <c r="A17" s="124"/>
      <c r="B17" s="152"/>
      <c r="C17" s="135"/>
      <c r="D17" s="136"/>
      <c r="E17" s="137"/>
      <c r="F17" s="139">
        <f t="shared" si="1"/>
        <v>0</v>
      </c>
      <c r="G17" s="139">
        <f t="shared" si="4"/>
        <v>0</v>
      </c>
      <c r="H17" s="139">
        <f t="shared" si="5"/>
        <v>0</v>
      </c>
      <c r="I17" s="139">
        <f t="shared" si="6"/>
        <v>0</v>
      </c>
      <c r="J17" s="139">
        <f t="shared" si="7"/>
        <v>0</v>
      </c>
      <c r="K17" s="139">
        <f t="shared" si="8"/>
        <v>0</v>
      </c>
      <c r="L17" s="139">
        <f t="shared" si="9"/>
        <v>0</v>
      </c>
      <c r="M17" s="139">
        <f t="shared" si="10"/>
        <v>0</v>
      </c>
      <c r="N17" s="139">
        <f t="shared" si="11"/>
        <v>0</v>
      </c>
      <c r="O17" s="139">
        <f t="shared" si="12"/>
        <v>0</v>
      </c>
      <c r="P17" s="139">
        <f aca="true" t="shared" si="13" ref="P17:P27">$D$17*C7</f>
        <v>0</v>
      </c>
      <c r="Q17" s="140"/>
      <c r="R17" s="141"/>
      <c r="S17" s="131"/>
      <c r="T17" s="106"/>
      <c r="U17" s="106"/>
      <c r="V17" s="106"/>
      <c r="W17" s="106"/>
      <c r="X17" s="106"/>
      <c r="Y17" s="106"/>
    </row>
    <row r="18" spans="1:25" ht="21.75">
      <c r="A18" s="134"/>
      <c r="B18" s="153"/>
      <c r="C18" s="135"/>
      <c r="D18" s="136"/>
      <c r="E18" s="137"/>
      <c r="F18" s="139"/>
      <c r="G18" s="139">
        <f t="shared" si="4"/>
        <v>0</v>
      </c>
      <c r="H18" s="139">
        <f t="shared" si="5"/>
        <v>0</v>
      </c>
      <c r="I18" s="139">
        <f t="shared" si="6"/>
        <v>0</v>
      </c>
      <c r="J18" s="139">
        <f t="shared" si="7"/>
        <v>0</v>
      </c>
      <c r="K18" s="139">
        <f t="shared" si="8"/>
        <v>0</v>
      </c>
      <c r="L18" s="139">
        <f t="shared" si="9"/>
        <v>0</v>
      </c>
      <c r="M18" s="139">
        <f t="shared" si="10"/>
        <v>0</v>
      </c>
      <c r="N18" s="139">
        <f t="shared" si="11"/>
        <v>0</v>
      </c>
      <c r="O18" s="139">
        <f t="shared" si="12"/>
        <v>0</v>
      </c>
      <c r="P18" s="139">
        <f t="shared" si="13"/>
        <v>0</v>
      </c>
      <c r="Q18" s="140"/>
      <c r="R18" s="141"/>
      <c r="S18" s="154"/>
      <c r="T18" s="106"/>
      <c r="U18" s="106"/>
      <c r="V18" s="155"/>
      <c r="W18" s="150"/>
      <c r="X18" s="122"/>
      <c r="Y18" s="106"/>
    </row>
    <row r="19" spans="1:25" ht="21.75">
      <c r="A19" s="156"/>
      <c r="B19" s="153"/>
      <c r="C19" s="135"/>
      <c r="D19" s="136"/>
      <c r="E19" s="137"/>
      <c r="F19" s="139"/>
      <c r="G19" s="139"/>
      <c r="H19" s="139">
        <f t="shared" si="5"/>
        <v>0</v>
      </c>
      <c r="I19" s="139">
        <f t="shared" si="6"/>
        <v>0</v>
      </c>
      <c r="J19" s="139">
        <f t="shared" si="7"/>
        <v>0</v>
      </c>
      <c r="K19" s="139">
        <f t="shared" si="8"/>
        <v>0</v>
      </c>
      <c r="L19" s="139">
        <f t="shared" si="9"/>
        <v>0</v>
      </c>
      <c r="M19" s="139">
        <f t="shared" si="10"/>
        <v>0</v>
      </c>
      <c r="N19" s="139">
        <f t="shared" si="11"/>
        <v>0</v>
      </c>
      <c r="O19" s="139">
        <f t="shared" si="12"/>
        <v>0</v>
      </c>
      <c r="P19" s="139">
        <f t="shared" si="13"/>
        <v>0</v>
      </c>
      <c r="Q19" s="140"/>
      <c r="R19" s="141"/>
      <c r="S19" s="131"/>
      <c r="T19" s="106"/>
      <c r="U19" s="106"/>
      <c r="V19" s="106"/>
      <c r="W19" s="106"/>
      <c r="X19" s="106"/>
      <c r="Y19" s="106"/>
    </row>
    <row r="20" spans="1:19" ht="21.75">
      <c r="A20" s="156"/>
      <c r="B20" s="153"/>
      <c r="C20" s="135"/>
      <c r="D20" s="137"/>
      <c r="E20" s="137"/>
      <c r="F20" s="139"/>
      <c r="G20" s="139"/>
      <c r="H20" s="139"/>
      <c r="I20" s="139">
        <f t="shared" si="6"/>
        <v>0</v>
      </c>
      <c r="J20" s="139">
        <f t="shared" si="7"/>
        <v>0</v>
      </c>
      <c r="K20" s="139">
        <f t="shared" si="8"/>
        <v>0</v>
      </c>
      <c r="L20" s="139">
        <f t="shared" si="9"/>
        <v>0</v>
      </c>
      <c r="M20" s="139">
        <f t="shared" si="10"/>
        <v>0</v>
      </c>
      <c r="N20" s="139">
        <f t="shared" si="11"/>
        <v>0</v>
      </c>
      <c r="O20" s="139">
        <f t="shared" si="12"/>
        <v>0</v>
      </c>
      <c r="P20" s="139">
        <f t="shared" si="13"/>
        <v>0</v>
      </c>
      <c r="Q20" s="140"/>
      <c r="R20" s="141"/>
      <c r="S20" s="154"/>
    </row>
    <row r="21" spans="1:19" ht="21.75">
      <c r="A21" s="156"/>
      <c r="B21" s="153"/>
      <c r="C21" s="135"/>
      <c r="D21" s="137"/>
      <c r="E21" s="137"/>
      <c r="F21" s="139"/>
      <c r="G21" s="139"/>
      <c r="H21" s="139"/>
      <c r="I21" s="139"/>
      <c r="J21" s="139">
        <f t="shared" si="7"/>
        <v>0</v>
      </c>
      <c r="K21" s="139">
        <f t="shared" si="8"/>
        <v>0</v>
      </c>
      <c r="L21" s="139">
        <f t="shared" si="9"/>
        <v>0</v>
      </c>
      <c r="M21" s="139">
        <f t="shared" si="10"/>
        <v>0</v>
      </c>
      <c r="N21" s="139">
        <f t="shared" si="11"/>
        <v>0</v>
      </c>
      <c r="O21" s="139">
        <f t="shared" si="12"/>
        <v>0</v>
      </c>
      <c r="P21" s="139">
        <f t="shared" si="13"/>
        <v>0</v>
      </c>
      <c r="Q21" s="140"/>
      <c r="R21" s="141"/>
      <c r="S21" s="157"/>
    </row>
    <row r="22" spans="1:19" ht="21.75">
      <c r="A22" s="156"/>
      <c r="B22" s="153"/>
      <c r="C22" s="135"/>
      <c r="D22" s="137"/>
      <c r="E22" s="137"/>
      <c r="F22" s="139"/>
      <c r="G22" s="139"/>
      <c r="H22" s="139"/>
      <c r="I22" s="139"/>
      <c r="J22" s="139"/>
      <c r="K22" s="139">
        <f t="shared" si="8"/>
        <v>0</v>
      </c>
      <c r="L22" s="139">
        <f t="shared" si="9"/>
        <v>0</v>
      </c>
      <c r="M22" s="139">
        <f t="shared" si="10"/>
        <v>0</v>
      </c>
      <c r="N22" s="139">
        <f t="shared" si="11"/>
        <v>0</v>
      </c>
      <c r="O22" s="139">
        <f t="shared" si="12"/>
        <v>0</v>
      </c>
      <c r="P22" s="139">
        <f t="shared" si="13"/>
        <v>0</v>
      </c>
      <c r="Q22" s="140"/>
      <c r="R22" s="141"/>
      <c r="S22" s="154"/>
    </row>
    <row r="23" spans="1:19" ht="21.75">
      <c r="A23" s="156"/>
      <c r="B23" s="156"/>
      <c r="C23" s="158"/>
      <c r="D23" s="156"/>
      <c r="E23" s="156"/>
      <c r="F23" s="139"/>
      <c r="G23" s="139"/>
      <c r="H23" s="139"/>
      <c r="I23" s="139"/>
      <c r="J23" s="139"/>
      <c r="K23" s="139"/>
      <c r="L23" s="139">
        <f t="shared" si="9"/>
        <v>0</v>
      </c>
      <c r="M23" s="139">
        <f t="shared" si="10"/>
        <v>0</v>
      </c>
      <c r="N23" s="139">
        <f t="shared" si="11"/>
        <v>0</v>
      </c>
      <c r="O23" s="139">
        <f t="shared" si="12"/>
        <v>0</v>
      </c>
      <c r="P23" s="139">
        <f t="shared" si="13"/>
        <v>0</v>
      </c>
      <c r="Q23" s="140"/>
      <c r="R23" s="141"/>
      <c r="S23" s="157"/>
    </row>
    <row r="24" spans="1:19" ht="21.75">
      <c r="A24" s="156"/>
      <c r="B24" s="156"/>
      <c r="C24" s="156"/>
      <c r="D24" s="156"/>
      <c r="E24" s="156"/>
      <c r="F24" s="139"/>
      <c r="G24" s="139"/>
      <c r="H24" s="139"/>
      <c r="I24" s="139"/>
      <c r="J24" s="139"/>
      <c r="K24" s="139"/>
      <c r="L24" s="139"/>
      <c r="M24" s="139">
        <f t="shared" si="10"/>
        <v>0</v>
      </c>
      <c r="N24" s="139">
        <f t="shared" si="11"/>
        <v>0</v>
      </c>
      <c r="O24" s="139">
        <f t="shared" si="12"/>
        <v>0</v>
      </c>
      <c r="P24" s="139">
        <f t="shared" si="13"/>
        <v>0</v>
      </c>
      <c r="Q24" s="140"/>
      <c r="R24" s="141"/>
      <c r="S24" s="154"/>
    </row>
    <row r="25" spans="1:19" ht="21.75">
      <c r="A25" s="156"/>
      <c r="B25" s="156"/>
      <c r="C25" s="156"/>
      <c r="D25" s="156"/>
      <c r="E25" s="156"/>
      <c r="F25" s="139"/>
      <c r="G25" s="139"/>
      <c r="H25" s="139"/>
      <c r="I25" s="139"/>
      <c r="J25" s="139"/>
      <c r="K25" s="139"/>
      <c r="L25" s="139"/>
      <c r="M25" s="139"/>
      <c r="N25" s="139">
        <f t="shared" si="11"/>
        <v>0</v>
      </c>
      <c r="O25" s="139">
        <f t="shared" si="12"/>
        <v>0</v>
      </c>
      <c r="P25" s="139">
        <f t="shared" si="13"/>
        <v>0</v>
      </c>
      <c r="Q25" s="140"/>
      <c r="R25" s="141"/>
      <c r="S25" s="157"/>
    </row>
    <row r="26" spans="1:19" ht="21.75">
      <c r="A26" s="156"/>
      <c r="B26" s="156"/>
      <c r="C26" s="156"/>
      <c r="D26" s="156"/>
      <c r="E26" s="156"/>
      <c r="F26" s="139"/>
      <c r="G26" s="139"/>
      <c r="H26" s="139"/>
      <c r="I26" s="139"/>
      <c r="J26" s="139"/>
      <c r="K26" s="139"/>
      <c r="L26" s="139"/>
      <c r="M26" s="139"/>
      <c r="N26" s="139"/>
      <c r="O26" s="139">
        <f t="shared" si="12"/>
        <v>0</v>
      </c>
      <c r="P26" s="139">
        <f t="shared" si="13"/>
        <v>0</v>
      </c>
      <c r="Q26" s="140"/>
      <c r="R26" s="141"/>
      <c r="S26" s="154"/>
    </row>
    <row r="27" spans="1:19" ht="21.75">
      <c r="A27" s="156"/>
      <c r="B27" s="156"/>
      <c r="C27" s="156"/>
      <c r="D27" s="156"/>
      <c r="E27" s="156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>
        <f t="shared" si="13"/>
        <v>0</v>
      </c>
      <c r="Q27" s="140"/>
      <c r="R27" s="141"/>
      <c r="S27" s="157"/>
    </row>
    <row r="28" spans="1:19" ht="21.75">
      <c r="A28" s="159"/>
      <c r="B28" s="159"/>
      <c r="C28" s="159"/>
      <c r="D28" s="159"/>
      <c r="E28" s="159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1"/>
      <c r="R28" s="162"/>
      <c r="S28" s="154"/>
    </row>
    <row r="33" spans="6:12" ht="21.75">
      <c r="F33" s="181"/>
      <c r="G33" s="181"/>
      <c r="H33" s="181"/>
      <c r="I33" s="181"/>
      <c r="J33" s="181"/>
      <c r="K33" s="181"/>
      <c r="L33" s="181"/>
    </row>
    <row r="35" spans="6:12" ht="21.75">
      <c r="F35" s="182"/>
      <c r="G35" s="183"/>
      <c r="H35" s="183"/>
      <c r="I35" s="183"/>
      <c r="J35" s="183"/>
      <c r="K35" s="183"/>
      <c r="L35" s="183"/>
    </row>
  </sheetData>
  <sheetProtection/>
  <mergeCells count="2">
    <mergeCell ref="A1:R1"/>
    <mergeCell ref="A2:R2"/>
  </mergeCells>
  <printOptions/>
  <pageMargins left="0.42" right="0" top="0.7480314960629921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2019-08-26T03:43:07Z</dcterms:created>
  <dcterms:modified xsi:type="dcterms:W3CDTF">2019-08-27T05:59:45Z</dcterms:modified>
  <cp:category/>
  <cp:version/>
  <cp:contentType/>
  <cp:contentStatus/>
</cp:coreProperties>
</file>