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std. - Y.34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<sst xmlns="http://schemas.openxmlformats.org/spreadsheetml/2006/main" count="39" uniqueCount="24">
  <si>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</si>
  <si>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</si>
  <si>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</si>
  <si>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</si>
  <si>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</si>
  <si>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</si>
  <si>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</si>
  <si>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</si>
  <si>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</si>
  <si>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</si>
  <si>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</si>
  <si>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</si>
  <si>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</si>
  <si>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</si>
  <si>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</si>
  <si>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</si>
  <si>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</si>
  <si>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</si>
  <si>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</si>
  <si>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</si>
  <si>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</si>
  <si>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</si>
  <si>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</si>
  <si>
    <t>ปี 2561 ปริมาณน้ำสะสม 1 เม.ย.61 - 31 มี.ค.62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</si>
</sst>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2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b/>
      <sz val="14"/>
      <color indexed="12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17" fillId="7" borderId="1" applyNumberFormat="0" applyAlignment="0" applyProtection="0"/>
    <xf numFmtId="0" fontId="18" fillId="1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3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18" borderId="16" xfId="0" applyFont="1" applyFill="1" applyBorder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 น้ำแม่หล่าย สถานี Y.34 อ.เมือง จ.แพร่</a:t>
            </a:r>
          </a:p>
        </c:rich>
      </c:tx>
      <c:layout>
        <c:manualLayout>
          <c:xMode val="factor"/>
          <c:yMode val="factor"/>
          <c:x val="0.039"/>
          <c:y val="-0.015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05"/>
          <c:y val="0.14575"/>
          <c:w val="0.8735"/>
          <c:h val="0.696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72F75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8"/>
            <c:invertIfNegative val="0"/>
            <c:spPr>
              <a:solidFill>
                <a:srgbClr val="FFFF00"/>
              </a:solidFill>
              <a:ln w="127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1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9"/>
              <c:delete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Y.34'!$B$5:$B$26</c:f>
              <c:numCache>
                <c:ptCount val="22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2557</c:v>
                </c:pt>
                <c:pt idx="18">
                  <c:v>2558</c:v>
                </c:pt>
                <c:pt idx="19">
                  <c:v>2559</c:v>
                </c:pt>
                <c:pt idx="20">
                  <c:v>2560</c:v>
                </c:pt>
                <c:pt idx="21">
                  <c:v>2561</c:v>
                </c:pt>
              </c:numCache>
            </c:numRef>
          </c:cat>
          <c:val>
            <c:numRef>
              <c:f>'std. - Y.34'!$C$5:$C$26</c:f>
              <c:numCache>
                <c:ptCount val="22"/>
                <c:pt idx="0">
                  <c:v>75.981</c:v>
                </c:pt>
                <c:pt idx="1">
                  <c:v>103.84800000000001</c:v>
                </c:pt>
                <c:pt idx="2">
                  <c:v>89.36599999999999</c:v>
                </c:pt>
                <c:pt idx="3">
                  <c:v>58.3177</c:v>
                </c:pt>
                <c:pt idx="4">
                  <c:v>78.227</c:v>
                </c:pt>
                <c:pt idx="5">
                  <c:v>73.90599999999999</c:v>
                </c:pt>
                <c:pt idx="6">
                  <c:v>119.389</c:v>
                </c:pt>
                <c:pt idx="7">
                  <c:v>70.763</c:v>
                </c:pt>
                <c:pt idx="8">
                  <c:v>139.87296</c:v>
                </c:pt>
                <c:pt idx="9">
                  <c:v>329.2565760000001</c:v>
                </c:pt>
                <c:pt idx="10">
                  <c:v>375.04857599999997</c:v>
                </c:pt>
                <c:pt idx="11">
                  <c:v>54.612576000000026</c:v>
                </c:pt>
                <c:pt idx="12">
                  <c:v>53.91446400000001</c:v>
                </c:pt>
                <c:pt idx="13">
                  <c:v>61.23686399999991</c:v>
                </c:pt>
                <c:pt idx="14">
                  <c:v>73.89791999999998</c:v>
                </c:pt>
                <c:pt idx="15">
                  <c:v>216.930528</c:v>
                </c:pt>
                <c:pt idx="16">
                  <c:v>196.05283200000002</c:v>
                </c:pt>
                <c:pt idx="17">
                  <c:v>44.604864000000006</c:v>
                </c:pt>
                <c:pt idx="18">
                  <c:v>29.255039999999997</c:v>
                </c:pt>
                <c:pt idx="19">
                  <c:v>118.52352000000002</c:v>
                </c:pt>
                <c:pt idx="20">
                  <c:v>81.7</c:v>
                </c:pt>
                <c:pt idx="21">
                  <c:v>140</c:v>
                </c:pt>
              </c:numCache>
            </c:numRef>
          </c:val>
        </c:ser>
        <c:axId val="24505618"/>
        <c:axId val="19223971"/>
      </c:barChart>
      <c:lineChart>
        <c:grouping val="standard"/>
        <c:varyColors val="0"/>
        <c:ser>
          <c:idx val="1"/>
          <c:order val="1"/>
          <c:tx>
            <c:v>ค่าเฉลี่ย (2539 - 2560 )อยู่ระหว่างค่า+- SD 18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Y.34'!$B$5:$B$25</c:f>
              <c:numCache>
                <c:ptCount val="21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2557</c:v>
                </c:pt>
                <c:pt idx="18">
                  <c:v>2558</c:v>
                </c:pt>
                <c:pt idx="19">
                  <c:v>2559</c:v>
                </c:pt>
                <c:pt idx="20">
                  <c:v>2560</c:v>
                </c:pt>
              </c:numCache>
            </c:numRef>
          </c:cat>
          <c:val>
            <c:numRef>
              <c:f>'std. - Y.34'!$E$5:$E$25</c:f>
              <c:numCache>
                <c:ptCount val="21"/>
                <c:pt idx="0">
                  <c:v>116.41449619047617</c:v>
                </c:pt>
                <c:pt idx="1">
                  <c:v>116.41449619047617</c:v>
                </c:pt>
                <c:pt idx="2">
                  <c:v>116.41449619047617</c:v>
                </c:pt>
                <c:pt idx="3">
                  <c:v>116.41449619047617</c:v>
                </c:pt>
                <c:pt idx="4">
                  <c:v>116.41449619047617</c:v>
                </c:pt>
                <c:pt idx="5">
                  <c:v>116.41449619047617</c:v>
                </c:pt>
                <c:pt idx="6">
                  <c:v>116.41449619047617</c:v>
                </c:pt>
                <c:pt idx="7">
                  <c:v>116.41449619047617</c:v>
                </c:pt>
                <c:pt idx="8">
                  <c:v>116.41449619047617</c:v>
                </c:pt>
                <c:pt idx="9">
                  <c:v>116.41449619047617</c:v>
                </c:pt>
                <c:pt idx="10">
                  <c:v>116.41449619047617</c:v>
                </c:pt>
                <c:pt idx="11">
                  <c:v>116.41449619047617</c:v>
                </c:pt>
                <c:pt idx="12">
                  <c:v>116.41449619047617</c:v>
                </c:pt>
                <c:pt idx="13">
                  <c:v>116.41449619047617</c:v>
                </c:pt>
                <c:pt idx="14">
                  <c:v>116.41449619047617</c:v>
                </c:pt>
                <c:pt idx="15">
                  <c:v>116.41449619047617</c:v>
                </c:pt>
                <c:pt idx="16">
                  <c:v>116.41449619047617</c:v>
                </c:pt>
                <c:pt idx="17">
                  <c:v>116.41449619047617</c:v>
                </c:pt>
                <c:pt idx="18">
                  <c:v>116.41449619047617</c:v>
                </c:pt>
                <c:pt idx="19">
                  <c:v>116.41449619047617</c:v>
                </c:pt>
                <c:pt idx="20">
                  <c:v>116.41449619047617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3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Y.34'!$B$5:$B$25</c:f>
              <c:numCache>
                <c:ptCount val="21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2557</c:v>
                </c:pt>
                <c:pt idx="18">
                  <c:v>2558</c:v>
                </c:pt>
                <c:pt idx="19">
                  <c:v>2559</c:v>
                </c:pt>
                <c:pt idx="20">
                  <c:v>2560</c:v>
                </c:pt>
              </c:numCache>
            </c:numRef>
          </c:cat>
          <c:val>
            <c:numRef>
              <c:f>'std. - Y.34'!$H$5:$H$25</c:f>
              <c:numCache>
                <c:ptCount val="21"/>
                <c:pt idx="0">
                  <c:v>207.78956995287228</c:v>
                </c:pt>
                <c:pt idx="1">
                  <c:v>207.78956995287228</c:v>
                </c:pt>
                <c:pt idx="2">
                  <c:v>207.78956995287228</c:v>
                </c:pt>
                <c:pt idx="3">
                  <c:v>207.78956995287228</c:v>
                </c:pt>
                <c:pt idx="4">
                  <c:v>207.78956995287228</c:v>
                </c:pt>
                <c:pt idx="5">
                  <c:v>207.78956995287228</c:v>
                </c:pt>
                <c:pt idx="6">
                  <c:v>207.78956995287228</c:v>
                </c:pt>
                <c:pt idx="7">
                  <c:v>207.78956995287228</c:v>
                </c:pt>
                <c:pt idx="8">
                  <c:v>207.78956995287228</c:v>
                </c:pt>
                <c:pt idx="9">
                  <c:v>207.78956995287228</c:v>
                </c:pt>
                <c:pt idx="10">
                  <c:v>207.78956995287228</c:v>
                </c:pt>
                <c:pt idx="11">
                  <c:v>207.78956995287228</c:v>
                </c:pt>
                <c:pt idx="12">
                  <c:v>207.78956995287228</c:v>
                </c:pt>
                <c:pt idx="13">
                  <c:v>207.78956995287228</c:v>
                </c:pt>
                <c:pt idx="14">
                  <c:v>207.78956995287228</c:v>
                </c:pt>
                <c:pt idx="15">
                  <c:v>207.78956995287228</c:v>
                </c:pt>
                <c:pt idx="16">
                  <c:v>207.78956995287228</c:v>
                </c:pt>
                <c:pt idx="17">
                  <c:v>207.78956995287228</c:v>
                </c:pt>
                <c:pt idx="18">
                  <c:v>207.78956995287228</c:v>
                </c:pt>
                <c:pt idx="19">
                  <c:v>207.78956995287228</c:v>
                </c:pt>
                <c:pt idx="20">
                  <c:v>207.78956995287228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0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Y.34'!$B$5:$B$25</c:f>
              <c:numCache>
                <c:ptCount val="21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2557</c:v>
                </c:pt>
                <c:pt idx="18">
                  <c:v>2558</c:v>
                </c:pt>
                <c:pt idx="19">
                  <c:v>2559</c:v>
                </c:pt>
                <c:pt idx="20">
                  <c:v>2560</c:v>
                </c:pt>
              </c:numCache>
            </c:numRef>
          </c:cat>
          <c:val>
            <c:numRef>
              <c:f>'std. - Y.34'!$F$5:$F$25</c:f>
              <c:numCache>
                <c:ptCount val="21"/>
                <c:pt idx="0">
                  <c:v>25.039422428080073</c:v>
                </c:pt>
                <c:pt idx="1">
                  <c:v>25.039422428080073</c:v>
                </c:pt>
                <c:pt idx="2">
                  <c:v>25.039422428080073</c:v>
                </c:pt>
                <c:pt idx="3">
                  <c:v>25.039422428080073</c:v>
                </c:pt>
                <c:pt idx="4">
                  <c:v>25.039422428080073</c:v>
                </c:pt>
                <c:pt idx="5">
                  <c:v>25.039422428080073</c:v>
                </c:pt>
                <c:pt idx="6">
                  <c:v>25.039422428080073</c:v>
                </c:pt>
                <c:pt idx="7">
                  <c:v>25.039422428080073</c:v>
                </c:pt>
                <c:pt idx="8">
                  <c:v>25.039422428080073</c:v>
                </c:pt>
                <c:pt idx="9">
                  <c:v>25.039422428080073</c:v>
                </c:pt>
                <c:pt idx="10">
                  <c:v>25.039422428080073</c:v>
                </c:pt>
                <c:pt idx="11">
                  <c:v>25.039422428080073</c:v>
                </c:pt>
                <c:pt idx="12">
                  <c:v>25.039422428080073</c:v>
                </c:pt>
                <c:pt idx="13">
                  <c:v>25.039422428080073</c:v>
                </c:pt>
                <c:pt idx="14">
                  <c:v>25.039422428080073</c:v>
                </c:pt>
                <c:pt idx="15">
                  <c:v>25.039422428080073</c:v>
                </c:pt>
                <c:pt idx="16">
                  <c:v>25.039422428080073</c:v>
                </c:pt>
                <c:pt idx="17">
                  <c:v>25.039422428080073</c:v>
                </c:pt>
                <c:pt idx="18">
                  <c:v>25.039422428080073</c:v>
                </c:pt>
                <c:pt idx="19">
                  <c:v>25.039422428080073</c:v>
                </c:pt>
                <c:pt idx="20">
                  <c:v>25.039422428080073</c:v>
                </c:pt>
              </c:numCache>
            </c:numRef>
          </c:val>
          <c:smooth val="0"/>
        </c:ser>
        <c:axId val="24505618"/>
        <c:axId val="19223971"/>
      </c:lineChart>
      <c:catAx>
        <c:axId val="245056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9223971"/>
        <c:crossesAt val="0"/>
        <c:auto val="1"/>
        <c:lblOffset val="100"/>
        <c:tickLblSkip val="1"/>
        <c:noMultiLvlLbl val="0"/>
      </c:catAx>
      <c:valAx>
        <c:axId val="19223971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4505618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110000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125"/>
          <c:y val="0.87"/>
          <c:w val="0.831"/>
          <c:h val="0.11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 น้ำแม่หล่าย สถานี Y.34 อ. เมือง จ.แพร่</a:t>
            </a:r>
          </a:p>
        </c:rich>
      </c:tx>
      <c:layout>
        <c:manualLayout>
          <c:xMode val="factor"/>
          <c:yMode val="factor"/>
          <c:x val="0.0245"/>
          <c:y val="-0.012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425"/>
          <c:y val="0.14675"/>
          <c:w val="0.8705"/>
          <c:h val="0.7687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9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0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1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Y.34'!$B$5:$B$26</c:f>
              <c:numCache>
                <c:ptCount val="22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2557</c:v>
                </c:pt>
                <c:pt idx="18">
                  <c:v>2558</c:v>
                </c:pt>
                <c:pt idx="19">
                  <c:v>2559</c:v>
                </c:pt>
                <c:pt idx="20">
                  <c:v>2560</c:v>
                </c:pt>
                <c:pt idx="21">
                  <c:v>2561</c:v>
                </c:pt>
              </c:numCache>
            </c:numRef>
          </c:cat>
          <c:val>
            <c:numRef>
              <c:f>'std. - Y.34'!$C$5:$C$26</c:f>
              <c:numCache>
                <c:ptCount val="22"/>
                <c:pt idx="0">
                  <c:v>75.981</c:v>
                </c:pt>
                <c:pt idx="1">
                  <c:v>103.84800000000001</c:v>
                </c:pt>
                <c:pt idx="2">
                  <c:v>89.36599999999999</c:v>
                </c:pt>
                <c:pt idx="3">
                  <c:v>58.3177</c:v>
                </c:pt>
                <c:pt idx="4">
                  <c:v>78.227</c:v>
                </c:pt>
                <c:pt idx="5">
                  <c:v>73.90599999999999</c:v>
                </c:pt>
                <c:pt idx="6">
                  <c:v>119.389</c:v>
                </c:pt>
                <c:pt idx="7">
                  <c:v>70.763</c:v>
                </c:pt>
                <c:pt idx="8">
                  <c:v>139.87296</c:v>
                </c:pt>
                <c:pt idx="9">
                  <c:v>329.2565760000001</c:v>
                </c:pt>
                <c:pt idx="10">
                  <c:v>375.04857599999997</c:v>
                </c:pt>
                <c:pt idx="11">
                  <c:v>54.612576000000026</c:v>
                </c:pt>
                <c:pt idx="12">
                  <c:v>53.91446400000001</c:v>
                </c:pt>
                <c:pt idx="13">
                  <c:v>61.23686399999991</c:v>
                </c:pt>
                <c:pt idx="14">
                  <c:v>73.89791999999998</c:v>
                </c:pt>
                <c:pt idx="15">
                  <c:v>216.930528</c:v>
                </c:pt>
                <c:pt idx="16">
                  <c:v>196.05283200000002</c:v>
                </c:pt>
                <c:pt idx="17">
                  <c:v>44.604864000000006</c:v>
                </c:pt>
                <c:pt idx="18">
                  <c:v>29.255039999999997</c:v>
                </c:pt>
                <c:pt idx="19">
                  <c:v>118.52352000000002</c:v>
                </c:pt>
                <c:pt idx="20">
                  <c:v>81.7</c:v>
                </c:pt>
                <c:pt idx="21">
                  <c:v>140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(2539 -  2560 ) 21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Y.34'!$F$5:$F$25</c:f>
              <c:numCache>
                <c:ptCount val="21"/>
                <c:pt idx="0">
                  <c:v>25.039422428080073</c:v>
                </c:pt>
                <c:pt idx="1">
                  <c:v>25.039422428080073</c:v>
                </c:pt>
                <c:pt idx="2">
                  <c:v>25.039422428080073</c:v>
                </c:pt>
                <c:pt idx="3">
                  <c:v>25.039422428080073</c:v>
                </c:pt>
                <c:pt idx="4">
                  <c:v>25.039422428080073</c:v>
                </c:pt>
                <c:pt idx="5">
                  <c:v>25.039422428080073</c:v>
                </c:pt>
                <c:pt idx="6">
                  <c:v>25.039422428080073</c:v>
                </c:pt>
                <c:pt idx="7">
                  <c:v>25.039422428080073</c:v>
                </c:pt>
                <c:pt idx="8">
                  <c:v>25.039422428080073</c:v>
                </c:pt>
                <c:pt idx="9">
                  <c:v>25.039422428080073</c:v>
                </c:pt>
                <c:pt idx="10">
                  <c:v>25.039422428080073</c:v>
                </c:pt>
                <c:pt idx="11">
                  <c:v>25.039422428080073</c:v>
                </c:pt>
                <c:pt idx="12">
                  <c:v>25.039422428080073</c:v>
                </c:pt>
                <c:pt idx="13">
                  <c:v>25.039422428080073</c:v>
                </c:pt>
                <c:pt idx="14">
                  <c:v>25.039422428080073</c:v>
                </c:pt>
                <c:pt idx="15">
                  <c:v>25.039422428080073</c:v>
                </c:pt>
                <c:pt idx="16">
                  <c:v>25.039422428080073</c:v>
                </c:pt>
                <c:pt idx="17">
                  <c:v>25.039422428080073</c:v>
                </c:pt>
                <c:pt idx="18">
                  <c:v>25.039422428080073</c:v>
                </c:pt>
                <c:pt idx="19">
                  <c:v>25.039422428080073</c:v>
                </c:pt>
                <c:pt idx="20">
                  <c:v>25.039422428080073</c:v>
                </c:pt>
              </c:numCache>
            </c:numRef>
          </c:cat>
          <c:val>
            <c:numRef>
              <c:f>'std. - Y.34'!$E$5:$E$25</c:f>
              <c:numCache>
                <c:ptCount val="21"/>
                <c:pt idx="0">
                  <c:v>116.41449619047617</c:v>
                </c:pt>
                <c:pt idx="1">
                  <c:v>116.41449619047617</c:v>
                </c:pt>
                <c:pt idx="2">
                  <c:v>116.41449619047617</c:v>
                </c:pt>
                <c:pt idx="3">
                  <c:v>116.41449619047617</c:v>
                </c:pt>
                <c:pt idx="4">
                  <c:v>116.41449619047617</c:v>
                </c:pt>
                <c:pt idx="5">
                  <c:v>116.41449619047617</c:v>
                </c:pt>
                <c:pt idx="6">
                  <c:v>116.41449619047617</c:v>
                </c:pt>
                <c:pt idx="7">
                  <c:v>116.41449619047617</c:v>
                </c:pt>
                <c:pt idx="8">
                  <c:v>116.41449619047617</c:v>
                </c:pt>
                <c:pt idx="9">
                  <c:v>116.41449619047617</c:v>
                </c:pt>
                <c:pt idx="10">
                  <c:v>116.41449619047617</c:v>
                </c:pt>
                <c:pt idx="11">
                  <c:v>116.41449619047617</c:v>
                </c:pt>
                <c:pt idx="12">
                  <c:v>116.41449619047617</c:v>
                </c:pt>
                <c:pt idx="13">
                  <c:v>116.41449619047617</c:v>
                </c:pt>
                <c:pt idx="14">
                  <c:v>116.41449619047617</c:v>
                </c:pt>
                <c:pt idx="15">
                  <c:v>116.41449619047617</c:v>
                </c:pt>
                <c:pt idx="16">
                  <c:v>116.41449619047617</c:v>
                </c:pt>
                <c:pt idx="17">
                  <c:v>116.41449619047617</c:v>
                </c:pt>
                <c:pt idx="18">
                  <c:v>116.41449619047617</c:v>
                </c:pt>
                <c:pt idx="19">
                  <c:v>116.41449619047617</c:v>
                </c:pt>
                <c:pt idx="20">
                  <c:v>116.41449619047617</c:v>
                </c:pt>
              </c:numCache>
            </c:numRef>
          </c:val>
          <c:smooth val="0"/>
        </c:ser>
        <c:marker val="1"/>
        <c:axId val="38798012"/>
        <c:axId val="13637789"/>
      </c:lineChart>
      <c:catAx>
        <c:axId val="38798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3637789"/>
        <c:crossesAt val="0"/>
        <c:auto val="1"/>
        <c:lblOffset val="100"/>
        <c:tickLblSkip val="1"/>
        <c:noMultiLvlLbl val="0"/>
      </c:catAx>
      <c:valAx>
        <c:axId val="13637789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8798012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045"/>
          <c:y val="0.9295"/>
          <c:w val="0.833"/>
          <c:h val="0.06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342900</xdr:colOff>
      <xdr:row>19</xdr:row>
      <xdr:rowOff>133350</xdr:rowOff>
    </xdr:from>
    <xdr:ext cx="1962150" cy="447675"/>
    <xdr:sp>
      <xdr:nvSpPr>
        <xdr:cNvPr id="1" name="TextBox 6"/>
        <xdr:cNvSpPr txBox="1">
          <a:spLocks noChangeArrowheads="1"/>
        </xdr:cNvSpPr>
      </xdr:nvSpPr>
      <xdr:spPr>
        <a:xfrm>
          <a:off x="5286375" y="3067050"/>
          <a:ext cx="1962150" cy="4476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ปี2556 ไม่มีการสำรวจปริมาณน้ำ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0.5155</cdr:x>
      <cdr:y>0.57825</cdr:y>
    </cdr:from>
    <cdr:to>
      <cdr:x>0.65675</cdr:x>
      <cdr:y>0.61975</cdr:y>
    </cdr:to>
    <cdr:sp>
      <cdr:nvSpPr>
        <cdr:cNvPr id="1" name="TextBox 1"/>
        <cdr:cNvSpPr txBox="1">
          <a:spLocks noChangeArrowheads="1"/>
        </cdr:cNvSpPr>
      </cdr:nvSpPr>
      <cdr:spPr>
        <a:xfrm>
          <a:off x="4838700" y="3562350"/>
          <a:ext cx="1323975" cy="2571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116 ล้าน ลบ.ม..</a:t>
          </a:r>
        </a:p>
      </cdr:txBody>
    </cdr:sp>
  </cdr:relSizeAnchor>
  <cdr:relSizeAnchor xmlns:cdr="http://schemas.openxmlformats.org/drawingml/2006/chartDrawing">
    <cdr:from>
      <cdr:x>0.736</cdr:x>
      <cdr:y>0.469</cdr:y>
    </cdr:from>
    <cdr:to>
      <cdr:x>0.88575</cdr:x>
      <cdr:y>0.508</cdr:y>
    </cdr:to>
    <cdr:sp>
      <cdr:nvSpPr>
        <cdr:cNvPr id="2" name="TextBox 1"/>
        <cdr:cNvSpPr txBox="1">
          <a:spLocks noChangeArrowheads="1"/>
        </cdr:cNvSpPr>
      </cdr:nvSpPr>
      <cdr:spPr>
        <a:xfrm>
          <a:off x="6905625" y="2886075"/>
          <a:ext cx="1409700" cy="2381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208 ล้าน ลบ.ม.</a:t>
          </a:r>
        </a:p>
      </cdr:txBody>
    </cdr:sp>
  </cdr:relSizeAnchor>
  <cdr:relSizeAnchor xmlns:cdr="http://schemas.openxmlformats.org/drawingml/2006/chartDrawing">
    <cdr:from>
      <cdr:x>0.28975</cdr:x>
      <cdr:y>0.71475</cdr:y>
    </cdr:from>
    <cdr:to>
      <cdr:x>0.43925</cdr:x>
      <cdr:y>0.7555</cdr:y>
    </cdr:to>
    <cdr:sp>
      <cdr:nvSpPr>
        <cdr:cNvPr id="3" name="TextBox 1"/>
        <cdr:cNvSpPr txBox="1">
          <a:spLocks noChangeArrowheads="1"/>
        </cdr:cNvSpPr>
      </cdr:nvSpPr>
      <cdr:spPr>
        <a:xfrm>
          <a:off x="2714625" y="4410075"/>
          <a:ext cx="1400175" cy="2476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25 ล้าน ลบ.ม.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0.8255</cdr:x>
      <cdr:y>0.403</cdr:y>
    </cdr:from>
    <cdr:to>
      <cdr:x>0.88875</cdr:x>
      <cdr:y>0.688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7743825" y="2486025"/>
          <a:ext cx="590550" cy="1762125"/>
        </a:xfrm>
        <a:prstGeom prst="curvedConnector3">
          <a:avLst>
            <a:gd name="adj1" fmla="val 0"/>
            <a:gd name="adj2" fmla="val 643879"/>
            <a:gd name="adj3" fmla="val -552342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4"/>
  <sheetViews>
    <sheetView tabSelected="1" zoomScalePageLayoutView="0" workbookViewId="0" topLeftCell="A9">
      <selection activeCell="N35" sqref="N34:N35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2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3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2">
      <c r="B4" s="94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2">
      <c r="B5" s="20">
        <v>2539</v>
      </c>
      <c r="C5" s="71">
        <v>75.981</v>
      </c>
      <c r="D5" s="72"/>
      <c r="E5" s="73">
        <f aca="true" t="shared" si="0" ref="E5:E25">$C$105</f>
        <v>116.41449619047617</v>
      </c>
      <c r="F5" s="74">
        <f aca="true" t="shared" si="1" ref="F5:F25">+$C$108</f>
        <v>25.039422428080073</v>
      </c>
      <c r="G5" s="75">
        <f aca="true" t="shared" si="2" ref="G5:G25">$C$106</f>
        <v>91.3750737623961</v>
      </c>
      <c r="H5" s="76">
        <f aca="true" t="shared" si="3" ref="H5:H25">+$C$109</f>
        <v>207.78956995287228</v>
      </c>
      <c r="I5" s="2">
        <v>1</v>
      </c>
    </row>
    <row r="6" spans="2:9" ht="12">
      <c r="B6" s="22">
        <v>2540</v>
      </c>
      <c r="C6" s="77">
        <v>103.84800000000001</v>
      </c>
      <c r="D6" s="72"/>
      <c r="E6" s="78">
        <f t="shared" si="0"/>
        <v>116.41449619047617</v>
      </c>
      <c r="F6" s="79">
        <f t="shared" si="1"/>
        <v>25.039422428080073</v>
      </c>
      <c r="G6" s="80">
        <f t="shared" si="2"/>
        <v>91.3750737623961</v>
      </c>
      <c r="H6" s="81">
        <f t="shared" si="3"/>
        <v>207.78956995287228</v>
      </c>
      <c r="I6" s="2">
        <v>2</v>
      </c>
    </row>
    <row r="7" spans="2:9" ht="12">
      <c r="B7" s="22">
        <v>2541</v>
      </c>
      <c r="C7" s="77">
        <v>89.36599999999999</v>
      </c>
      <c r="D7" s="72"/>
      <c r="E7" s="78">
        <f t="shared" si="0"/>
        <v>116.41449619047617</v>
      </c>
      <c r="F7" s="79">
        <f t="shared" si="1"/>
        <v>25.039422428080073</v>
      </c>
      <c r="G7" s="80">
        <f t="shared" si="2"/>
        <v>91.3750737623961</v>
      </c>
      <c r="H7" s="81">
        <f t="shared" si="3"/>
        <v>207.78956995287228</v>
      </c>
      <c r="I7" s="2">
        <v>3</v>
      </c>
    </row>
    <row r="8" spans="2:9" ht="12">
      <c r="B8" s="22">
        <v>2542</v>
      </c>
      <c r="C8" s="77">
        <v>58.3177</v>
      </c>
      <c r="D8" s="72"/>
      <c r="E8" s="78">
        <f t="shared" si="0"/>
        <v>116.41449619047617</v>
      </c>
      <c r="F8" s="79">
        <f t="shared" si="1"/>
        <v>25.039422428080073</v>
      </c>
      <c r="G8" s="80">
        <f t="shared" si="2"/>
        <v>91.3750737623961</v>
      </c>
      <c r="H8" s="81">
        <f t="shared" si="3"/>
        <v>207.78956995287228</v>
      </c>
      <c r="I8" s="2">
        <v>4</v>
      </c>
    </row>
    <row r="9" spans="2:9" ht="12">
      <c r="B9" s="22">
        <v>2543</v>
      </c>
      <c r="C9" s="77">
        <v>78.227</v>
      </c>
      <c r="D9" s="72"/>
      <c r="E9" s="78">
        <f t="shared" si="0"/>
        <v>116.41449619047617</v>
      </c>
      <c r="F9" s="79">
        <f t="shared" si="1"/>
        <v>25.039422428080073</v>
      </c>
      <c r="G9" s="80">
        <f t="shared" si="2"/>
        <v>91.3750737623961</v>
      </c>
      <c r="H9" s="81">
        <f t="shared" si="3"/>
        <v>207.78956995287228</v>
      </c>
      <c r="I9" s="2">
        <v>5</v>
      </c>
    </row>
    <row r="10" spans="2:9" ht="12">
      <c r="B10" s="22">
        <v>2544</v>
      </c>
      <c r="C10" s="77">
        <v>73.90599999999999</v>
      </c>
      <c r="D10" s="72"/>
      <c r="E10" s="78">
        <f t="shared" si="0"/>
        <v>116.41449619047617</v>
      </c>
      <c r="F10" s="79">
        <f t="shared" si="1"/>
        <v>25.039422428080073</v>
      </c>
      <c r="G10" s="80">
        <f t="shared" si="2"/>
        <v>91.3750737623961</v>
      </c>
      <c r="H10" s="81">
        <f t="shared" si="3"/>
        <v>207.78956995287228</v>
      </c>
      <c r="I10" s="2">
        <v>6</v>
      </c>
    </row>
    <row r="11" spans="2:9" ht="12">
      <c r="B11" s="22">
        <v>2545</v>
      </c>
      <c r="C11" s="77">
        <v>119.389</v>
      </c>
      <c r="D11" s="72"/>
      <c r="E11" s="78">
        <f t="shared" si="0"/>
        <v>116.41449619047617</v>
      </c>
      <c r="F11" s="79">
        <f t="shared" si="1"/>
        <v>25.039422428080073</v>
      </c>
      <c r="G11" s="80">
        <f t="shared" si="2"/>
        <v>91.3750737623961</v>
      </c>
      <c r="H11" s="81">
        <f t="shared" si="3"/>
        <v>207.78956995287228</v>
      </c>
      <c r="I11" s="2">
        <v>7</v>
      </c>
    </row>
    <row r="12" spans="2:9" ht="12">
      <c r="B12" s="22">
        <v>2546</v>
      </c>
      <c r="C12" s="77">
        <v>70.763</v>
      </c>
      <c r="D12" s="72"/>
      <c r="E12" s="78">
        <f t="shared" si="0"/>
        <v>116.41449619047617</v>
      </c>
      <c r="F12" s="79">
        <f t="shared" si="1"/>
        <v>25.039422428080073</v>
      </c>
      <c r="G12" s="80">
        <f t="shared" si="2"/>
        <v>91.3750737623961</v>
      </c>
      <c r="H12" s="81">
        <f t="shared" si="3"/>
        <v>207.78956995287228</v>
      </c>
      <c r="I12" s="2">
        <v>8</v>
      </c>
    </row>
    <row r="13" spans="2:9" ht="12">
      <c r="B13" s="22">
        <v>2547</v>
      </c>
      <c r="C13" s="77">
        <v>139.87296</v>
      </c>
      <c r="D13" s="72"/>
      <c r="E13" s="78">
        <f t="shared" si="0"/>
        <v>116.41449619047617</v>
      </c>
      <c r="F13" s="79">
        <f t="shared" si="1"/>
        <v>25.039422428080073</v>
      </c>
      <c r="G13" s="80">
        <f t="shared" si="2"/>
        <v>91.3750737623961</v>
      </c>
      <c r="H13" s="81">
        <f t="shared" si="3"/>
        <v>207.78956995287228</v>
      </c>
      <c r="I13" s="2">
        <v>9</v>
      </c>
    </row>
    <row r="14" spans="2:9" ht="12">
      <c r="B14" s="22">
        <v>2548</v>
      </c>
      <c r="C14" s="77">
        <v>329.2565760000001</v>
      </c>
      <c r="D14" s="72"/>
      <c r="E14" s="78">
        <f t="shared" si="0"/>
        <v>116.41449619047617</v>
      </c>
      <c r="F14" s="79">
        <f t="shared" si="1"/>
        <v>25.039422428080073</v>
      </c>
      <c r="G14" s="80">
        <f t="shared" si="2"/>
        <v>91.3750737623961</v>
      </c>
      <c r="H14" s="81">
        <f t="shared" si="3"/>
        <v>207.78956995287228</v>
      </c>
      <c r="I14" s="2">
        <v>10</v>
      </c>
    </row>
    <row r="15" spans="2:9" ht="12">
      <c r="B15" s="22">
        <v>2549</v>
      </c>
      <c r="C15" s="77">
        <v>375.04857599999997</v>
      </c>
      <c r="D15" s="72"/>
      <c r="E15" s="78">
        <f t="shared" si="0"/>
        <v>116.41449619047617</v>
      </c>
      <c r="F15" s="79">
        <f t="shared" si="1"/>
        <v>25.039422428080073</v>
      </c>
      <c r="G15" s="80">
        <f t="shared" si="2"/>
        <v>91.3750737623961</v>
      </c>
      <c r="H15" s="81">
        <f t="shared" si="3"/>
        <v>207.78956995287228</v>
      </c>
      <c r="I15" s="2">
        <v>11</v>
      </c>
    </row>
    <row r="16" spans="2:9" ht="12">
      <c r="B16" s="22">
        <v>2550</v>
      </c>
      <c r="C16" s="77">
        <v>54.612576000000026</v>
      </c>
      <c r="D16" s="72"/>
      <c r="E16" s="78">
        <f t="shared" si="0"/>
        <v>116.41449619047617</v>
      </c>
      <c r="F16" s="79">
        <f t="shared" si="1"/>
        <v>25.039422428080073</v>
      </c>
      <c r="G16" s="80">
        <f t="shared" si="2"/>
        <v>91.3750737623961</v>
      </c>
      <c r="H16" s="81">
        <f t="shared" si="3"/>
        <v>207.78956995287228</v>
      </c>
      <c r="I16" s="2">
        <v>12</v>
      </c>
    </row>
    <row r="17" spans="2:9" ht="12">
      <c r="B17" s="22">
        <v>2551</v>
      </c>
      <c r="C17" s="77">
        <v>53.91446400000001</v>
      </c>
      <c r="D17" s="72"/>
      <c r="E17" s="78">
        <f t="shared" si="0"/>
        <v>116.41449619047617</v>
      </c>
      <c r="F17" s="79">
        <f t="shared" si="1"/>
        <v>25.039422428080073</v>
      </c>
      <c r="G17" s="80">
        <f t="shared" si="2"/>
        <v>91.3750737623961</v>
      </c>
      <c r="H17" s="81">
        <f t="shared" si="3"/>
        <v>207.78956995287228</v>
      </c>
      <c r="I17" s="2">
        <v>13</v>
      </c>
    </row>
    <row r="18" spans="2:9" ht="12">
      <c r="B18" s="22">
        <v>2552</v>
      </c>
      <c r="C18" s="77">
        <v>61.23686399999991</v>
      </c>
      <c r="D18" s="72"/>
      <c r="E18" s="78">
        <f t="shared" si="0"/>
        <v>116.41449619047617</v>
      </c>
      <c r="F18" s="79">
        <f t="shared" si="1"/>
        <v>25.039422428080073</v>
      </c>
      <c r="G18" s="80">
        <f t="shared" si="2"/>
        <v>91.3750737623961</v>
      </c>
      <c r="H18" s="81">
        <f t="shared" si="3"/>
        <v>207.78956995287228</v>
      </c>
      <c r="I18" s="2">
        <v>14</v>
      </c>
    </row>
    <row r="19" spans="2:9" ht="12">
      <c r="B19" s="22">
        <v>2553</v>
      </c>
      <c r="C19" s="77">
        <v>73.89791999999998</v>
      </c>
      <c r="D19" s="72"/>
      <c r="E19" s="78">
        <f t="shared" si="0"/>
        <v>116.41449619047617</v>
      </c>
      <c r="F19" s="79">
        <f t="shared" si="1"/>
        <v>25.039422428080073</v>
      </c>
      <c r="G19" s="80">
        <f t="shared" si="2"/>
        <v>91.3750737623961</v>
      </c>
      <c r="H19" s="81">
        <f t="shared" si="3"/>
        <v>207.78956995287228</v>
      </c>
      <c r="I19" s="2">
        <v>15</v>
      </c>
    </row>
    <row r="20" spans="2:9" ht="12">
      <c r="B20" s="22">
        <v>2554</v>
      </c>
      <c r="C20" s="77">
        <v>216.930528</v>
      </c>
      <c r="D20" s="72"/>
      <c r="E20" s="78">
        <f t="shared" si="0"/>
        <v>116.41449619047617</v>
      </c>
      <c r="F20" s="79">
        <f t="shared" si="1"/>
        <v>25.039422428080073</v>
      </c>
      <c r="G20" s="80">
        <f t="shared" si="2"/>
        <v>91.3750737623961</v>
      </c>
      <c r="H20" s="81">
        <f t="shared" si="3"/>
        <v>207.78956995287228</v>
      </c>
      <c r="I20" s="2">
        <v>16</v>
      </c>
    </row>
    <row r="21" spans="2:9" ht="12">
      <c r="B21" s="22">
        <v>2555</v>
      </c>
      <c r="C21" s="82">
        <v>196.05283200000002</v>
      </c>
      <c r="D21" s="72"/>
      <c r="E21" s="78">
        <f t="shared" si="0"/>
        <v>116.41449619047617</v>
      </c>
      <c r="F21" s="79">
        <f t="shared" si="1"/>
        <v>25.039422428080073</v>
      </c>
      <c r="G21" s="80">
        <f t="shared" si="2"/>
        <v>91.3750737623961</v>
      </c>
      <c r="H21" s="81">
        <f t="shared" si="3"/>
        <v>207.78956995287228</v>
      </c>
      <c r="I21" s="2">
        <v>17</v>
      </c>
    </row>
    <row r="22" spans="2:9" ht="12">
      <c r="B22" s="22">
        <v>2557</v>
      </c>
      <c r="C22" s="82">
        <v>44.604864000000006</v>
      </c>
      <c r="D22" s="72"/>
      <c r="E22" s="78">
        <f t="shared" si="0"/>
        <v>116.41449619047617</v>
      </c>
      <c r="F22" s="79">
        <f t="shared" si="1"/>
        <v>25.039422428080073</v>
      </c>
      <c r="G22" s="80">
        <f t="shared" si="2"/>
        <v>91.3750737623961</v>
      </c>
      <c r="H22" s="81">
        <f t="shared" si="3"/>
        <v>207.78956995287228</v>
      </c>
      <c r="I22" s="2">
        <v>18</v>
      </c>
    </row>
    <row r="23" spans="2:9" ht="12">
      <c r="B23" s="22">
        <v>2558</v>
      </c>
      <c r="C23" s="82">
        <v>29.255039999999997</v>
      </c>
      <c r="D23" s="72"/>
      <c r="E23" s="78">
        <f t="shared" si="0"/>
        <v>116.41449619047617</v>
      </c>
      <c r="F23" s="79">
        <f t="shared" si="1"/>
        <v>25.039422428080073</v>
      </c>
      <c r="G23" s="80">
        <f t="shared" si="2"/>
        <v>91.3750737623961</v>
      </c>
      <c r="H23" s="81">
        <f t="shared" si="3"/>
        <v>207.78956995287228</v>
      </c>
      <c r="I23" s="2">
        <v>19</v>
      </c>
    </row>
    <row r="24" spans="2:9" ht="12">
      <c r="B24" s="22">
        <v>2559</v>
      </c>
      <c r="C24" s="77">
        <v>118.52352000000002</v>
      </c>
      <c r="D24" s="72"/>
      <c r="E24" s="78">
        <f t="shared" si="0"/>
        <v>116.41449619047617</v>
      </c>
      <c r="F24" s="79">
        <f t="shared" si="1"/>
        <v>25.039422428080073</v>
      </c>
      <c r="G24" s="80">
        <f t="shared" si="2"/>
        <v>91.3750737623961</v>
      </c>
      <c r="H24" s="81">
        <f t="shared" si="3"/>
        <v>207.78956995287228</v>
      </c>
      <c r="I24" s="2">
        <v>20</v>
      </c>
    </row>
    <row r="25" spans="2:9" ht="12">
      <c r="B25" s="22">
        <v>2560</v>
      </c>
      <c r="C25" s="77">
        <v>81.7</v>
      </c>
      <c r="D25" s="72"/>
      <c r="E25" s="78">
        <f t="shared" si="0"/>
        <v>116.41449619047617</v>
      </c>
      <c r="F25" s="79">
        <f t="shared" si="1"/>
        <v>25.039422428080073</v>
      </c>
      <c r="G25" s="80">
        <f t="shared" si="2"/>
        <v>91.3750737623961</v>
      </c>
      <c r="H25" s="81">
        <f t="shared" si="3"/>
        <v>207.78956995287228</v>
      </c>
      <c r="I25" s="2">
        <v>21</v>
      </c>
    </row>
    <row r="26" spans="2:14" ht="12">
      <c r="B26" s="91">
        <v>2561</v>
      </c>
      <c r="C26" s="89">
        <v>140</v>
      </c>
      <c r="D26" s="72"/>
      <c r="E26" s="78"/>
      <c r="F26" s="79"/>
      <c r="G26" s="80"/>
      <c r="H26" s="81"/>
      <c r="K26" s="95" t="s">
        <v>23</v>
      </c>
      <c r="L26" s="95"/>
      <c r="M26" s="95"/>
      <c r="N26" s="95"/>
    </row>
    <row r="27" spans="2:8" ht="12">
      <c r="B27" s="22"/>
      <c r="C27" s="82"/>
      <c r="D27" s="72"/>
      <c r="E27" s="78"/>
      <c r="F27" s="79"/>
      <c r="G27" s="80"/>
      <c r="H27" s="81"/>
    </row>
    <row r="28" spans="2:8" ht="12">
      <c r="B28" s="22"/>
      <c r="C28" s="82"/>
      <c r="D28" s="72"/>
      <c r="E28" s="78"/>
      <c r="F28" s="79"/>
      <c r="G28" s="80"/>
      <c r="H28" s="81"/>
    </row>
    <row r="29" spans="2:8" ht="12">
      <c r="B29" s="22"/>
      <c r="C29" s="82"/>
      <c r="D29" s="72"/>
      <c r="E29" s="78"/>
      <c r="F29" s="79"/>
      <c r="G29" s="80"/>
      <c r="H29" s="81"/>
    </row>
    <row r="30" spans="2:8" ht="12">
      <c r="B30" s="22"/>
      <c r="C30" s="82"/>
      <c r="D30" s="72"/>
      <c r="E30" s="78"/>
      <c r="F30" s="79"/>
      <c r="G30" s="80"/>
      <c r="H30" s="81"/>
    </row>
    <row r="31" spans="2:8" ht="12">
      <c r="B31" s="22"/>
      <c r="C31" s="82"/>
      <c r="D31" s="72"/>
      <c r="E31" s="78"/>
      <c r="F31" s="79"/>
      <c r="G31" s="80"/>
      <c r="H31" s="81"/>
    </row>
    <row r="32" spans="2:8" ht="12">
      <c r="B32" s="22"/>
      <c r="C32" s="82"/>
      <c r="D32" s="72"/>
      <c r="E32" s="78"/>
      <c r="F32" s="79"/>
      <c r="G32" s="80"/>
      <c r="H32" s="81"/>
    </row>
    <row r="33" spans="2:8" ht="12">
      <c r="B33" s="22"/>
      <c r="C33" s="82"/>
      <c r="D33" s="72"/>
      <c r="E33" s="78"/>
      <c r="F33" s="79"/>
      <c r="G33" s="80"/>
      <c r="H33" s="81"/>
    </row>
    <row r="34" spans="2:8" ht="12">
      <c r="B34" s="22"/>
      <c r="C34" s="82"/>
      <c r="D34" s="72"/>
      <c r="E34" s="78"/>
      <c r="F34" s="79"/>
      <c r="G34" s="80"/>
      <c r="H34" s="81"/>
    </row>
    <row r="35" spans="2:8" ht="12">
      <c r="B35" s="22"/>
      <c r="C35" s="82"/>
      <c r="D35" s="72"/>
      <c r="E35" s="78"/>
      <c r="F35" s="79"/>
      <c r="G35" s="80"/>
      <c r="H35" s="81"/>
    </row>
    <row r="36" spans="2:16" ht="12.75">
      <c r="B36" s="22"/>
      <c r="C36" s="82"/>
      <c r="D36" s="72"/>
      <c r="E36" s="78"/>
      <c r="F36" s="79"/>
      <c r="G36" s="80"/>
      <c r="H36" s="81"/>
      <c r="K36" s="90"/>
      <c r="P36"/>
    </row>
    <row r="37" spans="2:8" ht="12">
      <c r="B37" s="22"/>
      <c r="C37" s="82"/>
      <c r="D37" s="72"/>
      <c r="E37" s="78"/>
      <c r="F37" s="79"/>
      <c r="G37" s="80"/>
      <c r="H37" s="81"/>
    </row>
    <row r="38" spans="2:8" ht="12">
      <c r="B38" s="22"/>
      <c r="C38" s="82"/>
      <c r="D38" s="72"/>
      <c r="E38" s="78"/>
      <c r="F38" s="79"/>
      <c r="G38" s="80"/>
      <c r="H38" s="81"/>
    </row>
    <row r="39" spans="2:8" ht="12">
      <c r="B39" s="22"/>
      <c r="C39" s="82"/>
      <c r="D39" s="72"/>
      <c r="E39" s="78"/>
      <c r="F39" s="79"/>
      <c r="G39" s="80"/>
      <c r="H39" s="81"/>
    </row>
    <row r="40" spans="2:8" ht="12">
      <c r="B40" s="22"/>
      <c r="C40" s="82"/>
      <c r="D40" s="72"/>
      <c r="E40" s="78"/>
      <c r="F40" s="79"/>
      <c r="G40" s="80"/>
      <c r="H40" s="81"/>
    </row>
    <row r="41" spans="2:13" ht="12">
      <c r="B41" s="22"/>
      <c r="C41" s="82"/>
      <c r="D41" s="72"/>
      <c r="E41" s="78"/>
      <c r="F41" s="79"/>
      <c r="G41" s="80"/>
      <c r="H41" s="81"/>
      <c r="J41" s="90"/>
      <c r="K41" s="90"/>
      <c r="L41" s="90"/>
      <c r="M41" s="90"/>
    </row>
    <row r="42" spans="2:8" ht="12">
      <c r="B42" s="22"/>
      <c r="C42" s="82"/>
      <c r="D42" s="72"/>
      <c r="E42" s="78"/>
      <c r="F42" s="79"/>
      <c r="G42" s="80"/>
      <c r="H42" s="81"/>
    </row>
    <row r="43" spans="2:8" ht="12">
      <c r="B43" s="22"/>
      <c r="C43" s="82"/>
      <c r="D43" s="72"/>
      <c r="E43" s="78"/>
      <c r="F43" s="79"/>
      <c r="G43" s="80"/>
      <c r="H43" s="81"/>
    </row>
    <row r="44" spans="2:8" ht="12">
      <c r="B44" s="22"/>
      <c r="C44" s="82"/>
      <c r="D44" s="72"/>
      <c r="E44" s="78"/>
      <c r="F44" s="79"/>
      <c r="G44" s="80"/>
      <c r="H44" s="81"/>
    </row>
    <row r="45" spans="2:8" ht="12">
      <c r="B45" s="22"/>
      <c r="C45" s="82"/>
      <c r="D45" s="72"/>
      <c r="E45" s="78"/>
      <c r="F45" s="79"/>
      <c r="G45" s="80"/>
      <c r="H45" s="81"/>
    </row>
    <row r="46" spans="2:8" ht="12">
      <c r="B46" s="22"/>
      <c r="C46" s="82"/>
      <c r="D46" s="72"/>
      <c r="E46" s="78"/>
      <c r="F46" s="79"/>
      <c r="G46" s="80"/>
      <c r="H46" s="81"/>
    </row>
    <row r="47" spans="2:8" ht="12">
      <c r="B47" s="22"/>
      <c r="C47" s="82"/>
      <c r="D47" s="72"/>
      <c r="E47" s="78"/>
      <c r="F47" s="79"/>
      <c r="G47" s="80"/>
      <c r="H47" s="81"/>
    </row>
    <row r="48" spans="2:8" ht="12">
      <c r="B48" s="22"/>
      <c r="C48" s="82"/>
      <c r="D48" s="72"/>
      <c r="E48" s="78"/>
      <c r="F48" s="79"/>
      <c r="G48" s="80"/>
      <c r="H48" s="81"/>
    </row>
    <row r="49" spans="2:8" ht="12">
      <c r="B49" s="22"/>
      <c r="C49" s="82"/>
      <c r="D49" s="72"/>
      <c r="E49" s="78"/>
      <c r="F49" s="79"/>
      <c r="G49" s="80"/>
      <c r="H49" s="81"/>
    </row>
    <row r="50" spans="2:8" ht="12">
      <c r="B50" s="22"/>
      <c r="C50" s="82"/>
      <c r="D50" s="72"/>
      <c r="E50" s="78"/>
      <c r="F50" s="79"/>
      <c r="G50" s="80"/>
      <c r="H50" s="81"/>
    </row>
    <row r="51" spans="2:8" ht="12">
      <c r="B51" s="22"/>
      <c r="C51" s="82"/>
      <c r="D51" s="72"/>
      <c r="E51" s="78"/>
      <c r="F51" s="79"/>
      <c r="G51" s="80"/>
      <c r="H51" s="81"/>
    </row>
    <row r="52" spans="2:14" ht="12">
      <c r="B52" s="22"/>
      <c r="C52" s="82"/>
      <c r="D52" s="72"/>
      <c r="E52" s="78"/>
      <c r="F52" s="79"/>
      <c r="G52" s="80"/>
      <c r="H52" s="81"/>
      <c r="J52" s="23"/>
      <c r="K52" s="23"/>
      <c r="L52" s="23"/>
      <c r="M52" s="23"/>
      <c r="N52" s="23"/>
    </row>
    <row r="53" spans="2:14" ht="12">
      <c r="B53" s="22"/>
      <c r="C53" s="82"/>
      <c r="D53" s="72"/>
      <c r="E53" s="83"/>
      <c r="F53" s="84"/>
      <c r="G53" s="85"/>
      <c r="H53" s="86"/>
      <c r="J53" s="30"/>
      <c r="K53" s="30"/>
      <c r="L53" s="30"/>
      <c r="M53" s="30"/>
      <c r="N53" s="23"/>
    </row>
    <row r="54" spans="2:14" ht="12">
      <c r="B54" s="29"/>
      <c r="C54" s="87"/>
      <c r="D54" s="72"/>
      <c r="E54" s="83"/>
      <c r="F54" s="84"/>
      <c r="G54" s="85"/>
      <c r="H54" s="86"/>
      <c r="J54" s="30"/>
      <c r="K54" s="30"/>
      <c r="L54" s="30"/>
      <c r="M54" s="30"/>
      <c r="N54" s="23"/>
    </row>
    <row r="55" spans="2:14" ht="12">
      <c r="B55" s="29"/>
      <c r="C55" s="87"/>
      <c r="D55" s="72"/>
      <c r="E55" s="83"/>
      <c r="F55" s="84"/>
      <c r="G55" s="85"/>
      <c r="H55" s="86"/>
      <c r="J55" s="31"/>
      <c r="K55" s="28"/>
      <c r="L55" s="31"/>
      <c r="M55" s="32"/>
      <c r="N55" s="23"/>
    </row>
    <row r="56" spans="2:13" ht="12">
      <c r="B56" s="22"/>
      <c r="C56" s="82"/>
      <c r="D56" s="72"/>
      <c r="E56" s="83"/>
      <c r="F56" s="84"/>
      <c r="G56" s="85"/>
      <c r="H56" s="86"/>
      <c r="J56" s="33"/>
      <c r="K56" s="34"/>
      <c r="L56" s="33"/>
      <c r="M56" s="35"/>
    </row>
    <row r="57" spans="2:13" ht="12">
      <c r="B57" s="22"/>
      <c r="C57" s="82"/>
      <c r="D57" s="72"/>
      <c r="E57" s="83"/>
      <c r="F57" s="84"/>
      <c r="G57" s="85"/>
      <c r="H57" s="86"/>
      <c r="J57" s="33"/>
      <c r="K57" s="34"/>
      <c r="L57" s="33"/>
      <c r="M57" s="35"/>
    </row>
    <row r="58" spans="2:13" ht="12">
      <c r="B58" s="22"/>
      <c r="C58" s="82"/>
      <c r="D58" s="72"/>
      <c r="E58" s="83"/>
      <c r="F58" s="84"/>
      <c r="G58" s="85"/>
      <c r="H58" s="86"/>
      <c r="J58" s="33"/>
      <c r="K58" s="34"/>
      <c r="L58" s="33"/>
      <c r="M58" s="35"/>
    </row>
    <row r="59" spans="2:13" ht="12">
      <c r="B59" s="22"/>
      <c r="C59" s="82"/>
      <c r="D59" s="72"/>
      <c r="E59" s="83"/>
      <c r="F59" s="84"/>
      <c r="G59" s="85"/>
      <c r="H59" s="86"/>
      <c r="J59" s="33"/>
      <c r="K59" s="34"/>
      <c r="L59" s="33"/>
      <c r="M59" s="35"/>
    </row>
    <row r="60" spans="2:13" ht="12">
      <c r="B60" s="22"/>
      <c r="C60" s="82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2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2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2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2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2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2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2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2">
      <c r="B68" s="22"/>
      <c r="C68" s="89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2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2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2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2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2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2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2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2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2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2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2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2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2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2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2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2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2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2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2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2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2">
      <c r="B89" s="22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2">
      <c r="B90" s="22"/>
      <c r="C90" s="82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2">
      <c r="B91" s="29"/>
      <c r="C91" s="87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2">
      <c r="B92" s="22"/>
      <c r="C92" s="82"/>
      <c r="D92" s="72"/>
      <c r="E92" s="78"/>
      <c r="F92" s="79"/>
      <c r="G92" s="80"/>
      <c r="H92" s="81"/>
      <c r="J92" s="33"/>
      <c r="K92" s="34"/>
      <c r="L92" s="33"/>
      <c r="M92" s="35"/>
    </row>
    <row r="93" spans="2:13" ht="12">
      <c r="B93" s="29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2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2">
      <c r="B95" s="22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2">
      <c r="B96" s="29"/>
      <c r="C96" s="82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2">
      <c r="B97" s="29"/>
      <c r="C97" s="82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2">
      <c r="B98" s="22"/>
      <c r="C98" s="87"/>
      <c r="D98" s="72"/>
      <c r="E98" s="83"/>
      <c r="F98" s="84"/>
      <c r="G98" s="85"/>
      <c r="H98" s="86"/>
      <c r="J98" s="33"/>
      <c r="K98" s="34"/>
      <c r="L98" s="33"/>
      <c r="M98" s="35"/>
    </row>
    <row r="99" spans="2:13" ht="12">
      <c r="B99" s="36"/>
      <c r="C99" s="88"/>
      <c r="D99" s="72"/>
      <c r="E99" s="83"/>
      <c r="F99" s="84"/>
      <c r="G99" s="85"/>
      <c r="H99" s="86"/>
      <c r="J99" s="33"/>
      <c r="K99" s="34"/>
      <c r="L99" s="33"/>
      <c r="M99" s="35"/>
    </row>
    <row r="100" spans="2:13" ht="12">
      <c r="B100" s="29"/>
      <c r="C100" s="66"/>
      <c r="D100" s="21"/>
      <c r="E100" s="24"/>
      <c r="F100" s="25"/>
      <c r="G100" s="26"/>
      <c r="H100" s="27"/>
      <c r="J100" s="33"/>
      <c r="K100" s="34"/>
      <c r="L100" s="33"/>
      <c r="M100" s="35"/>
    </row>
    <row r="101" spans="2:13" ht="12">
      <c r="B101" s="37"/>
      <c r="C101" s="67"/>
      <c r="D101" s="21"/>
      <c r="E101" s="38"/>
      <c r="F101" s="39"/>
      <c r="G101" s="40"/>
      <c r="H101" s="41"/>
      <c r="J101" s="33"/>
      <c r="K101" s="34"/>
      <c r="L101" s="33"/>
      <c r="M101" s="35"/>
    </row>
    <row r="102" spans="2:13" ht="12">
      <c r="B102" s="42"/>
      <c r="C102" s="43"/>
      <c r="D102" s="21"/>
      <c r="E102" s="44"/>
      <c r="F102" s="44"/>
      <c r="G102" s="44"/>
      <c r="H102" s="44"/>
      <c r="J102" s="33"/>
      <c r="K102" s="34"/>
      <c r="L102" s="33"/>
      <c r="M102" s="35"/>
    </row>
    <row r="103" spans="2:13" ht="12">
      <c r="B103" s="42"/>
      <c r="C103" s="43"/>
      <c r="D103" s="21"/>
      <c r="E103" s="44"/>
      <c r="F103" s="44"/>
      <c r="G103" s="44"/>
      <c r="H103" s="44"/>
      <c r="J103" s="33"/>
      <c r="K103" s="34"/>
      <c r="L103" s="33"/>
      <c r="M103" s="35"/>
    </row>
    <row r="104" spans="1:17" ht="16.5" customHeight="1">
      <c r="A104" s="23"/>
      <c r="B104" s="45"/>
      <c r="C104" s="46"/>
      <c r="D104" s="23"/>
      <c r="E104" s="23"/>
      <c r="F104" s="23"/>
      <c r="G104" s="23"/>
      <c r="H104" s="23"/>
      <c r="I104" s="23"/>
      <c r="J104" s="23"/>
      <c r="K104" s="23"/>
      <c r="Q104" s="43"/>
    </row>
    <row r="105" spans="1:11" ht="15.75" customHeight="1">
      <c r="A105" s="23"/>
      <c r="B105" s="47" t="s">
        <v>8</v>
      </c>
      <c r="C105" s="68">
        <f>AVERAGE(C5:C25)</f>
        <v>116.41449619047617</v>
      </c>
      <c r="D105" s="48"/>
      <c r="E105" s="45"/>
      <c r="F105" s="45"/>
      <c r="G105" s="23"/>
      <c r="H105" s="49" t="s">
        <v>8</v>
      </c>
      <c r="I105" s="50" t="s">
        <v>20</v>
      </c>
      <c r="J105" s="51"/>
      <c r="K105" s="52"/>
    </row>
    <row r="106" spans="1:11" ht="15.75" customHeight="1">
      <c r="A106" s="23"/>
      <c r="B106" s="53" t="s">
        <v>10</v>
      </c>
      <c r="C106" s="69">
        <f>STDEV(C5:C25)</f>
        <v>91.3750737623961</v>
      </c>
      <c r="D106" s="48"/>
      <c r="E106" s="45"/>
      <c r="F106" s="45"/>
      <c r="G106" s="23"/>
      <c r="H106" s="55" t="s">
        <v>10</v>
      </c>
      <c r="I106" s="56" t="s">
        <v>12</v>
      </c>
      <c r="J106" s="57"/>
      <c r="K106" s="58"/>
    </row>
    <row r="107" spans="1:15" ht="15.75" customHeight="1">
      <c r="A107" s="45"/>
      <c r="B107" s="53" t="s">
        <v>13</v>
      </c>
      <c r="C107" s="54">
        <f>C106/C105</f>
        <v>0.7849114736784083</v>
      </c>
      <c r="D107" s="48"/>
      <c r="E107" s="59">
        <f>C107*100</f>
        <v>78.49114736784082</v>
      </c>
      <c r="F107" s="45" t="s">
        <v>2</v>
      </c>
      <c r="G107" s="23"/>
      <c r="H107" s="55" t="s">
        <v>13</v>
      </c>
      <c r="I107" s="56" t="s">
        <v>14</v>
      </c>
      <c r="J107" s="57"/>
      <c r="K107" s="58"/>
      <c r="M107" s="65" t="s">
        <v>19</v>
      </c>
      <c r="N107" s="2">
        <f>C112-C113-C114</f>
        <v>18</v>
      </c>
      <c r="O107" s="2" t="s">
        <v>0</v>
      </c>
    </row>
    <row r="108" spans="1:15" ht="15.75" customHeight="1">
      <c r="A108" s="45"/>
      <c r="B108" s="53" t="s">
        <v>9</v>
      </c>
      <c r="C108" s="69">
        <f>C105-C106</f>
        <v>25.039422428080073</v>
      </c>
      <c r="D108" s="48"/>
      <c r="E108" s="45"/>
      <c r="F108" s="45"/>
      <c r="G108" s="23"/>
      <c r="H108" s="55" t="s">
        <v>9</v>
      </c>
      <c r="I108" s="56" t="s">
        <v>15</v>
      </c>
      <c r="J108" s="57"/>
      <c r="K108" s="58"/>
      <c r="M108" s="65" t="s">
        <v>18</v>
      </c>
      <c r="N108" s="2">
        <f>C113</f>
        <v>3</v>
      </c>
      <c r="O108" s="2" t="s">
        <v>0</v>
      </c>
    </row>
    <row r="109" spans="1:15" ht="15.75" customHeight="1">
      <c r="A109" s="45"/>
      <c r="B109" s="60" t="s">
        <v>11</v>
      </c>
      <c r="C109" s="70">
        <f>C105+C106</f>
        <v>207.78956995287228</v>
      </c>
      <c r="D109" s="48"/>
      <c r="E109" s="45"/>
      <c r="F109" s="45"/>
      <c r="G109" s="23"/>
      <c r="H109" s="61" t="s">
        <v>11</v>
      </c>
      <c r="I109" s="62" t="s">
        <v>16</v>
      </c>
      <c r="J109" s="63"/>
      <c r="K109" s="64"/>
      <c r="M109" s="65" t="s">
        <v>17</v>
      </c>
      <c r="N109" s="2">
        <f>C114</f>
        <v>0</v>
      </c>
      <c r="O109" s="2" t="s">
        <v>0</v>
      </c>
    </row>
    <row r="110" spans="1:6" ht="17.25" customHeight="1">
      <c r="A110" s="42"/>
      <c r="C110" s="42"/>
      <c r="D110" s="42"/>
      <c r="E110" s="42"/>
      <c r="F110" s="42"/>
    </row>
    <row r="111" spans="1:3" ht="12">
      <c r="A111" s="42"/>
      <c r="C111" s="42"/>
    </row>
    <row r="112" spans="1:3" ht="12">
      <c r="A112" s="42"/>
      <c r="C112" s="2">
        <f>MAX(I5:I101)</f>
        <v>21</v>
      </c>
    </row>
    <row r="113" ht="12">
      <c r="C113" s="2">
        <f>COUNTIF(C5:C25,"&gt;208")</f>
        <v>3</v>
      </c>
    </row>
    <row r="114" ht="12">
      <c r="C114" s="2">
        <f>COUNTIF(C5:C25,"&lt;25")</f>
        <v>0</v>
      </c>
    </row>
  </sheetData>
  <sheetProtection/>
  <mergeCells count="2">
    <mergeCell ref="B2:B4"/>
    <mergeCell ref="K26:N26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2016-05-12T03:09:25Z</cp:lastPrinted>
  <dcterms:created xsi:type="dcterms:W3CDTF">2016-04-07T02:09:12Z</dcterms:created>
  <dcterms:modified xsi:type="dcterms:W3CDTF">2019-04-24T01:41:09Z</dcterms:modified>
  <cp:category/>
  <cp:version/>
  <cp:contentType/>
  <cp:contentStatus/>
</cp:coreProperties>
</file>