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Y.34" sheetId="1" r:id="rId1"/>
    <sheet name="ปริมาณน้ำสูงสุด" sheetId="2" r:id="rId2"/>
    <sheet name="Data Y.34" sheetId="3" r:id="rId3"/>
  </sheets>
  <externalReferences>
    <externalReference r:id="rId6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<sst xmlns="http://schemas.openxmlformats.org/spreadsheetml/2006/main" count="79" uniqueCount="23">
  <si>
    <t xml:space="preserve">       ปริมาณน้ำรายปี</t>
  </si>
  <si>
    <t xml:space="preserve"> </t>
  </si>
  <si>
    <t>สถานี :  Y.34  น้ำแม่หล่า  บ้านแม่หล่าย  อ.เมือง  จ.แพร่</t>
  </si>
  <si>
    <t>พื้นที่รับน้ำ  331   ตร.กม.</t>
  </si>
  <si>
    <t>ตลิ่งฝั่งซ้าย  161.150 ม.(ร.ท.ก.) ตลิ่งฝั่งขวา  160.700 ม.(ร.ท.ก.)ท้องน้ำ  158.242 ม.(ร.ท.ก.) ศูนย์เสาระดับน้ำ 157.270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</si>
  <si>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</si>
  <si>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</si>
  <si>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</si>
  <si>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</si>
  <si>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</si>
  <si>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</si>
  <si>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</si>
  <si>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</si>
  <si>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</si>
  <si>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</si>
  <si>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</si>
  <si>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</si>
  <si>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</si>
  <si>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</si>
  <si>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-</t>
  </si>
  <si>
    <t xml:space="preserve"> -</t>
  </si>
  <si>
    <t>2. ปี2556ไม่ประเมินปริมาณน้ำ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</si>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</sst>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0.000"/>
    <numFmt numFmtId="193" formatCode="d\ \ด\ด\ด"/>
    <numFmt numFmtId="194" formatCode="d\ mmm"/>
    <numFmt numFmtId="195" formatCode="bbbb"/>
    <numFmt numFmtId="196" formatCode="#,##0.00_ ;\-#,##0.00\ "/>
  </numFmts>
  <fonts count="4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2">
    <xf numFmtId="189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3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3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3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3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193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193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193" fontId="26" fillId="0" borderId="0" xfId="46" applyNumberFormat="1" applyFont="1" applyAlignment="1">
      <alignment horizontal="center"/>
      <protection/>
    </xf>
    <xf numFmtId="195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193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193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3" fontId="28" fillId="0" borderId="12" xfId="46" applyNumberFormat="1" applyFont="1" applyBorder="1" applyAlignment="1">
      <alignment horizontal="centerContinuous"/>
      <protection/>
    </xf>
    <xf numFmtId="193" fontId="27" fillId="0" borderId="12" xfId="46" applyNumberFormat="1" applyFont="1" applyBorder="1" applyAlignment="1">
      <alignment horizontal="centerContinuous"/>
      <protection/>
    </xf>
    <xf numFmtId="193" fontId="27" fillId="0" borderId="11" xfId="46" applyNumberFormat="1" applyFont="1" applyBorder="1" applyAlignment="1">
      <alignment horizontal="centerContinuous"/>
      <protection/>
    </xf>
    <xf numFmtId="193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192" fontId="0" fillId="0" borderId="0" xfId="46" applyNumberFormat="1" applyFo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193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193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193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193" fontId="28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193" fontId="28" fillId="0" borderId="17" xfId="46" applyNumberFormat="1" applyFont="1" applyBorder="1" applyAlignment="1">
      <alignment horizontal="right"/>
      <protection/>
    </xf>
    <xf numFmtId="193" fontId="28" fillId="0" borderId="17" xfId="46" applyNumberFormat="1" applyFont="1" applyBorder="1" applyAlignment="1">
      <alignment horizontal="center"/>
      <protection/>
    </xf>
    <xf numFmtId="193" fontId="28" fillId="0" borderId="19" xfId="46" applyNumberFormat="1" applyFont="1" applyBorder="1">
      <alignment/>
      <protection/>
    </xf>
    <xf numFmtId="2" fontId="28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4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94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194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29" fillId="0" borderId="0" xfId="46" applyNumberFormat="1" applyFont="1">
      <alignment/>
      <protection/>
    </xf>
    <xf numFmtId="0" fontId="0" fillId="0" borderId="0" xfId="46" applyFont="1" applyAlignment="1">
      <alignment horizontal="right"/>
      <protection/>
    </xf>
    <xf numFmtId="2" fontId="0" fillId="0" borderId="0" xfId="46" applyNumberFormat="1" applyFont="1" applyBorder="1" applyAlignment="1">
      <alignment/>
      <protection/>
    </xf>
    <xf numFmtId="2" fontId="0" fillId="0" borderId="22" xfId="46" applyNumberFormat="1" applyFont="1" applyFill="1" applyBorder="1" applyAlignment="1">
      <alignment horizontal="right"/>
      <protection/>
    </xf>
    <xf numFmtId="2" fontId="0" fillId="0" borderId="0" xfId="46" applyNumberFormat="1" applyFont="1" applyBorder="1" applyAlignment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21" xfId="46" applyNumberFormat="1" applyFont="1" applyBorder="1" applyAlignment="1">
      <alignment/>
      <protection/>
    </xf>
    <xf numFmtId="2" fontId="0" fillId="0" borderId="22" xfId="46" applyNumberFormat="1" applyFont="1" applyBorder="1" applyAlignment="1">
      <alignment/>
      <protection/>
    </xf>
    <xf numFmtId="194" fontId="0" fillId="0" borderId="23" xfId="46" applyNumberFormat="1" applyFont="1" applyBorder="1" applyAlignment="1">
      <alignment/>
      <protection/>
    </xf>
    <xf numFmtId="2" fontId="0" fillId="0" borderId="28" xfId="46" applyNumberFormat="1" applyFont="1" applyBorder="1" applyAlignment="1">
      <alignment/>
      <protection/>
    </xf>
    <xf numFmtId="194" fontId="0" fillId="0" borderId="27" xfId="46" applyNumberFormat="1" applyFont="1" applyBorder="1" applyAlignment="1">
      <alignment/>
      <protection/>
    </xf>
    <xf numFmtId="2" fontId="0" fillId="0" borderId="27" xfId="46" applyNumberFormat="1" applyFont="1" applyBorder="1" applyAlignment="1">
      <alignment/>
      <protection/>
    </xf>
    <xf numFmtId="2" fontId="0" fillId="0" borderId="21" xfId="46" applyNumberFormat="1" applyFont="1" applyBorder="1" applyAlignment="1">
      <alignment/>
      <protection/>
    </xf>
    <xf numFmtId="2" fontId="0" fillId="0" borderId="22" xfId="46" applyNumberFormat="1" applyFont="1" applyBorder="1" applyAlignment="1">
      <alignment/>
      <protection/>
    </xf>
    <xf numFmtId="2" fontId="0" fillId="0" borderId="28" xfId="46" applyNumberFormat="1" applyFont="1" applyBorder="1" applyAlignment="1">
      <alignment/>
      <protection/>
    </xf>
    <xf numFmtId="194" fontId="0" fillId="0" borderId="27" xfId="46" applyNumberFormat="1" applyFont="1" applyBorder="1" applyAlignment="1">
      <alignment/>
      <protection/>
    </xf>
    <xf numFmtId="0" fontId="29" fillId="0" borderId="16" xfId="46" applyFont="1" applyBorder="1">
      <alignment/>
      <protection/>
    </xf>
    <xf numFmtId="2" fontId="29" fillId="0" borderId="21" xfId="46" applyNumberFormat="1" applyFont="1" applyBorder="1" applyAlignment="1">
      <alignment/>
      <protection/>
    </xf>
    <xf numFmtId="2" fontId="29" fillId="0" borderId="22" xfId="46" applyNumberFormat="1" applyFont="1" applyBorder="1" applyAlignment="1">
      <alignment horizontal="right"/>
      <protection/>
    </xf>
    <xf numFmtId="194" fontId="29" fillId="0" borderId="27" xfId="46" applyNumberFormat="1" applyFont="1" applyBorder="1" applyAlignment="1">
      <alignment/>
      <protection/>
    </xf>
    <xf numFmtId="2" fontId="29" fillId="0" borderId="28" xfId="46" applyNumberFormat="1" applyFont="1" applyBorder="1" applyAlignment="1">
      <alignment/>
      <protection/>
    </xf>
    <xf numFmtId="194" fontId="29" fillId="0" borderId="23" xfId="46" applyNumberFormat="1" applyFont="1" applyBorder="1" applyAlignment="1">
      <alignment/>
      <protection/>
    </xf>
    <xf numFmtId="2" fontId="29" fillId="0" borderId="21" xfId="46" applyNumberFormat="1" applyFont="1" applyBorder="1" applyAlignment="1">
      <alignment horizontal="right"/>
      <protection/>
    </xf>
    <xf numFmtId="2" fontId="29" fillId="0" borderId="27" xfId="46" applyNumberFormat="1" applyFont="1" applyBorder="1" applyAlignment="1">
      <alignment horizontal="right"/>
      <protection/>
    </xf>
    <xf numFmtId="0" fontId="27" fillId="0" borderId="16" xfId="46" applyFont="1" applyBorder="1">
      <alignment/>
      <protection/>
    </xf>
    <xf numFmtId="194" fontId="0" fillId="0" borderId="0" xfId="46" applyNumberFormat="1" applyFont="1" applyAlignment="1">
      <alignment/>
      <protection/>
    </xf>
    <xf numFmtId="0" fontId="0" fillId="0" borderId="21" xfId="46" applyFont="1" applyBorder="1" applyAlignment="1">
      <alignment/>
      <protection/>
    </xf>
    <xf numFmtId="2" fontId="0" fillId="0" borderId="0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193" fontId="30" fillId="0" borderId="23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193" fontId="0" fillId="0" borderId="27" xfId="46" applyNumberFormat="1" applyFont="1" applyBorder="1">
      <alignment/>
      <protection/>
    </xf>
    <xf numFmtId="0" fontId="0" fillId="0" borderId="21" xfId="46" applyFont="1" applyBorder="1">
      <alignment/>
      <protection/>
    </xf>
    <xf numFmtId="194" fontId="0" fillId="0" borderId="23" xfId="46" applyNumberFormat="1" applyFont="1" applyBorder="1">
      <alignment/>
      <protection/>
    </xf>
    <xf numFmtId="194" fontId="0" fillId="0" borderId="27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193" fontId="0" fillId="0" borderId="31" xfId="46" applyNumberFormat="1" applyFont="1" applyBorder="1">
      <alignment/>
      <protection/>
    </xf>
    <xf numFmtId="2" fontId="29" fillId="0" borderId="32" xfId="46" applyNumberFormat="1" applyFont="1" applyBorder="1">
      <alignment/>
      <protection/>
    </xf>
    <xf numFmtId="193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194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194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3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Y.34 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0.011"/>
          <c:y val="0.008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1525"/>
          <c:w val="0.809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Y.34'!$A$10:$A$31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'Data Y.34'!$Q$10:$Q$31</c:f>
              <c:numCache>
                <c:ptCount val="22"/>
                <c:pt idx="0">
                  <c:v>3.02</c:v>
                </c:pt>
                <c:pt idx="1">
                  <c:v>3.36</c:v>
                </c:pt>
                <c:pt idx="2">
                  <c:v>3.24</c:v>
                </c:pt>
                <c:pt idx="3">
                  <c:v>1.2</c:v>
                </c:pt>
                <c:pt idx="4">
                  <c:v>3.58</c:v>
                </c:pt>
                <c:pt idx="5">
                  <c:v>4.3</c:v>
                </c:pt>
                <c:pt idx="6">
                  <c:v>2.4</c:v>
                </c:pt>
                <c:pt idx="7">
                  <c:v>3.19</c:v>
                </c:pt>
                <c:pt idx="8">
                  <c:v>6.9199999999999875</c:v>
                </c:pt>
                <c:pt idx="9">
                  <c:v>2.799999999999983</c:v>
                </c:pt>
                <c:pt idx="10">
                  <c:v>4.679999999999978</c:v>
                </c:pt>
                <c:pt idx="11">
                  <c:v>2.4000000000000057</c:v>
                </c:pt>
                <c:pt idx="12">
                  <c:v>2.359999999999985</c:v>
                </c:pt>
                <c:pt idx="13">
                  <c:v>2.5999999999999943</c:v>
                </c:pt>
                <c:pt idx="14">
                  <c:v>3.2299999999999898</c:v>
                </c:pt>
                <c:pt idx="15">
                  <c:v>3.859999999999985</c:v>
                </c:pt>
                <c:pt idx="16">
                  <c:v>2.9599999999999795</c:v>
                </c:pt>
                <c:pt idx="17">
                  <c:v>2.579999999999984</c:v>
                </c:pt>
                <c:pt idx="18">
                  <c:v>2.6799999999999784</c:v>
                </c:pt>
                <c:pt idx="19">
                  <c:v>2.1699999999999875</c:v>
                </c:pt>
                <c:pt idx="20">
                  <c:v>3.049999999999983</c:v>
                </c:pt>
                <c:pt idx="21">
                  <c:v>2.56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Y.34'!$A$10:$A$31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'Data Y.34'!$T$10:$T$31</c:f>
              <c:numCache>
                <c:ptCount val="22"/>
                <c:pt idx="0">
                  <c:v>0.3</c:v>
                </c:pt>
                <c:pt idx="1">
                  <c:v>0.25</c:v>
                </c:pt>
                <c:pt idx="2">
                  <c:v>0.44</c:v>
                </c:pt>
                <c:pt idx="3">
                  <c:v>0.42</c:v>
                </c:pt>
                <c:pt idx="4">
                  <c:v>0.39</c:v>
                </c:pt>
                <c:pt idx="5">
                  <c:v>0.36</c:v>
                </c:pt>
                <c:pt idx="6">
                  <c:v>0.38</c:v>
                </c:pt>
                <c:pt idx="7">
                  <c:v>0.27</c:v>
                </c:pt>
                <c:pt idx="8">
                  <c:v>0.28999999999999204</c:v>
                </c:pt>
                <c:pt idx="9">
                  <c:v>0.4099999999999966</c:v>
                </c:pt>
                <c:pt idx="10">
                  <c:v>1.26</c:v>
                </c:pt>
                <c:pt idx="11">
                  <c:v>1.8</c:v>
                </c:pt>
                <c:pt idx="12">
                  <c:v>1.829999999999984</c:v>
                </c:pt>
                <c:pt idx="13">
                  <c:v>1.8699999999999761</c:v>
                </c:pt>
                <c:pt idx="14">
                  <c:v>1.850999999999999</c:v>
                </c:pt>
                <c:pt idx="15">
                  <c:v>1.6999999999999886</c:v>
                </c:pt>
                <c:pt idx="16">
                  <c:v>1.829999999999984</c:v>
                </c:pt>
                <c:pt idx="17">
                  <c:v>1.8899999999999864</c:v>
                </c:pt>
                <c:pt idx="18">
                  <c:v>1.8799999999999955</c:v>
                </c:pt>
                <c:pt idx="19">
                  <c:v>0.799999999999983</c:v>
                </c:pt>
                <c:pt idx="20">
                  <c:v>1.6699999999999875</c:v>
                </c:pt>
                <c:pt idx="21">
                  <c:v>1.8899999999999864</c:v>
                </c:pt>
              </c:numCache>
            </c:numRef>
          </c:val>
        </c:ser>
        <c:overlap val="100"/>
        <c:gapWidth val="50"/>
        <c:axId val="4119633"/>
        <c:axId val="52360494"/>
      </c:barChart>
      <c:catAx>
        <c:axId val="4119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2360494"/>
        <c:crossesAt val="0"/>
        <c:auto val="1"/>
        <c:lblOffset val="100"/>
        <c:tickLblSkip val="1"/>
        <c:noMultiLvlLbl val="0"/>
      </c:catAx>
      <c:valAx>
        <c:axId val="5236049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119633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9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Y.34 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0.015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21175"/>
          <c:w val="0.8355"/>
          <c:h val="0.68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Y.34'!$A$10:$A$31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'Data Y.34'!$C$10:$C$31</c:f>
              <c:numCache>
                <c:ptCount val="22"/>
                <c:pt idx="0">
                  <c:v>0</c:v>
                </c:pt>
                <c:pt idx="1">
                  <c:v>162.2</c:v>
                </c:pt>
                <c:pt idx="2">
                  <c:v>0</c:v>
                </c:pt>
                <c:pt idx="3">
                  <c:v>0</c:v>
                </c:pt>
                <c:pt idx="4">
                  <c:v>206.06</c:v>
                </c:pt>
                <c:pt idx="5">
                  <c:v>350.5</c:v>
                </c:pt>
                <c:pt idx="6">
                  <c:v>73</c:v>
                </c:pt>
                <c:pt idx="7">
                  <c:v>149</c:v>
                </c:pt>
                <c:pt idx="8">
                  <c:v>676.86</c:v>
                </c:pt>
                <c:pt idx="9">
                  <c:v>74.39</c:v>
                </c:pt>
                <c:pt idx="10">
                  <c:v>416.5</c:v>
                </c:pt>
                <c:pt idx="11">
                  <c:v>27</c:v>
                </c:pt>
                <c:pt idx="12">
                  <c:v>23.76</c:v>
                </c:pt>
                <c:pt idx="13">
                  <c:v>52.92</c:v>
                </c:pt>
                <c:pt idx="14">
                  <c:v>142</c:v>
                </c:pt>
                <c:pt idx="15">
                  <c:v>262.15</c:v>
                </c:pt>
                <c:pt idx="16">
                  <c:v>97.8</c:v>
                </c:pt>
                <c:pt idx="17">
                  <c:v>0</c:v>
                </c:pt>
                <c:pt idx="18">
                  <c:v>68.75</c:v>
                </c:pt>
                <c:pt idx="19">
                  <c:v>9.7</c:v>
                </c:pt>
                <c:pt idx="20">
                  <c:v>109.5</c:v>
                </c:pt>
                <c:pt idx="21">
                  <c:v>71.5</c:v>
                </c:pt>
              </c:numCache>
            </c:numRef>
          </c:val>
        </c:ser>
        <c:gapWidth val="50"/>
        <c:axId val="42059319"/>
        <c:axId val="11760700"/>
      </c:barChart>
      <c:catAx>
        <c:axId val="42059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1760700"/>
        <c:crosses val="autoZero"/>
        <c:auto val="1"/>
        <c:lblOffset val="100"/>
        <c:tickLblSkip val="1"/>
        <c:noMultiLvlLbl val="0"/>
      </c:catAx>
      <c:valAx>
        <c:axId val="11760700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2059319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515981"/>
        <c:axId val="25745722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8428435"/>
        <c:axId val="43098024"/>
      </c:lineChart>
      <c:catAx>
        <c:axId val="5515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5745722"/>
        <c:crossesAt val="-0.8"/>
        <c:auto val="0"/>
        <c:lblOffset val="100"/>
        <c:tickLblSkip val="4"/>
        <c:noMultiLvlLbl val="0"/>
      </c:catAx>
      <c:valAx>
        <c:axId val="25745722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515981"/>
        <c:crossesAt val="1"/>
        <c:crossBetween val="midCat"/>
        <c:dispUnits/>
        <c:majorUnit val="0.1"/>
        <c:minorUnit val="0.02"/>
      </c:valAx>
      <c:catAx>
        <c:axId val="8428435"/>
        <c:scaling>
          <c:orientation val="minMax"/>
        </c:scaling>
        <c:axPos val="b"/>
        <c:delete val="1"/>
        <c:majorTickMark val="out"/>
        <c:minorTickMark val="none"/>
        <c:tickLblPos val="nextTo"/>
        <c:crossAx val="43098024"/>
        <c:crosses val="autoZero"/>
        <c:auto val="0"/>
        <c:lblOffset val="100"/>
        <c:tickLblSkip val="1"/>
        <c:noMultiLvlLbl val="0"/>
      </c:catAx>
      <c:valAx>
        <c:axId val="43098024"/>
        <c:scaling>
          <c:orientation val="minMax"/>
        </c:scaling>
        <c:axPos val="l"/>
        <c:delete val="1"/>
        <c:majorTickMark val="out"/>
        <c:minorTickMark val="none"/>
        <c:tickLblPos val="nextTo"/>
        <c:crossAx val="842843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687050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tabSelected="1" workbookViewId="0" topLeftCell="A24">
      <selection activeCell="W31" sqref="V31:W31"/>
    </sheetView>
  </sheetViews>
  <sheetFormatPr defaultColWidth="9.33203125" defaultRowHeight="21"/>
  <cols>
    <col min="1" max="1" width="5.16015625" style="1" customWidth="1"/>
    <col min="2" max="2" width="8.33203125" style="6" customWidth="1"/>
    <col min="3" max="3" width="7.83203125" style="6" customWidth="1"/>
    <col min="4" max="4" width="7.66015625" style="11" customWidth="1"/>
    <col min="5" max="5" width="8" style="1" customWidth="1"/>
    <col min="6" max="6" width="7.83203125" style="6" customWidth="1"/>
    <col min="7" max="7" width="7.66015625" style="11" customWidth="1"/>
    <col min="8" max="8" width="8.33203125" style="6" customWidth="1"/>
    <col min="9" max="9" width="7.83203125" style="6" customWidth="1"/>
    <col min="10" max="10" width="7.66015625" style="11" customWidth="1"/>
    <col min="11" max="11" width="8.160156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/>
      <c r="AO4" s="20"/>
    </row>
    <row r="5" spans="1:41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Q5" s="37">
        <v>157.27</v>
      </c>
      <c r="AN5" s="19"/>
      <c r="AO5" s="20"/>
    </row>
    <row r="6" spans="1:41" ht="21">
      <c r="A6" s="38" t="s">
        <v>8</v>
      </c>
      <c r="B6" s="39" t="s">
        <v>9</v>
      </c>
      <c r="C6" s="40"/>
      <c r="D6" s="41"/>
      <c r="E6" s="39" t="s">
        <v>10</v>
      </c>
      <c r="F6" s="42"/>
      <c r="G6" s="41"/>
      <c r="H6" s="39" t="s">
        <v>9</v>
      </c>
      <c r="I6" s="42"/>
      <c r="J6" s="41"/>
      <c r="K6" s="39" t="s">
        <v>10</v>
      </c>
      <c r="L6" s="42"/>
      <c r="M6" s="43"/>
      <c r="N6" s="44" t="s">
        <v>1</v>
      </c>
      <c r="O6" s="45"/>
      <c r="P6" s="46"/>
      <c r="AN6" s="19"/>
      <c r="AO6" s="20"/>
    </row>
    <row r="7" spans="1:41" s="6" customFormat="1" ht="21">
      <c r="A7" s="47" t="s">
        <v>11</v>
      </c>
      <c r="B7" s="48" t="s">
        <v>12</v>
      </c>
      <c r="C7" s="48" t="s">
        <v>13</v>
      </c>
      <c r="D7" s="49" t="s">
        <v>14</v>
      </c>
      <c r="E7" s="50" t="s">
        <v>12</v>
      </c>
      <c r="F7" s="48" t="s">
        <v>13</v>
      </c>
      <c r="G7" s="49" t="s">
        <v>14</v>
      </c>
      <c r="H7" s="48" t="s">
        <v>12</v>
      </c>
      <c r="I7" s="50" t="s">
        <v>13</v>
      </c>
      <c r="J7" s="49" t="s">
        <v>14</v>
      </c>
      <c r="K7" s="51" t="s">
        <v>12</v>
      </c>
      <c r="L7" s="51" t="s">
        <v>13</v>
      </c>
      <c r="M7" s="52" t="s">
        <v>14</v>
      </c>
      <c r="N7" s="51" t="s">
        <v>13</v>
      </c>
      <c r="O7" s="51" t="s">
        <v>15</v>
      </c>
      <c r="P7" s="53"/>
      <c r="AN7" s="19"/>
      <c r="AO7" s="20"/>
    </row>
    <row r="8" spans="1:41" ht="21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55" t="s">
        <v>16</v>
      </c>
      <c r="I8" s="56" t="s">
        <v>17</v>
      </c>
      <c r="J8" s="58"/>
      <c r="K8" s="55" t="s">
        <v>16</v>
      </c>
      <c r="L8" s="56" t="s">
        <v>17</v>
      </c>
      <c r="M8" s="59"/>
      <c r="N8" s="56" t="s">
        <v>18</v>
      </c>
      <c r="O8" s="55" t="s">
        <v>17</v>
      </c>
      <c r="P8" s="60"/>
      <c r="AN8" s="19"/>
      <c r="AO8" s="20"/>
    </row>
    <row r="9" spans="1:41" ht="21">
      <c r="A9" s="61">
        <v>2538</v>
      </c>
      <c r="B9" s="62" t="s">
        <v>19</v>
      </c>
      <c r="C9" s="63" t="s">
        <v>19</v>
      </c>
      <c r="D9" s="64" t="s">
        <v>19</v>
      </c>
      <c r="E9" s="65" t="s">
        <v>19</v>
      </c>
      <c r="F9" s="66" t="s">
        <v>19</v>
      </c>
      <c r="G9" s="67" t="s">
        <v>19</v>
      </c>
      <c r="H9" s="62" t="s">
        <v>19</v>
      </c>
      <c r="I9" s="63" t="s">
        <v>19</v>
      </c>
      <c r="J9" s="64" t="s">
        <v>19</v>
      </c>
      <c r="K9" s="65" t="s">
        <v>19</v>
      </c>
      <c r="L9" s="66" t="s">
        <v>19</v>
      </c>
      <c r="M9" s="67" t="s">
        <v>19</v>
      </c>
      <c r="N9" s="62" t="s">
        <v>19</v>
      </c>
      <c r="O9" s="68" t="s">
        <v>19</v>
      </c>
      <c r="P9" s="60"/>
      <c r="AN9" s="19"/>
      <c r="AO9" s="20"/>
    </row>
    <row r="10" spans="1:41" ht="21">
      <c r="A10" s="69">
        <v>2539</v>
      </c>
      <c r="B10" s="62">
        <f aca="true" t="shared" si="0" ref="B10:B17">$Q$5+Q10</f>
        <v>160.29000000000002</v>
      </c>
      <c r="C10" s="63" t="s">
        <v>19</v>
      </c>
      <c r="D10" s="64">
        <v>37149</v>
      </c>
      <c r="E10" s="70">
        <f>$Q$5+R10</f>
        <v>159.99</v>
      </c>
      <c r="F10" s="63">
        <v>43.16</v>
      </c>
      <c r="G10" s="71">
        <v>37514</v>
      </c>
      <c r="H10" s="62">
        <f aca="true" t="shared" si="1" ref="H10:H18">$Q$5+T10</f>
        <v>157.57000000000002</v>
      </c>
      <c r="I10" s="63">
        <v>0</v>
      </c>
      <c r="J10" s="64">
        <v>37020</v>
      </c>
      <c r="K10" s="70">
        <f>$Q$5+U10</f>
        <v>157.61</v>
      </c>
      <c r="L10" s="63">
        <v>0.03</v>
      </c>
      <c r="M10" s="71">
        <v>37346</v>
      </c>
      <c r="N10" s="62">
        <v>75.99</v>
      </c>
      <c r="O10" s="68">
        <v>2.41</v>
      </c>
      <c r="P10" s="60"/>
      <c r="Q10" s="6">
        <v>3.02</v>
      </c>
      <c r="R10" s="6">
        <v>2.72</v>
      </c>
      <c r="T10" s="6">
        <v>0.3</v>
      </c>
      <c r="U10" s="1">
        <v>0.34</v>
      </c>
      <c r="AN10" s="19"/>
      <c r="AO10" s="20"/>
    </row>
    <row r="11" spans="1:41" ht="21">
      <c r="A11" s="72">
        <v>2540</v>
      </c>
      <c r="B11" s="62">
        <f t="shared" si="0"/>
        <v>160.63000000000002</v>
      </c>
      <c r="C11" s="63">
        <v>162.2</v>
      </c>
      <c r="D11" s="64">
        <v>37127</v>
      </c>
      <c r="E11" s="70">
        <f>$Q$5+R11</f>
        <v>160.26000000000002</v>
      </c>
      <c r="F11" s="63" t="s">
        <v>20</v>
      </c>
      <c r="G11" s="71">
        <v>37492</v>
      </c>
      <c r="H11" s="62">
        <f t="shared" si="1"/>
        <v>157.52</v>
      </c>
      <c r="I11" s="63">
        <v>0.005</v>
      </c>
      <c r="J11" s="64">
        <v>37033</v>
      </c>
      <c r="K11" s="70">
        <f>$Q$5+U11</f>
        <v>157.52</v>
      </c>
      <c r="L11" s="63" t="s">
        <v>20</v>
      </c>
      <c r="M11" s="71">
        <v>37398</v>
      </c>
      <c r="N11" s="62" t="s">
        <v>19</v>
      </c>
      <c r="O11" s="68" t="s">
        <v>19</v>
      </c>
      <c r="P11" s="60"/>
      <c r="Q11" s="6">
        <v>3.36</v>
      </c>
      <c r="R11" s="6">
        <v>2.99</v>
      </c>
      <c r="T11" s="73">
        <v>0.25</v>
      </c>
      <c r="U11" s="1">
        <v>0.25</v>
      </c>
      <c r="AN11" s="19"/>
      <c r="AO11" s="20"/>
    </row>
    <row r="12" spans="1:41" ht="21">
      <c r="A12" s="72">
        <v>2541</v>
      </c>
      <c r="B12" s="62">
        <f t="shared" si="0"/>
        <v>160.51000000000002</v>
      </c>
      <c r="C12" s="63" t="s">
        <v>19</v>
      </c>
      <c r="D12" s="64">
        <v>37144</v>
      </c>
      <c r="E12" s="70" t="s">
        <v>19</v>
      </c>
      <c r="F12" s="63" t="s">
        <v>19</v>
      </c>
      <c r="G12" s="71" t="s">
        <v>19</v>
      </c>
      <c r="H12" s="62">
        <f t="shared" si="1"/>
        <v>157.71</v>
      </c>
      <c r="I12" s="63" t="s">
        <v>19</v>
      </c>
      <c r="J12" s="64">
        <v>37105</v>
      </c>
      <c r="K12" s="70" t="s">
        <v>19</v>
      </c>
      <c r="L12" s="63" t="s">
        <v>19</v>
      </c>
      <c r="M12" s="71" t="s">
        <v>19</v>
      </c>
      <c r="N12" s="62" t="s">
        <v>19</v>
      </c>
      <c r="O12" s="68" t="s">
        <v>19</v>
      </c>
      <c r="P12" s="60"/>
      <c r="Q12" s="6">
        <v>3.24</v>
      </c>
      <c r="R12" s="10" t="s">
        <v>19</v>
      </c>
      <c r="T12" s="6">
        <v>0.44</v>
      </c>
      <c r="U12" s="74" t="s">
        <v>19</v>
      </c>
      <c r="AN12" s="19"/>
      <c r="AO12" s="20"/>
    </row>
    <row r="13" spans="1:41" ht="21">
      <c r="A13" s="72">
        <v>2542</v>
      </c>
      <c r="B13" s="62">
        <f t="shared" si="0"/>
        <v>158.47</v>
      </c>
      <c r="C13" s="63" t="s">
        <v>19</v>
      </c>
      <c r="D13" s="64">
        <v>36970</v>
      </c>
      <c r="E13" s="70">
        <f aca="true" t="shared" si="2" ref="E13:E18">$Q$5+R13</f>
        <v>158.47</v>
      </c>
      <c r="F13" s="63">
        <v>14.8</v>
      </c>
      <c r="G13" s="71">
        <v>37161</v>
      </c>
      <c r="H13" s="62">
        <f t="shared" si="1"/>
        <v>157.69</v>
      </c>
      <c r="I13" s="63">
        <v>0.43</v>
      </c>
      <c r="J13" s="64">
        <v>36922</v>
      </c>
      <c r="K13" s="70">
        <f aca="true" t="shared" si="3" ref="K13:K18">$Q$5+U13</f>
        <v>157.69</v>
      </c>
      <c r="L13" s="63">
        <v>0.43</v>
      </c>
      <c r="M13" s="71">
        <v>36919</v>
      </c>
      <c r="N13" s="62">
        <v>58.4</v>
      </c>
      <c r="O13" s="68">
        <v>1.85</v>
      </c>
      <c r="P13" s="60"/>
      <c r="Q13" s="6">
        <v>1.2</v>
      </c>
      <c r="R13" s="6">
        <v>1.2</v>
      </c>
      <c r="T13" s="6">
        <v>0.42</v>
      </c>
      <c r="U13" s="1">
        <v>0.42</v>
      </c>
      <c r="AN13" s="19"/>
      <c r="AO13" s="75"/>
    </row>
    <row r="14" spans="1:41" ht="21">
      <c r="A14" s="72">
        <v>2543</v>
      </c>
      <c r="B14" s="62">
        <f t="shared" si="0"/>
        <v>160.85000000000002</v>
      </c>
      <c r="C14" s="63">
        <v>206.06</v>
      </c>
      <c r="D14" s="64">
        <v>37146</v>
      </c>
      <c r="E14" s="70">
        <f t="shared" si="2"/>
        <v>159.88000000000002</v>
      </c>
      <c r="F14" s="63">
        <v>100.58</v>
      </c>
      <c r="G14" s="71">
        <v>37146</v>
      </c>
      <c r="H14" s="62">
        <f t="shared" si="1"/>
        <v>157.66</v>
      </c>
      <c r="I14" s="63">
        <v>0.32</v>
      </c>
      <c r="J14" s="64">
        <v>37239</v>
      </c>
      <c r="K14" s="70">
        <f t="shared" si="3"/>
        <v>157.66</v>
      </c>
      <c r="L14" s="63">
        <v>0.32</v>
      </c>
      <c r="M14" s="71">
        <v>37240</v>
      </c>
      <c r="N14" s="62">
        <v>78.227</v>
      </c>
      <c r="O14" s="68">
        <v>2.48</v>
      </c>
      <c r="P14" s="60"/>
      <c r="Q14" s="6">
        <v>3.58</v>
      </c>
      <c r="R14" s="6">
        <v>2.61</v>
      </c>
      <c r="T14" s="6">
        <v>0.39</v>
      </c>
      <c r="U14" s="1">
        <v>0.39</v>
      </c>
      <c r="AN14" s="19"/>
      <c r="AO14" s="75"/>
    </row>
    <row r="15" spans="1:41" ht="21">
      <c r="A15" s="72">
        <v>2544</v>
      </c>
      <c r="B15" s="62">
        <f t="shared" si="0"/>
        <v>161.57000000000002</v>
      </c>
      <c r="C15" s="76">
        <v>350.5</v>
      </c>
      <c r="D15" s="64">
        <v>37480</v>
      </c>
      <c r="E15" s="70">
        <f t="shared" si="2"/>
        <v>160.73000000000002</v>
      </c>
      <c r="F15" s="63">
        <v>194.8</v>
      </c>
      <c r="G15" s="71">
        <v>37480</v>
      </c>
      <c r="H15" s="62">
        <f t="shared" si="1"/>
        <v>157.63000000000002</v>
      </c>
      <c r="I15" s="63">
        <v>0.048</v>
      </c>
      <c r="J15" s="64">
        <v>37399</v>
      </c>
      <c r="K15" s="70">
        <f t="shared" si="3"/>
        <v>157.65</v>
      </c>
      <c r="L15" s="63">
        <v>0.33</v>
      </c>
      <c r="M15" s="71">
        <v>37376</v>
      </c>
      <c r="N15" s="62">
        <v>73.905</v>
      </c>
      <c r="O15" s="68">
        <v>2.34</v>
      </c>
      <c r="P15" s="60"/>
      <c r="Q15" s="6">
        <v>4.3</v>
      </c>
      <c r="R15" s="6">
        <v>3.46</v>
      </c>
      <c r="T15" s="6">
        <v>0.36</v>
      </c>
      <c r="U15" s="1">
        <v>0.38</v>
      </c>
      <c r="AN15" s="19"/>
      <c r="AO15" s="75"/>
    </row>
    <row r="16" spans="1:41" ht="21">
      <c r="A16" s="72">
        <v>2545</v>
      </c>
      <c r="B16" s="62">
        <f t="shared" si="0"/>
        <v>159.67000000000002</v>
      </c>
      <c r="C16" s="63">
        <v>73</v>
      </c>
      <c r="D16" s="64">
        <v>37528</v>
      </c>
      <c r="E16" s="70">
        <f t="shared" si="2"/>
        <v>159.47</v>
      </c>
      <c r="F16" s="63">
        <v>60.4</v>
      </c>
      <c r="G16" s="71">
        <v>37528</v>
      </c>
      <c r="H16" s="62">
        <f t="shared" si="1"/>
        <v>157.65</v>
      </c>
      <c r="I16" s="63">
        <v>0</v>
      </c>
      <c r="J16" s="64">
        <v>37419</v>
      </c>
      <c r="K16" s="70">
        <f t="shared" si="3"/>
        <v>157.65</v>
      </c>
      <c r="L16" s="63">
        <v>0</v>
      </c>
      <c r="M16" s="71">
        <v>37419</v>
      </c>
      <c r="N16" s="62">
        <v>119.39</v>
      </c>
      <c r="O16" s="68">
        <v>3.785821083</v>
      </c>
      <c r="P16" s="60"/>
      <c r="Q16" s="6">
        <v>2.4</v>
      </c>
      <c r="R16" s="6">
        <v>2.2</v>
      </c>
      <c r="T16" s="6">
        <v>0.38</v>
      </c>
      <c r="U16" s="1">
        <v>0.38</v>
      </c>
      <c r="AN16" s="19"/>
      <c r="AO16" s="77"/>
    </row>
    <row r="17" spans="1:41" ht="21">
      <c r="A17" s="72">
        <v>2546</v>
      </c>
      <c r="B17" s="62">
        <f t="shared" si="0"/>
        <v>160.46</v>
      </c>
      <c r="C17" s="63">
        <v>149</v>
      </c>
      <c r="D17" s="64">
        <v>38608</v>
      </c>
      <c r="E17" s="70">
        <f t="shared" si="2"/>
        <v>159.91</v>
      </c>
      <c r="F17" s="63">
        <v>94</v>
      </c>
      <c r="G17" s="71">
        <v>38608</v>
      </c>
      <c r="H17" s="62">
        <f t="shared" si="1"/>
        <v>157.54000000000002</v>
      </c>
      <c r="I17" s="63">
        <v>0.08</v>
      </c>
      <c r="J17" s="71">
        <v>38510</v>
      </c>
      <c r="K17" s="70">
        <f t="shared" si="3"/>
        <v>157.54000000000002</v>
      </c>
      <c r="L17" s="63">
        <v>0.08</v>
      </c>
      <c r="M17" s="71">
        <v>38510</v>
      </c>
      <c r="N17" s="62">
        <v>70.762</v>
      </c>
      <c r="O17" s="68">
        <v>2.24</v>
      </c>
      <c r="P17" s="60"/>
      <c r="Q17" s="6">
        <v>3.19</v>
      </c>
      <c r="R17" s="6">
        <v>2.64</v>
      </c>
      <c r="T17" s="6">
        <v>0.27</v>
      </c>
      <c r="U17" s="1">
        <v>0.27</v>
      </c>
      <c r="AN17" s="19"/>
      <c r="AO17" s="75"/>
    </row>
    <row r="18" spans="1:41" ht="21">
      <c r="A18" s="72">
        <v>2547</v>
      </c>
      <c r="B18" s="78">
        <v>164.19</v>
      </c>
      <c r="C18" s="79">
        <v>676.86</v>
      </c>
      <c r="D18" s="64">
        <v>38154</v>
      </c>
      <c r="E18" s="70">
        <f t="shared" si="2"/>
        <v>161.7</v>
      </c>
      <c r="F18" s="63">
        <v>271.4</v>
      </c>
      <c r="G18" s="71">
        <v>38154</v>
      </c>
      <c r="H18" s="62">
        <f t="shared" si="1"/>
        <v>157.56</v>
      </c>
      <c r="I18" s="63">
        <v>0.09</v>
      </c>
      <c r="J18" s="71">
        <v>38306</v>
      </c>
      <c r="K18" s="70">
        <f t="shared" si="3"/>
        <v>157.56</v>
      </c>
      <c r="L18" s="63">
        <v>0.09</v>
      </c>
      <c r="M18" s="71">
        <v>38306</v>
      </c>
      <c r="N18" s="62">
        <v>139.87296</v>
      </c>
      <c r="O18" s="68">
        <f aca="true" t="shared" si="4" ref="O18:O26">N18*0.0317097</f>
        <v>4.435329599712</v>
      </c>
      <c r="P18" s="60"/>
      <c r="Q18" s="73">
        <f>B18-Q5</f>
        <v>6.9199999999999875</v>
      </c>
      <c r="R18" s="6">
        <v>4.429999999999978</v>
      </c>
      <c r="T18" s="6">
        <v>0.28999999999999204</v>
      </c>
      <c r="U18" s="1">
        <v>0.28999999999999204</v>
      </c>
      <c r="AN18" s="19"/>
      <c r="AO18" s="75"/>
    </row>
    <row r="19" spans="1:20" ht="21">
      <c r="A19" s="72">
        <v>2548</v>
      </c>
      <c r="B19" s="80">
        <v>160.07</v>
      </c>
      <c r="C19" s="81">
        <v>74.39</v>
      </c>
      <c r="D19" s="82">
        <v>38623</v>
      </c>
      <c r="E19" s="83">
        <v>160.03</v>
      </c>
      <c r="F19" s="81">
        <v>72.46</v>
      </c>
      <c r="G19" s="84">
        <v>38623</v>
      </c>
      <c r="H19" s="83">
        <v>157.68</v>
      </c>
      <c r="I19" s="81">
        <v>0.05</v>
      </c>
      <c r="J19" s="84">
        <v>38514</v>
      </c>
      <c r="K19" s="83">
        <v>157.68</v>
      </c>
      <c r="L19" s="81">
        <v>0.05</v>
      </c>
      <c r="M19" s="84">
        <v>38690</v>
      </c>
      <c r="N19" s="80">
        <v>329.2565760000001</v>
      </c>
      <c r="O19" s="68">
        <f t="shared" si="4"/>
        <v>10.440627247987203</v>
      </c>
      <c r="P19" s="60"/>
      <c r="Q19" s="6">
        <f>B19-Q5</f>
        <v>2.799999999999983</v>
      </c>
      <c r="T19" s="6">
        <f>H19-Q5</f>
        <v>0.4099999999999966</v>
      </c>
    </row>
    <row r="20" spans="1:21" ht="21">
      <c r="A20" s="72">
        <v>2549</v>
      </c>
      <c r="B20" s="80">
        <v>161.95</v>
      </c>
      <c r="C20" s="81">
        <v>416.5</v>
      </c>
      <c r="D20" s="84">
        <v>38616</v>
      </c>
      <c r="E20" s="83">
        <v>160.865</v>
      </c>
      <c r="F20" s="81">
        <v>192.8</v>
      </c>
      <c r="G20" s="84">
        <v>38616</v>
      </c>
      <c r="H20" s="80">
        <f>1.26+Q5</f>
        <v>158.53</v>
      </c>
      <c r="I20" s="81">
        <v>0</v>
      </c>
      <c r="J20" s="82">
        <v>339</v>
      </c>
      <c r="K20" s="83">
        <f>1.26+Q5</f>
        <v>158.53</v>
      </c>
      <c r="L20" s="81">
        <v>0</v>
      </c>
      <c r="M20" s="84">
        <v>38700</v>
      </c>
      <c r="N20" s="80">
        <v>375.04857599999997</v>
      </c>
      <c r="O20" s="68">
        <f t="shared" si="4"/>
        <v>11.8926778303872</v>
      </c>
      <c r="P20" s="60"/>
      <c r="Q20" s="6">
        <f>B20-Q5</f>
        <v>4.679999999999978</v>
      </c>
      <c r="T20" s="1">
        <v>1.26</v>
      </c>
      <c r="U20" s="6"/>
    </row>
    <row r="21" spans="1:20" ht="21">
      <c r="A21" s="72">
        <v>2550</v>
      </c>
      <c r="B21" s="80">
        <f>Q5+2.4</f>
        <v>159.67000000000002</v>
      </c>
      <c r="C21" s="81">
        <v>27</v>
      </c>
      <c r="D21" s="84">
        <v>38612</v>
      </c>
      <c r="E21" s="83">
        <v>159.66</v>
      </c>
      <c r="F21" s="81">
        <v>26.2</v>
      </c>
      <c r="G21" s="84">
        <v>38581</v>
      </c>
      <c r="H21" s="80">
        <f>Q5+1.8</f>
        <v>159.07000000000002</v>
      </c>
      <c r="I21" s="81">
        <v>0.4</v>
      </c>
      <c r="J21" s="82">
        <v>153</v>
      </c>
      <c r="K21" s="83">
        <v>159.07</v>
      </c>
      <c r="L21" s="81">
        <v>0.4</v>
      </c>
      <c r="M21" s="84">
        <v>153</v>
      </c>
      <c r="N21" s="80">
        <v>54.61</v>
      </c>
      <c r="O21" s="85">
        <f t="shared" si="4"/>
        <v>1.731666717</v>
      </c>
      <c r="P21" s="60"/>
      <c r="Q21" s="6">
        <f>B21-Q5</f>
        <v>2.4000000000000057</v>
      </c>
      <c r="R21" s="37"/>
      <c r="T21" s="6">
        <v>1.8</v>
      </c>
    </row>
    <row r="22" spans="1:20" ht="21">
      <c r="A22" s="72">
        <v>2551</v>
      </c>
      <c r="B22" s="86">
        <v>159.63</v>
      </c>
      <c r="C22" s="87">
        <v>23.76</v>
      </c>
      <c r="D22" s="84">
        <v>38509</v>
      </c>
      <c r="E22" s="88">
        <v>159.62</v>
      </c>
      <c r="F22" s="87">
        <v>23.04</v>
      </c>
      <c r="G22" s="89">
        <v>158</v>
      </c>
      <c r="H22" s="86">
        <v>159.1</v>
      </c>
      <c r="I22" s="87">
        <v>0.4</v>
      </c>
      <c r="J22" s="82">
        <v>212</v>
      </c>
      <c r="K22" s="88">
        <v>159.1</v>
      </c>
      <c r="L22" s="87">
        <v>0.4</v>
      </c>
      <c r="M22" s="89">
        <v>212</v>
      </c>
      <c r="N22" s="86">
        <v>53.91</v>
      </c>
      <c r="O22" s="85">
        <f t="shared" si="4"/>
        <v>1.709469927</v>
      </c>
      <c r="P22" s="60"/>
      <c r="Q22" s="6">
        <f>B22-Q5</f>
        <v>2.359999999999985</v>
      </c>
      <c r="T22" s="6">
        <f aca="true" t="shared" si="5" ref="T22:T31">H22-$Q$5</f>
        <v>1.829999999999984</v>
      </c>
    </row>
    <row r="23" spans="1:20" ht="21">
      <c r="A23" s="72">
        <v>2552</v>
      </c>
      <c r="B23" s="80">
        <v>159.87</v>
      </c>
      <c r="C23" s="81">
        <v>52.92</v>
      </c>
      <c r="D23" s="84">
        <v>38586</v>
      </c>
      <c r="E23" s="83">
        <v>159.61</v>
      </c>
      <c r="F23" s="81">
        <v>24.3</v>
      </c>
      <c r="G23" s="89">
        <v>235</v>
      </c>
      <c r="H23" s="80">
        <v>159.14</v>
      </c>
      <c r="I23" s="81">
        <v>0.4</v>
      </c>
      <c r="J23" s="82">
        <v>98</v>
      </c>
      <c r="K23" s="83">
        <v>159.14</v>
      </c>
      <c r="L23" s="81">
        <v>0.4</v>
      </c>
      <c r="M23" s="89">
        <v>98</v>
      </c>
      <c r="N23" s="80">
        <v>61.24</v>
      </c>
      <c r="O23" s="85">
        <f t="shared" si="4"/>
        <v>1.9419020280000001</v>
      </c>
      <c r="P23" s="60"/>
      <c r="Q23" s="6">
        <f>B23-Q5</f>
        <v>2.5999999999999943</v>
      </c>
      <c r="T23" s="6">
        <f t="shared" si="5"/>
        <v>1.8699999999999761</v>
      </c>
    </row>
    <row r="24" spans="1:20" ht="21">
      <c r="A24" s="72">
        <v>2553</v>
      </c>
      <c r="B24" s="80">
        <v>160.5</v>
      </c>
      <c r="C24" s="81">
        <v>142</v>
      </c>
      <c r="D24" s="84">
        <v>38593</v>
      </c>
      <c r="E24" s="83">
        <v>159.97</v>
      </c>
      <c r="F24" s="81">
        <v>66.02</v>
      </c>
      <c r="G24" s="89">
        <v>242</v>
      </c>
      <c r="H24" s="80">
        <v>159.121</v>
      </c>
      <c r="I24" s="81">
        <v>0.4</v>
      </c>
      <c r="J24" s="82">
        <v>40313</v>
      </c>
      <c r="K24" s="83">
        <v>159.143</v>
      </c>
      <c r="L24" s="81">
        <v>0.8</v>
      </c>
      <c r="M24" s="84">
        <v>40313</v>
      </c>
      <c r="N24" s="80">
        <v>73.9</v>
      </c>
      <c r="O24" s="85">
        <f t="shared" si="4"/>
        <v>2.34334683</v>
      </c>
      <c r="P24" s="60"/>
      <c r="Q24" s="6">
        <f aca="true" t="shared" si="6" ref="Q24:Q30">B24-$Q$5</f>
        <v>3.2299999999999898</v>
      </c>
      <c r="T24" s="6">
        <f t="shared" si="5"/>
        <v>1.850999999999999</v>
      </c>
    </row>
    <row r="25" spans="1:20" ht="21">
      <c r="A25" s="72">
        <v>2554</v>
      </c>
      <c r="B25" s="80">
        <v>161.13</v>
      </c>
      <c r="C25" s="81">
        <v>262.15</v>
      </c>
      <c r="D25" s="84">
        <v>40755</v>
      </c>
      <c r="E25" s="83">
        <v>160.441</v>
      </c>
      <c r="F25" s="81">
        <v>132</v>
      </c>
      <c r="G25" s="89">
        <v>40756</v>
      </c>
      <c r="H25" s="80">
        <v>158.97</v>
      </c>
      <c r="I25" s="81">
        <v>0.14</v>
      </c>
      <c r="J25" s="82">
        <v>40854</v>
      </c>
      <c r="K25" s="83">
        <v>159.093</v>
      </c>
      <c r="L25" s="81">
        <v>0.75</v>
      </c>
      <c r="M25" s="84">
        <v>40853</v>
      </c>
      <c r="N25" s="80">
        <v>237.26</v>
      </c>
      <c r="O25" s="85">
        <f t="shared" si="4"/>
        <v>7.523443422</v>
      </c>
      <c r="P25" s="60"/>
      <c r="Q25" s="6">
        <f t="shared" si="6"/>
        <v>3.859999999999985</v>
      </c>
      <c r="T25" s="6">
        <f t="shared" si="5"/>
        <v>1.6999999999999886</v>
      </c>
    </row>
    <row r="26" spans="1:20" ht="21">
      <c r="A26" s="72">
        <v>2555</v>
      </c>
      <c r="B26" s="80">
        <v>160.23</v>
      </c>
      <c r="C26" s="81">
        <v>97.8</v>
      </c>
      <c r="D26" s="84">
        <v>41115</v>
      </c>
      <c r="E26" s="83">
        <v>160.003</v>
      </c>
      <c r="F26" s="81">
        <v>67</v>
      </c>
      <c r="G26" s="89">
        <v>41115</v>
      </c>
      <c r="H26" s="80">
        <v>159.1</v>
      </c>
      <c r="I26" s="81">
        <v>0</v>
      </c>
      <c r="J26" s="82">
        <v>41010</v>
      </c>
      <c r="K26" s="83">
        <v>159.1</v>
      </c>
      <c r="L26" s="81">
        <v>0</v>
      </c>
      <c r="M26" s="84">
        <v>41010</v>
      </c>
      <c r="N26" s="80">
        <v>196.05</v>
      </c>
      <c r="O26" s="85">
        <f t="shared" si="4"/>
        <v>6.216686685000001</v>
      </c>
      <c r="P26" s="60"/>
      <c r="Q26" s="6">
        <f t="shared" si="6"/>
        <v>2.9599999999999795</v>
      </c>
      <c r="T26" s="1">
        <f t="shared" si="5"/>
        <v>1.829999999999984</v>
      </c>
    </row>
    <row r="27" spans="1:20" ht="21">
      <c r="A27" s="90">
        <v>2556</v>
      </c>
      <c r="B27" s="91">
        <v>159.85</v>
      </c>
      <c r="C27" s="92" t="s">
        <v>19</v>
      </c>
      <c r="D27" s="93">
        <v>41517</v>
      </c>
      <c r="E27" s="94">
        <v>159.56</v>
      </c>
      <c r="F27" s="92" t="s">
        <v>19</v>
      </c>
      <c r="G27" s="93">
        <v>41517</v>
      </c>
      <c r="H27" s="91">
        <v>159.16</v>
      </c>
      <c r="I27" s="92" t="s">
        <v>19</v>
      </c>
      <c r="J27" s="95">
        <v>41317</v>
      </c>
      <c r="K27" s="94">
        <v>159.16</v>
      </c>
      <c r="L27" s="92" t="s">
        <v>19</v>
      </c>
      <c r="M27" s="93">
        <v>41318</v>
      </c>
      <c r="N27" s="96" t="s">
        <v>19</v>
      </c>
      <c r="O27" s="97" t="s">
        <v>19</v>
      </c>
      <c r="P27" s="60"/>
      <c r="Q27" s="6">
        <f t="shared" si="6"/>
        <v>2.579999999999984</v>
      </c>
      <c r="T27" s="1">
        <f t="shared" si="5"/>
        <v>1.8899999999999864</v>
      </c>
    </row>
    <row r="28" spans="1:20" ht="21">
      <c r="A28" s="72">
        <v>2557</v>
      </c>
      <c r="B28" s="80">
        <v>159.95</v>
      </c>
      <c r="C28" s="81">
        <v>68.75</v>
      </c>
      <c r="D28" s="84">
        <v>41884</v>
      </c>
      <c r="E28" s="83">
        <v>159.678</v>
      </c>
      <c r="F28" s="81">
        <v>36</v>
      </c>
      <c r="G28" s="84">
        <v>41884</v>
      </c>
      <c r="H28" s="80">
        <v>159.15</v>
      </c>
      <c r="I28" s="81">
        <v>0</v>
      </c>
      <c r="J28" s="82">
        <v>41785</v>
      </c>
      <c r="K28" s="83">
        <v>159.153</v>
      </c>
      <c r="L28" s="81">
        <v>0</v>
      </c>
      <c r="M28" s="84">
        <v>41785</v>
      </c>
      <c r="N28" s="80">
        <v>44.6</v>
      </c>
      <c r="O28" s="85">
        <f>N28*0.0317097</f>
        <v>1.41425262</v>
      </c>
      <c r="P28" s="60"/>
      <c r="Q28" s="1">
        <f t="shared" si="6"/>
        <v>2.6799999999999784</v>
      </c>
      <c r="T28" s="1">
        <f t="shared" si="5"/>
        <v>1.8799999999999955</v>
      </c>
    </row>
    <row r="29" spans="1:20" ht="21">
      <c r="A29" s="72">
        <v>2558</v>
      </c>
      <c r="B29" s="80">
        <v>159.44</v>
      </c>
      <c r="C29" s="81">
        <v>9.7</v>
      </c>
      <c r="D29" s="84">
        <v>42289</v>
      </c>
      <c r="E29" s="83">
        <v>159.411</v>
      </c>
      <c r="F29" s="81">
        <v>8.05</v>
      </c>
      <c r="G29" s="84">
        <v>42289</v>
      </c>
      <c r="H29" s="80">
        <v>158.07</v>
      </c>
      <c r="I29" s="81">
        <v>0</v>
      </c>
      <c r="J29" s="82">
        <v>42044</v>
      </c>
      <c r="K29" s="83">
        <v>158.07</v>
      </c>
      <c r="L29" s="81">
        <v>0</v>
      </c>
      <c r="M29" s="84">
        <v>42045</v>
      </c>
      <c r="N29" s="80">
        <v>29.26</v>
      </c>
      <c r="O29" s="85">
        <f>N29*0.0317097</f>
        <v>0.9278258220000001</v>
      </c>
      <c r="P29" s="60"/>
      <c r="Q29" s="1">
        <f t="shared" si="6"/>
        <v>2.1699999999999875</v>
      </c>
      <c r="T29" s="1">
        <f t="shared" si="5"/>
        <v>0.799999999999983</v>
      </c>
    </row>
    <row r="30" spans="1:20" ht="22.5" customHeight="1">
      <c r="A30" s="72">
        <v>2559</v>
      </c>
      <c r="B30" s="80">
        <v>160.32</v>
      </c>
      <c r="C30" s="81">
        <v>109.5</v>
      </c>
      <c r="D30" s="84">
        <v>42655</v>
      </c>
      <c r="E30" s="83">
        <v>159.85</v>
      </c>
      <c r="F30" s="81">
        <v>50.5</v>
      </c>
      <c r="G30" s="84">
        <v>42655</v>
      </c>
      <c r="H30" s="80">
        <v>158.94</v>
      </c>
      <c r="I30" s="81">
        <v>0</v>
      </c>
      <c r="J30" s="82">
        <v>42507</v>
      </c>
      <c r="K30" s="83">
        <v>158.973</v>
      </c>
      <c r="L30" s="81">
        <v>0</v>
      </c>
      <c r="M30" s="84">
        <v>42507</v>
      </c>
      <c r="N30" s="80">
        <v>118.52</v>
      </c>
      <c r="O30" s="85">
        <f>N30*0.0317097</f>
        <v>3.7582336439999997</v>
      </c>
      <c r="P30" s="60"/>
      <c r="Q30" s="1">
        <f t="shared" si="6"/>
        <v>3.049999999999983</v>
      </c>
      <c r="T30" s="1">
        <f t="shared" si="5"/>
        <v>1.6699999999999875</v>
      </c>
    </row>
    <row r="31" spans="1:20" ht="21">
      <c r="A31" s="98">
        <v>2560</v>
      </c>
      <c r="B31" s="80">
        <v>159.83</v>
      </c>
      <c r="C31" s="81">
        <v>71.5</v>
      </c>
      <c r="D31" s="82">
        <v>43306</v>
      </c>
      <c r="E31" s="83">
        <v>159.64</v>
      </c>
      <c r="F31" s="81">
        <v>37</v>
      </c>
      <c r="G31" s="84">
        <v>43306</v>
      </c>
      <c r="H31" s="80">
        <v>159.16</v>
      </c>
      <c r="I31" s="81">
        <v>0</v>
      </c>
      <c r="J31" s="82">
        <v>43440</v>
      </c>
      <c r="K31" s="83">
        <v>159.16</v>
      </c>
      <c r="L31" s="81">
        <v>0</v>
      </c>
      <c r="M31" s="84">
        <v>43442</v>
      </c>
      <c r="N31" s="80">
        <v>81.68</v>
      </c>
      <c r="O31" s="85">
        <v>2.59</v>
      </c>
      <c r="P31" s="60"/>
      <c r="Q31" s="1">
        <v>2.56</v>
      </c>
      <c r="T31" s="1">
        <f t="shared" si="5"/>
        <v>1.8899999999999864</v>
      </c>
    </row>
    <row r="32" spans="1:16" ht="21">
      <c r="A32" s="98"/>
      <c r="B32" s="80"/>
      <c r="C32" s="81"/>
      <c r="D32" s="82"/>
      <c r="E32" s="83"/>
      <c r="F32" s="81"/>
      <c r="G32" s="84"/>
      <c r="H32" s="80"/>
      <c r="I32" s="81"/>
      <c r="J32" s="82"/>
      <c r="K32" s="83"/>
      <c r="L32" s="81"/>
      <c r="M32" s="84"/>
      <c r="N32" s="80"/>
      <c r="O32" s="85"/>
      <c r="P32" s="60"/>
    </row>
    <row r="33" spans="1:16" ht="21">
      <c r="A33" s="98"/>
      <c r="B33" s="80"/>
      <c r="C33" s="81"/>
      <c r="D33" s="82"/>
      <c r="E33" s="83"/>
      <c r="F33" s="81"/>
      <c r="G33" s="84"/>
      <c r="H33" s="80"/>
      <c r="I33" s="81"/>
      <c r="J33" s="82"/>
      <c r="K33" s="83"/>
      <c r="L33" s="81"/>
      <c r="M33" s="84"/>
      <c r="N33" s="80"/>
      <c r="O33" s="85"/>
      <c r="P33" s="60"/>
    </row>
    <row r="34" spans="1:16" ht="22.5" customHeight="1">
      <c r="A34" s="72"/>
      <c r="B34" s="80"/>
      <c r="C34" s="81"/>
      <c r="D34" s="99"/>
      <c r="E34" s="83"/>
      <c r="F34" s="81"/>
      <c r="G34" s="84"/>
      <c r="H34" s="100"/>
      <c r="I34" s="81"/>
      <c r="J34" s="82"/>
      <c r="K34" s="83"/>
      <c r="L34" s="81"/>
      <c r="M34" s="84"/>
      <c r="N34" s="80"/>
      <c r="O34" s="85"/>
      <c r="P34" s="101"/>
    </row>
    <row r="35" spans="1:16" ht="22.5" customHeight="1">
      <c r="A35" s="72"/>
      <c r="B35" s="80"/>
      <c r="C35" s="81"/>
      <c r="D35" s="82"/>
      <c r="E35" s="83"/>
      <c r="F35" s="81"/>
      <c r="G35" s="84"/>
      <c r="H35" s="100"/>
      <c r="I35" s="81"/>
      <c r="J35" s="82"/>
      <c r="K35" s="83"/>
      <c r="L35" s="81"/>
      <c r="M35" s="84"/>
      <c r="N35" s="80"/>
      <c r="O35" s="85"/>
      <c r="P35" s="101"/>
    </row>
    <row r="36" spans="1:16" ht="22.5" customHeight="1">
      <c r="A36" s="72"/>
      <c r="B36" s="102"/>
      <c r="C36" s="103"/>
      <c r="D36" s="104" t="s">
        <v>22</v>
      </c>
      <c r="E36" s="105"/>
      <c r="F36" s="103"/>
      <c r="G36" s="106"/>
      <c r="H36" s="107"/>
      <c r="I36" s="103"/>
      <c r="J36" s="108"/>
      <c r="K36" s="105"/>
      <c r="L36" s="103"/>
      <c r="M36" s="109"/>
      <c r="N36" s="102"/>
      <c r="O36" s="110"/>
      <c r="P36" s="101"/>
    </row>
    <row r="37" spans="1:16" ht="22.5" customHeight="1">
      <c r="A37" s="111"/>
      <c r="B37" s="112"/>
      <c r="C37" s="113"/>
      <c r="D37" s="114"/>
      <c r="E37" s="115" t="s">
        <v>21</v>
      </c>
      <c r="F37" s="113"/>
      <c r="G37" s="116"/>
      <c r="H37" s="117"/>
      <c r="I37" s="113"/>
      <c r="J37" s="118"/>
      <c r="K37" s="119"/>
      <c r="L37" s="113"/>
      <c r="M37" s="120"/>
      <c r="N37" s="112"/>
      <c r="O37" s="121"/>
      <c r="P37" s="101"/>
    </row>
  </sheetData>
  <sheetProtection/>
  <printOptions/>
  <pageMargins left="0.97" right="0.31" top="0.54" bottom="0.39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2010-12-01T07:00:15Z</cp:lastPrinted>
  <dcterms:created xsi:type="dcterms:W3CDTF">1994-01-31T08:04:27Z</dcterms:created>
  <dcterms:modified xsi:type="dcterms:W3CDTF">2018-06-19T08:15:54Z</dcterms:modified>
  <cp:category/>
  <cp:version/>
  <cp:contentType/>
  <cp:contentStatus/>
</cp:coreProperties>
</file>