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Y.13A" sheetId="1" r:id="rId1"/>
    <sheet name="Sheet2" sheetId="2" r:id="rId2"/>
    <sheet name="Sheet3" sheetId="3" r:id="rId3"/>
  </sheets>
  <definedNames>
    <definedName name="_xlnm.Print_Area" localSheetId="0">'Return Y.13A'!$A$1:$Q$34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<sst xmlns="http://schemas.openxmlformats.org/spreadsheetml/2006/main" count="50" uniqueCount="25">
  <si>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</si>
  <si>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</si>
  <si>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</si>
  <si>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</si>
  <si>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</si>
  <si>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</si>
  <si>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</si>
  <si>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</si>
  <si>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</si>
  <si>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</si>
  <si>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</si>
  <si>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</si>
  <si>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</si>
  <si>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</si>
  <si>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</si>
  <si>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</si>
  <si>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</si>
  <si>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</si>
  <si>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</si>
  <si>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</si>
  <si>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</si>
  <si>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</si>
  <si>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</si>
  <si>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</si>
  <si>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Y.13A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</si>
</sst>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4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6"/>
      <color indexed="10"/>
      <name val="AngsanaUPC"/>
      <family val="1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8" fillId="0" borderId="0" xfId="0" applyFont="1" applyAlignment="1">
      <alignment/>
    </xf>
    <xf numFmtId="225" fontId="19" fillId="0" borderId="0" xfId="0" applyNumberFormat="1" applyFont="1" applyAlignment="1" applyProtection="1">
      <alignment horizontal="center"/>
      <protection/>
    </xf>
    <xf numFmtId="1" fontId="12" fillId="2" borderId="1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right"/>
    </xf>
    <xf numFmtId="1" fontId="13" fillId="2" borderId="1" xfId="0" applyNumberFormat="1" applyFont="1" applyFill="1" applyBorder="1" applyAlignment="1">
      <alignment/>
    </xf>
    <xf numFmtId="1" fontId="13" fillId="2" borderId="1" xfId="0" applyNumberFormat="1" applyFont="1" applyFill="1" applyBorder="1" applyAlignment="1">
      <alignment/>
    </xf>
    <xf numFmtId="1" fontId="10" fillId="0" borderId="2" xfId="0" applyNumberFormat="1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221" fontId="13" fillId="0" borderId="5" xfId="0" applyNumberFormat="1" applyFont="1" applyFill="1" applyBorder="1" applyAlignment="1">
      <alignment/>
    </xf>
    <xf numFmtId="221" fontId="13" fillId="0" borderId="5" xfId="0" applyNumberFormat="1" applyFont="1" applyFill="1" applyBorder="1" applyAlignment="1">
      <alignment horizontal="right"/>
    </xf>
    <xf numFmtId="1" fontId="10" fillId="0" borderId="6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right"/>
    </xf>
    <xf numFmtId="221" fontId="13" fillId="0" borderId="9" xfId="0" applyNumberFormat="1" applyFont="1" applyFill="1" applyBorder="1" applyAlignment="1">
      <alignment horizontal="right"/>
    </xf>
    <xf numFmtId="1" fontId="12" fillId="0" borderId="8" xfId="0" applyNumberFormat="1" applyFont="1" applyFill="1" applyBorder="1" applyAlignment="1">
      <alignment/>
    </xf>
    <xf numFmtId="221" fontId="13" fillId="0" borderId="9" xfId="0" applyNumberFormat="1" applyFont="1" applyFill="1" applyBorder="1" applyAlignment="1">
      <alignment/>
    </xf>
    <xf numFmtId="1" fontId="12" fillId="0" borderId="8" xfId="0" applyNumberFormat="1" applyFont="1" applyFill="1" applyBorder="1" applyAlignment="1">
      <alignment horizontal="right" vertical="center"/>
    </xf>
    <xf numFmtId="1" fontId="13" fillId="0" borderId="9" xfId="0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/>
    </xf>
    <xf numFmtId="0" fontId="13" fillId="0" borderId="9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1" fontId="12" fillId="0" borderId="4" xfId="0" applyNumberFormat="1" applyFont="1" applyFill="1" applyBorder="1" applyAlignment="1">
      <alignment horizontal="right"/>
    </xf>
    <xf numFmtId="221" fontId="13" fillId="0" borderId="5" xfId="0" applyNumberFormat="1" applyFont="1" applyFill="1" applyBorder="1" applyAlignment="1">
      <alignment horizontal="right"/>
    </xf>
    <xf numFmtId="221" fontId="13" fillId="0" borderId="13" xfId="0" applyNumberFormat="1" applyFont="1" applyFill="1" applyBorder="1" applyAlignment="1">
      <alignment/>
    </xf>
    <xf numFmtId="0" fontId="12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2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21" fontId="0" fillId="0" borderId="0" xfId="0" applyNumberFormat="1" applyFont="1" applyBorder="1" applyAlignment="1">
      <alignment/>
    </xf>
    <xf numFmtId="221" fontId="13" fillId="0" borderId="5" xfId="0" applyNumberFormat="1" applyFont="1" applyFill="1" applyBorder="1" applyAlignment="1">
      <alignment horizontal="right" vertical="center"/>
    </xf>
    <xf numFmtId="221" fontId="13" fillId="0" borderId="18" xfId="0" applyNumberFormat="1" applyFont="1" applyFill="1" applyBorder="1" applyAlignment="1">
      <alignment/>
    </xf>
    <xf numFmtId="221" fontId="0" fillId="0" borderId="0" xfId="0" applyNumberFormat="1" applyFont="1" applyBorder="1" applyAlignment="1" applyProtection="1">
      <alignment/>
      <protection/>
    </xf>
    <xf numFmtId="221" fontId="0" fillId="0" borderId="0" xfId="0" applyNumberFormat="1" applyFont="1" applyBorder="1" applyAlignment="1" applyProtection="1">
      <alignment horizontal="right" vertical="justify"/>
      <protection/>
    </xf>
    <xf numFmtId="221" fontId="13" fillId="0" borderId="18" xfId="0" applyNumberFormat="1" applyFont="1" applyFill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20" fillId="2" borderId="22" xfId="0" applyNumberFormat="1" applyFont="1" applyFill="1" applyBorder="1" applyAlignment="1">
      <alignment horizontal="center"/>
    </xf>
    <xf numFmtId="2" fontId="20" fillId="2" borderId="23" xfId="0" applyNumberFormat="1" applyFont="1" applyFill="1" applyBorder="1" applyAlignment="1">
      <alignment horizontal="center"/>
    </xf>
    <xf numFmtId="2" fontId="20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Y.13A น้ำงาว อ.งาว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Y.13A'!$D$33:$O$33</c:f>
              <c:numCache/>
            </c:numRef>
          </c:xVal>
          <c:yVal>
            <c:numRef>
              <c:f>'Return Y.13A'!$D$34:$O$34</c:f>
              <c:numCache/>
            </c:numRef>
          </c:yVal>
          <c:smooth val="0"/>
        </c:ser>
        <c:axId val="47258201"/>
        <c:axId val="22670626"/>
      </c:scatterChart>
      <c:valAx>
        <c:axId val="4725820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670626"/>
        <c:crossesAt val="10"/>
        <c:crossBetween val="midCat"/>
        <c:dispUnits/>
        <c:majorUnit val="10"/>
      </c:valAx>
      <c:valAx>
        <c:axId val="2267062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2582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161925</xdr:rowOff>
    </xdr:from>
    <xdr:to>
      <xdr:col>7</xdr:col>
      <xdr:colOff>228600</xdr:colOff>
      <xdr:row>40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7277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S14" sqref="S14"/>
    </sheetView>
  </sheetViews>
  <sheetFormatPr defaultColWidth="9.140625" defaultRowHeight="21.75"/>
  <cols>
    <col min="1" max="1" width="5.85156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11.00390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22</v>
      </c>
      <c r="U1" s="5"/>
      <c r="V1" s="5"/>
      <c r="W1" s="6"/>
      <c r="X1" s="5"/>
      <c r="Y1" s="4" t="s">
        <v>3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4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5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23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6</v>
      </c>
      <c r="U4" s="5"/>
      <c r="V4" s="13">
        <f>AVERAGE(J41:J62)</f>
        <v>58.30681818181817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9" t="s">
        <v>1</v>
      </c>
      <c r="B5" s="70" t="s">
        <v>20</v>
      </c>
      <c r="C5" s="74" t="s">
        <v>1</v>
      </c>
      <c r="D5" s="75" t="s">
        <v>20</v>
      </c>
      <c r="E5" s="20"/>
      <c r="F5"/>
      <c r="K5" s="2" t="s">
        <v>0</v>
      </c>
      <c r="L5" s="3"/>
      <c r="M5" s="12" t="s">
        <v>0</v>
      </c>
      <c r="T5" s="4" t="s">
        <v>7</v>
      </c>
      <c r="U5" s="5"/>
      <c r="V5" s="13">
        <f>(VAR(J41:J62))</f>
        <v>1073.5547941558464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71">
        <v>2531</v>
      </c>
      <c r="B6" s="72">
        <v>27.7</v>
      </c>
      <c r="C6" s="78"/>
      <c r="D6" s="79"/>
      <c r="E6" s="20"/>
      <c r="F6"/>
      <c r="K6" s="2" t="s">
        <v>8</v>
      </c>
      <c r="L6" s="3"/>
      <c r="M6" s="12" t="s">
        <v>0</v>
      </c>
      <c r="T6" s="4" t="s">
        <v>9</v>
      </c>
      <c r="U6" s="5"/>
      <c r="V6" s="13">
        <f>STDEV(J41:J62)</f>
        <v>32.76514602677434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71">
        <v>2532</v>
      </c>
      <c r="B7" s="72">
        <v>35.95</v>
      </c>
      <c r="C7" s="78"/>
      <c r="D7" s="7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71">
        <v>2533</v>
      </c>
      <c r="B8" s="72">
        <v>18.89</v>
      </c>
      <c r="C8" s="78"/>
      <c r="D8" s="7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71">
        <v>2534</v>
      </c>
      <c r="B9" s="72">
        <v>24.96</v>
      </c>
      <c r="C9" s="78"/>
      <c r="D9" s="79"/>
      <c r="E9" s="36"/>
      <c r="F9" s="36"/>
      <c r="U9" t="s">
        <v>17</v>
      </c>
      <c r="V9" s="14">
        <f>+B80</f>
        <v>0.526779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71">
        <v>2545</v>
      </c>
      <c r="B10" s="73">
        <v>125.5</v>
      </c>
      <c r="C10" s="78"/>
      <c r="D10" s="79"/>
      <c r="E10" s="35"/>
      <c r="F10" s="7"/>
      <c r="U10" t="s">
        <v>18</v>
      </c>
      <c r="V10" s="14">
        <f>+B81</f>
        <v>1.07547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71">
        <v>2546</v>
      </c>
      <c r="B11" s="73">
        <v>94.14</v>
      </c>
      <c r="C11" s="78"/>
      <c r="D11" s="7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71">
        <v>2547</v>
      </c>
      <c r="B12" s="72">
        <v>34.02</v>
      </c>
      <c r="C12" s="78"/>
      <c r="D12" s="7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71">
        <v>2548</v>
      </c>
      <c r="B13" s="72">
        <v>118.2</v>
      </c>
      <c r="C13" s="78"/>
      <c r="D13" s="7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71">
        <v>2549</v>
      </c>
      <c r="B14" s="72">
        <v>67.2</v>
      </c>
      <c r="C14" s="78"/>
      <c r="D14" s="7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71">
        <v>2550</v>
      </c>
      <c r="B15" s="72">
        <v>26</v>
      </c>
      <c r="C15" s="78"/>
      <c r="D15" s="7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71">
        <v>2551</v>
      </c>
      <c r="B16" s="72">
        <v>45.48</v>
      </c>
      <c r="C16" s="78"/>
      <c r="D16" s="7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71">
        <v>2552</v>
      </c>
      <c r="B17" s="73">
        <v>63</v>
      </c>
      <c r="C17" s="78"/>
      <c r="D17" s="7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71">
        <v>2553</v>
      </c>
      <c r="B18" s="73">
        <v>61.9</v>
      </c>
      <c r="C18" s="78"/>
      <c r="D18" s="7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71">
        <v>2554</v>
      </c>
      <c r="B19" s="97">
        <v>100.25</v>
      </c>
      <c r="C19" s="76"/>
      <c r="D19" s="77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6">
        <v>2555</v>
      </c>
      <c r="B20" s="98">
        <v>59</v>
      </c>
      <c r="C20" s="76"/>
      <c r="D20" s="77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2556</v>
      </c>
      <c r="B21" s="88">
        <v>46.7</v>
      </c>
      <c r="C21" s="78"/>
      <c r="D21" s="7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6">
        <v>2557</v>
      </c>
      <c r="B22" s="101">
        <v>99.25</v>
      </c>
      <c r="C22" s="78"/>
      <c r="D22" s="7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71">
        <v>2558</v>
      </c>
      <c r="B23" s="72">
        <v>27.1</v>
      </c>
      <c r="C23" s="78"/>
      <c r="D23" s="7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71">
        <v>2559</v>
      </c>
      <c r="B24" s="72">
        <v>52.63</v>
      </c>
      <c r="C24" s="78"/>
      <c r="D24" s="7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6">
        <v>2560</v>
      </c>
      <c r="B25" s="72">
        <v>29.04</v>
      </c>
      <c r="C25" s="76"/>
      <c r="D25" s="77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71">
        <v>2561</v>
      </c>
      <c r="B26" s="72">
        <v>91.8</v>
      </c>
      <c r="C26" s="76"/>
      <c r="D26" s="77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71">
        <v>2562</v>
      </c>
      <c r="B27" s="73">
        <v>34.04</v>
      </c>
      <c r="C27" s="80"/>
      <c r="D27" s="81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71"/>
      <c r="B28" s="73"/>
      <c r="C28" s="82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71"/>
      <c r="B29" s="97"/>
      <c r="C29" s="80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6"/>
      <c r="B30" s="98"/>
      <c r="C30" s="84"/>
      <c r="D30" s="85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/>
      <c r="B31" s="88"/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4"/>
      <c r="B32" s="89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8"/>
      <c r="B33" s="39"/>
      <c r="C33" s="61" t="s">
        <v>10</v>
      </c>
      <c r="D33" s="62">
        <v>2</v>
      </c>
      <c r="E33" s="63">
        <v>3</v>
      </c>
      <c r="F33" s="63">
        <v>4</v>
      </c>
      <c r="G33" s="63">
        <v>5</v>
      </c>
      <c r="H33" s="63">
        <v>6</v>
      </c>
      <c r="I33" s="63">
        <v>10</v>
      </c>
      <c r="J33" s="63">
        <v>20</v>
      </c>
      <c r="K33" s="63">
        <v>25</v>
      </c>
      <c r="L33" s="63">
        <v>50</v>
      </c>
      <c r="M33" s="64">
        <v>100</v>
      </c>
      <c r="N33" s="64">
        <v>200</v>
      </c>
      <c r="O33" s="64">
        <v>500</v>
      </c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8"/>
      <c r="B34" s="39"/>
      <c r="C34" s="65" t="s">
        <v>2</v>
      </c>
      <c r="D34" s="66">
        <f>ROUND((((-LN(-LN(1-1/D33)))+$B$83*$B$84)/$B$83),2)</f>
        <v>53.42</v>
      </c>
      <c r="E34" s="65">
        <f aca="true" t="shared" si="1" ref="E34:O34">ROUND((((-LN(-LN(1-1/E33)))+$B$83*$B$84)/$B$83),2)</f>
        <v>69.76</v>
      </c>
      <c r="F34" s="67">
        <f t="shared" si="1"/>
        <v>80.22</v>
      </c>
      <c r="G34" s="67">
        <f t="shared" si="1"/>
        <v>87.96</v>
      </c>
      <c r="H34" s="67">
        <f t="shared" si="1"/>
        <v>94.11</v>
      </c>
      <c r="I34" s="67">
        <f t="shared" si="1"/>
        <v>110.82</v>
      </c>
      <c r="J34" s="67">
        <f t="shared" si="1"/>
        <v>132.75</v>
      </c>
      <c r="K34" s="67">
        <f t="shared" si="1"/>
        <v>139.7</v>
      </c>
      <c r="L34" s="67">
        <f t="shared" si="1"/>
        <v>161.13</v>
      </c>
      <c r="M34" s="68">
        <f t="shared" si="1"/>
        <v>182.41</v>
      </c>
      <c r="N34" s="68">
        <f t="shared" si="1"/>
        <v>203.6</v>
      </c>
      <c r="O34" s="68">
        <f t="shared" si="1"/>
        <v>231.56</v>
      </c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3.25">
      <c r="A36" s="18"/>
      <c r="B36" s="39"/>
      <c r="C36" s="51"/>
      <c r="D36" s="52" t="s">
        <v>11</v>
      </c>
      <c r="E36" s="53"/>
      <c r="F36" s="54" t="s">
        <v>19</v>
      </c>
      <c r="G36" s="53"/>
      <c r="H36" s="54"/>
      <c r="I36" s="53"/>
      <c r="J36" s="54"/>
      <c r="K36" s="54"/>
      <c r="L36" s="54"/>
      <c r="M36" s="55"/>
      <c r="N36" s="50"/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1.75">
      <c r="A37" s="18"/>
      <c r="B37" s="39"/>
      <c r="C37" s="39"/>
      <c r="D37" s="39"/>
      <c r="E37" s="32"/>
      <c r="F37" s="18"/>
      <c r="G37" s="18"/>
      <c r="H37" s="18"/>
      <c r="I37" s="18"/>
      <c r="J37" s="18"/>
      <c r="K37" s="18"/>
      <c r="L37" s="18"/>
      <c r="M37" s="18"/>
      <c r="N37" s="18"/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1"/>
      <c r="D38" s="52"/>
      <c r="E38" s="53"/>
      <c r="F38" s="54"/>
      <c r="G38" s="53"/>
      <c r="H38" s="54"/>
      <c r="I38" s="53"/>
      <c r="J38" s="54"/>
      <c r="K38" s="54"/>
      <c r="L38" s="54"/>
      <c r="M38" s="55"/>
      <c r="N38" s="50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1.7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1.7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1.75">
      <c r="A41" s="32"/>
      <c r="B41" s="39"/>
      <c r="C41" s="39"/>
      <c r="D41" s="39"/>
      <c r="E41" s="15"/>
      <c r="G41" s="59" t="s">
        <v>21</v>
      </c>
      <c r="I41" s="95">
        <v>2531</v>
      </c>
      <c r="J41" s="96">
        <v>27.7</v>
      </c>
      <c r="K41" s="18"/>
      <c r="S41" s="40"/>
      <c r="Y41" s="8"/>
      <c r="Z41" s="8"/>
      <c r="AA41" s="8"/>
      <c r="AB41" s="8"/>
    </row>
    <row r="42" spans="1:28" ht="21.75">
      <c r="A42" s="32"/>
      <c r="B42" s="44"/>
      <c r="C42" s="44"/>
      <c r="D42" s="44"/>
      <c r="E42" s="20"/>
      <c r="I42" s="95">
        <v>2532</v>
      </c>
      <c r="J42" s="96">
        <v>35.95</v>
      </c>
      <c r="K42" s="18"/>
      <c r="S42" s="40"/>
      <c r="Y42" s="8"/>
      <c r="Z42" s="8"/>
      <c r="AA42" s="8"/>
      <c r="AB42" s="8"/>
    </row>
    <row r="43" spans="1:28" ht="21.75">
      <c r="A43" s="32"/>
      <c r="B43" s="45"/>
      <c r="C43" s="45"/>
      <c r="D43" s="45"/>
      <c r="E43" s="20"/>
      <c r="I43" s="95">
        <v>2533</v>
      </c>
      <c r="J43" s="96">
        <v>18.89</v>
      </c>
      <c r="K43" s="18"/>
      <c r="S43" s="40"/>
      <c r="Y43" s="8"/>
      <c r="Z43" s="8"/>
      <c r="AA43" s="8"/>
      <c r="AB43" s="8"/>
    </row>
    <row r="44" spans="1:28" ht="21.75">
      <c r="A44" s="32"/>
      <c r="B44" s="44"/>
      <c r="C44" s="44"/>
      <c r="D44" s="44"/>
      <c r="E44" s="20"/>
      <c r="I44" s="95">
        <v>2534</v>
      </c>
      <c r="J44" s="96">
        <v>24.96</v>
      </c>
      <c r="K44" s="18"/>
      <c r="S44" s="40"/>
      <c r="Y44" s="8"/>
      <c r="Z44" s="8"/>
      <c r="AA44" s="8"/>
      <c r="AB44" s="8"/>
    </row>
    <row r="45" spans="1:28" ht="21.75">
      <c r="A45" s="32"/>
      <c r="B45" s="44"/>
      <c r="C45" s="44"/>
      <c r="D45" s="44"/>
      <c r="E45" s="21"/>
      <c r="I45" s="95">
        <v>2545</v>
      </c>
      <c r="J45" s="96">
        <v>125.5</v>
      </c>
      <c r="K45" s="18"/>
      <c r="S45" s="40"/>
      <c r="Y45" s="8"/>
      <c r="Z45" s="8"/>
      <c r="AA45" s="8"/>
      <c r="AB45" s="8"/>
    </row>
    <row r="46" spans="1:28" ht="21.75">
      <c r="A46" s="30"/>
      <c r="B46" s="38"/>
      <c r="C46" s="38"/>
      <c r="D46" s="38"/>
      <c r="E46" s="21"/>
      <c r="I46" s="95">
        <v>2546</v>
      </c>
      <c r="J46" s="96">
        <v>94.14</v>
      </c>
      <c r="K46" s="18"/>
      <c r="S46" s="40"/>
      <c r="Y46" s="8"/>
      <c r="Z46" s="8"/>
      <c r="AA46" s="8"/>
      <c r="AB46" s="8"/>
    </row>
    <row r="47" spans="1:28" ht="21.75">
      <c r="A47" s="30"/>
      <c r="B47" s="38"/>
      <c r="C47" s="38"/>
      <c r="D47" s="38"/>
      <c r="E47" s="21"/>
      <c r="I47" s="95">
        <v>2547</v>
      </c>
      <c r="J47" s="96">
        <v>34.02</v>
      </c>
      <c r="K47" s="18"/>
      <c r="S47" s="40"/>
      <c r="Y47" s="8"/>
      <c r="Z47" s="8"/>
      <c r="AA47" s="8"/>
      <c r="AB47" s="8"/>
    </row>
    <row r="48" spans="1:28" ht="21.75">
      <c r="A48" s="30"/>
      <c r="B48" s="38"/>
      <c r="C48" s="38"/>
      <c r="D48" s="38"/>
      <c r="E48" s="21"/>
      <c r="I48" s="95">
        <v>2548</v>
      </c>
      <c r="J48" s="96">
        <v>118.2</v>
      </c>
      <c r="K48" s="18"/>
      <c r="S48" s="40"/>
      <c r="Y48" s="8"/>
      <c r="Z48" s="8"/>
      <c r="AA48" s="8"/>
      <c r="AB48" s="8"/>
    </row>
    <row r="49" spans="1:28" ht="21.75">
      <c r="A49" s="30"/>
      <c r="B49" s="38"/>
      <c r="C49" s="38"/>
      <c r="D49" s="38"/>
      <c r="E49" s="21"/>
      <c r="I49" s="95">
        <v>2549</v>
      </c>
      <c r="J49" s="96">
        <v>67.2</v>
      </c>
      <c r="K49" s="18"/>
      <c r="S49" s="40"/>
      <c r="Y49" s="8"/>
      <c r="Z49" s="8"/>
      <c r="AA49" s="8"/>
      <c r="AB49" s="8"/>
    </row>
    <row r="50" spans="1:28" ht="21.75">
      <c r="A50" s="30"/>
      <c r="B50" s="38"/>
      <c r="C50" s="38"/>
      <c r="D50" s="38"/>
      <c r="E50" s="21"/>
      <c r="I50" s="95">
        <v>2550</v>
      </c>
      <c r="J50" s="96">
        <v>26</v>
      </c>
      <c r="K50" s="18"/>
      <c r="S50" s="40"/>
      <c r="Y50" s="8"/>
      <c r="Z50" s="8"/>
      <c r="AA50" s="8"/>
      <c r="AB50" s="8"/>
    </row>
    <row r="51" spans="1:28" ht="21.75">
      <c r="A51" s="30"/>
      <c r="B51" s="38"/>
      <c r="C51" s="38"/>
      <c r="D51" s="38"/>
      <c r="E51" s="21"/>
      <c r="I51" s="95">
        <v>2551</v>
      </c>
      <c r="J51" s="96">
        <v>45.48</v>
      </c>
      <c r="K51" s="18"/>
      <c r="S51" s="40"/>
      <c r="Y51" s="8"/>
      <c r="Z51" s="8"/>
      <c r="AA51" s="8"/>
      <c r="AB51" s="8"/>
    </row>
    <row r="52" spans="1:28" ht="21.75">
      <c r="A52" s="30"/>
      <c r="B52" s="38"/>
      <c r="C52" s="38"/>
      <c r="D52" s="38"/>
      <c r="E52" s="21"/>
      <c r="I52" s="95">
        <v>2552</v>
      </c>
      <c r="J52" s="96">
        <v>63</v>
      </c>
      <c r="K52" s="18"/>
      <c r="S52" s="40"/>
      <c r="Y52" s="8"/>
      <c r="Z52" s="8"/>
      <c r="AA52" s="8"/>
      <c r="AB52" s="8"/>
    </row>
    <row r="53" spans="1:28" ht="21.75">
      <c r="A53" s="30"/>
      <c r="B53" s="38"/>
      <c r="C53" s="38"/>
      <c r="D53" s="38"/>
      <c r="E53" s="21"/>
      <c r="I53" s="95">
        <v>2553</v>
      </c>
      <c r="J53" s="99">
        <v>61.9</v>
      </c>
      <c r="K53" s="18"/>
      <c r="S53" s="40"/>
      <c r="Y53" s="8"/>
      <c r="Z53" s="8"/>
      <c r="AA53" s="8"/>
      <c r="AB53" s="8"/>
    </row>
    <row r="54" spans="1:28" ht="21.75">
      <c r="A54" s="30"/>
      <c r="B54" s="21"/>
      <c r="C54" s="21"/>
      <c r="D54" s="21"/>
      <c r="E54" s="21"/>
      <c r="I54" s="95">
        <v>2554</v>
      </c>
      <c r="J54" s="100">
        <v>100.25</v>
      </c>
      <c r="K54" s="18"/>
      <c r="S54" s="40"/>
      <c r="Y54" s="8"/>
      <c r="Z54" s="8"/>
      <c r="AA54" s="8"/>
      <c r="AB54" s="8"/>
    </row>
    <row r="55" spans="1:28" ht="21.75">
      <c r="A55" s="30"/>
      <c r="B55" s="21"/>
      <c r="C55" s="21"/>
      <c r="D55" s="21"/>
      <c r="E55" s="21"/>
      <c r="I55" s="95">
        <v>2555</v>
      </c>
      <c r="J55" s="96">
        <v>59</v>
      </c>
      <c r="K55" s="18"/>
      <c r="S55" s="40"/>
      <c r="Y55" s="8"/>
      <c r="Z55" s="8"/>
      <c r="AA55" s="8"/>
      <c r="AB55" s="8"/>
    </row>
    <row r="56" spans="2:23" ht="21.75">
      <c r="B56" s="20"/>
      <c r="C56" s="20"/>
      <c r="D56" s="20"/>
      <c r="E56" s="20"/>
      <c r="I56" s="95">
        <v>2556</v>
      </c>
      <c r="J56" s="96">
        <v>46.7</v>
      </c>
      <c r="K56" s="18"/>
      <c r="S56" s="40"/>
      <c r="W56" s="22" t="s">
        <v>0</v>
      </c>
    </row>
    <row r="57" spans="2:26" ht="21.75">
      <c r="B57" s="20"/>
      <c r="C57" s="20"/>
      <c r="D57" s="20"/>
      <c r="E57" s="20"/>
      <c r="I57" s="95">
        <v>2557</v>
      </c>
      <c r="J57" s="96">
        <v>99.25</v>
      </c>
      <c r="K57" s="18"/>
      <c r="S57" s="40"/>
      <c r="Y57" s="22" t="s">
        <v>0</v>
      </c>
      <c r="Z57" s="22" t="s">
        <v>12</v>
      </c>
    </row>
    <row r="58" spans="2:30" ht="21.75">
      <c r="B58" s="20"/>
      <c r="C58" s="20"/>
      <c r="D58" s="20"/>
      <c r="E58" s="20"/>
      <c r="I58" s="95">
        <v>2558</v>
      </c>
      <c r="J58" s="33">
        <v>27.1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1.75">
      <c r="B59" s="20"/>
      <c r="C59" s="20"/>
      <c r="D59" s="20"/>
      <c r="E59" s="20"/>
      <c r="I59" s="95">
        <v>2559</v>
      </c>
      <c r="J59" s="33">
        <v>52.63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1.75">
      <c r="B60" s="20"/>
      <c r="C60" s="20"/>
      <c r="D60" s="20"/>
      <c r="E60" s="20"/>
      <c r="I60" s="95">
        <v>2560</v>
      </c>
      <c r="J60" s="96">
        <v>29.04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1.75">
      <c r="B61" s="20"/>
      <c r="C61" s="20"/>
      <c r="D61" s="20"/>
      <c r="E61" s="20"/>
      <c r="I61" s="95">
        <v>2561</v>
      </c>
      <c r="J61" s="96">
        <v>91.8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1.75">
      <c r="B62" s="20"/>
      <c r="C62" s="20"/>
      <c r="D62" s="20"/>
      <c r="E62" s="20"/>
      <c r="I62" s="95">
        <v>2562</v>
      </c>
      <c r="J62" s="96">
        <v>34.04</v>
      </c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95"/>
      <c r="J63" s="99"/>
      <c r="K63" s="56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95"/>
      <c r="J64" s="100"/>
      <c r="K64" s="57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95"/>
      <c r="J65" s="96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95"/>
      <c r="J66" s="96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95"/>
      <c r="J67" s="96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95"/>
      <c r="J68" s="3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95"/>
      <c r="J69" s="3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18"/>
      <c r="J70" s="3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18"/>
      <c r="J71" s="3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18"/>
      <c r="J72" s="3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18"/>
      <c r="J73" s="1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18"/>
      <c r="J74" s="1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18"/>
      <c r="J75" s="1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18"/>
      <c r="J76" s="1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18"/>
      <c r="J77" s="1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18"/>
      <c r="J78" s="1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7</v>
      </c>
      <c r="B79" s="20"/>
      <c r="C79" s="20"/>
      <c r="D79" s="20"/>
      <c r="E79" s="20"/>
      <c r="I79" s="18"/>
      <c r="J79" s="1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13</v>
      </c>
      <c r="B80" s="27">
        <f>IF($A$79&gt;=6,VLOOKUP($F$78,$X$3:$AC$38,$A$79-4),VLOOKUP($A$78,$X$3:$AC$38,$A$79+1))</f>
        <v>0.526779</v>
      </c>
      <c r="C80" s="27"/>
      <c r="D80" s="27"/>
      <c r="E80" s="27"/>
      <c r="I80" s="18"/>
      <c r="J80" s="1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14</v>
      </c>
      <c r="B81" s="27">
        <f>IF($A$79&gt;=6,VLOOKUP($F$78,$Y$58:$AD$97,$A$79-4),VLOOKUP($A$78,$Y$58:$AD$97,$A$79+1))</f>
        <v>1.07547</v>
      </c>
      <c r="C81" s="27"/>
      <c r="D81" s="27"/>
      <c r="E81" s="27"/>
      <c r="I81" s="18"/>
      <c r="J81" s="1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18"/>
      <c r="J82" s="1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15</v>
      </c>
      <c r="B83" s="28">
        <f>B81/V6</f>
        <v>0.03282359856175125</v>
      </c>
      <c r="C83" s="28"/>
      <c r="D83" s="28"/>
      <c r="E83" s="28"/>
      <c r="I83" s="18"/>
      <c r="J83" s="1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16</v>
      </c>
      <c r="B84" s="60">
        <f>V4-(B80/B83)</f>
        <v>42.258029411477615</v>
      </c>
      <c r="C84" s="28"/>
      <c r="D84" s="28"/>
      <c r="E84" s="28"/>
      <c r="I84" s="18"/>
      <c r="J84" s="1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18"/>
      <c r="J85" s="1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18"/>
      <c r="J86" s="1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18"/>
      <c r="J87" s="1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18"/>
      <c r="J88" s="1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18"/>
      <c r="J89" s="1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18"/>
      <c r="J90" s="1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18"/>
      <c r="J91" s="58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18"/>
      <c r="J92" s="58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58"/>
      <c r="J93" s="58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58"/>
      <c r="J94" s="58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18"/>
      <c r="J95" s="18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2020-06-09T06:41:44Z</dcterms:modified>
  <cp:category/>
  <cp:version/>
  <cp:contentType/>
  <cp:contentStatus/>
</cp:coreProperties>
</file>